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od 186" sheetId="1" r:id="rId1"/>
  </sheets>
  <definedNames>
    <definedName name="BaseRPI">#REF!</definedName>
    <definedName name="_xlnm.Print_Area" localSheetId="0">'Mod 186'!$A$1:$I$70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<sst xmlns="http://schemas.openxmlformats.org/spreadsheetml/2006/main" count="54" uniqueCount="52">
  <si>
    <t>MOD 186 Report WWU: Jan 10</t>
  </si>
  <si>
    <t>£m</t>
  </si>
  <si>
    <t>2008/9</t>
  </si>
  <si>
    <t>2009/10</t>
  </si>
  <si>
    <t>2010/11</t>
  </si>
  <si>
    <t>2011/12</t>
  </si>
  <si>
    <t>2012/13</t>
  </si>
  <si>
    <t>2013/14</t>
  </si>
  <si>
    <t>Core Allowed</t>
  </si>
  <si>
    <t>Cost Pass Through</t>
  </si>
  <si>
    <t>Shrinkage Allowance</t>
  </si>
  <si>
    <t>Final Allowed Rev per PCR</t>
  </si>
  <si>
    <t>Inflation Assumed</t>
  </si>
  <si>
    <t>Final Allowed Rev per PCR at prices of year</t>
  </si>
  <si>
    <t>Cost Pass through Movements</t>
  </si>
  <si>
    <t>Incentives Movement</t>
  </si>
  <si>
    <t>K Movement</t>
  </si>
  <si>
    <t>Final Allowed Revenue Latest Forecast</t>
  </si>
  <si>
    <t>% of previous year</t>
  </si>
  <si>
    <t>Forecast Collected Revenue</t>
  </si>
  <si>
    <t>Forecast Under / Over Recovery ( K )</t>
  </si>
  <si>
    <t>Reported Price Adjustment in the October 09 Mod 186 Presentation</t>
  </si>
  <si>
    <t>Indicative Price Adjustment</t>
  </si>
  <si>
    <t>Comments</t>
  </si>
  <si>
    <t>(i)  Shrinkage costs are based on day ahead market prices taken from Heren report on 31st December 09 multiplied by gas quantities specified in the Licence..</t>
  </si>
  <si>
    <t>(ii) K brought forward of  -£8.2m from 2008/9 is due to the factors mentioned in 2008/9 (vi) above.</t>
  </si>
  <si>
    <t>(iii) Inflation is 3.82% for 2009/10 (Final).</t>
  </si>
  <si>
    <t>(iv)  Following the AQ Review, capacity income fell by by 3.6% from Oct 09.</t>
  </si>
  <si>
    <t>(v)  The estimated incentive figure of £5.2m relates to exit capacity, metering tipping point , emissions and MSRA.</t>
  </si>
  <si>
    <t>the estimated allowance based on current gas prices, offset by a lower K brought forward from 2008/9</t>
  </si>
  <si>
    <t>(vii) No account has been taken of TMA costs as we are still not sure of the imoact in this Network.</t>
  </si>
  <si>
    <t>(ii) Inflation for 2010/11 is estimated to be -0.5% based on actuals for July to Nov 09.</t>
  </si>
  <si>
    <t xml:space="preserve">(iii)  We have assumed capacity income will fall by 3.5% from Oct 10, following the AQ review. </t>
  </si>
  <si>
    <t>(iv)  Incentives for 2010/11relate to exit capacity, metering tipping point, emissions and MSRA.</t>
  </si>
  <si>
    <t>Future Years</t>
  </si>
  <si>
    <t>(ii) Inflation for 2011/12 is estimated to be 3.2% using the latest average banking indices. Subsequent years have been inlated by 3.0%.</t>
  </si>
  <si>
    <t>(iii)  No assumptions have been made regarding the AQ review in the following years.</t>
  </si>
  <si>
    <t>(iv)  Incentives for 2011/12 and 2012/13 relate to capacity output incentives.</t>
  </si>
  <si>
    <t>(v) As 2013/14 represents the start of a new PCR period and we are unsure how this will turn out, we have used the Allowed Revenue figure for 2012/13 and inflated it by 3.0%</t>
  </si>
  <si>
    <t>(vii) No account has been taken of TMA costs as we are still not sure of the impact in this Network.</t>
  </si>
  <si>
    <t>(viii) We have not included NTS exit capacity charges for 2012/13 and 2013/14 as we are not sure, at this time, of the level of these charges .</t>
  </si>
  <si>
    <t>(ix) Business Rates are under review but will not be finalised until later this month. We have therefore not made any adjustment for this other than as per the licence.</t>
  </si>
  <si>
    <t>Sensitivities: 2010/11</t>
  </si>
  <si>
    <t>(i) A 1% fall in capacity income between Oct 10 and Mar 10, following Oct 09 AQ review and based on a 4.0% increase, is equivalent to a price increase of 0.5% from 1st April 10.</t>
  </si>
  <si>
    <t xml:space="preserve">(ii) If shrinkage costs, for Allowed Revenue purposes, increased on average by 10% for 2010/11, this would equate to a price inctrease of approximately 0.3% from 1st April 09. </t>
  </si>
  <si>
    <t>(iii) A 1% increase in Allowed Revenue for 2010/11, given our price adjustment and assumptions for 2010/11, is equivalent to a 1% price increase.</t>
  </si>
  <si>
    <t xml:space="preserve">This report is published as a goodwill gesture from Wales &amp; West Utilities to all Shippers following the implementation of Mod 186. </t>
  </si>
  <si>
    <t>It is published on a without prejudice basis and whilst every effort has been made to ensure the accuracy of the information</t>
  </si>
  <si>
    <t>contained here, it is primarily a forecast.</t>
  </si>
  <si>
    <t>Actual Price Adjustment</t>
  </si>
  <si>
    <t>Arithmetical October/April Price level change needed for Collected to = Allowed</t>
  </si>
  <si>
    <t>(vi) Our latest estimate of 'K' at year end is an over recovery of 1.3%. This is due to higher shrinkage prices used for the 1st April 09 pricing decision compared to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</si>
</sst>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_ ;[Red]\-#,##0.000\ "/>
    <numFmt numFmtId="165" formatCode="#,##0.0_ ;[Red]\-#,##0.0\ "/>
    <numFmt numFmtId="166" formatCode="#,##0_ ;[Red]\-#,##0\ "/>
    <numFmt numFmtId="167" formatCode="0.0"/>
    <numFmt numFmtId="168" formatCode="0.0%"/>
    <numFmt numFmtId="169" formatCode="#,##0_);_)\(#,##0\);\-_);@_)"/>
    <numFmt numFmtId="170" formatCode="#,##0.00_ ;[Red]\-#,##0.00\ "/>
    <numFmt numFmtId="171" formatCode="#,##0.0000_ ;[Red]\-#,##0.0000\ "/>
    <numFmt numFmtId="172" formatCode="0.000"/>
    <numFmt numFmtId="173" formatCode="#,##0_ ;\-#,##0\ "/>
    <numFmt numFmtId="174" formatCode="_-[$€-2]* #,##0.00_-;\-[$€-2]* #,##0.00_-;_-[$€-2]* &quot;-&quot;??_-"/>
    <numFmt numFmtId="175" formatCode="0.0000"/>
    <numFmt numFmtId="176" formatCode="0.00000"/>
    <numFmt numFmtId="177" formatCode="0.000000"/>
    <numFmt numFmtId="178" formatCode="0.0000000"/>
    <numFmt numFmtId="179" formatCode="#,##0.00000_ ;[Red]\-#,##0.00000\ "/>
    <numFmt numFmtId="180" formatCode="&quot;£&quot;#,##0.00"/>
    <numFmt numFmtId="181" formatCode="#,##0.0000000000000_ ;[Red]\-#,##0.0000000000000\ "/>
    <numFmt numFmtId="182" formatCode="#,##0.000"/>
    <numFmt numFmtId="183" formatCode="0.00%_);_)\(0.00%\)"/>
    <numFmt numFmtId="184" formatCode="_-* #,##0_-;\-* #,##0_-;_-* &quot;-&quot;??_-;_-@_-"/>
    <numFmt numFmtId="185" formatCode="#,##0.00000000000000_ ;[Red]\-#,##0.00000000000000\ "/>
    <numFmt numFmtId="186" formatCode="#,##0.000000000000000_ ;[Red]\-#,##0.000000000000000\ "/>
    <numFmt numFmtId="187" formatCode="#,##0.00000000000"/>
    <numFmt numFmtId="188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48"/>
      <name val="CG Omega"/>
      <family val="0"/>
    </font>
    <font>
      <sz val="9"/>
      <name val="Arial"/>
      <family val="2"/>
    </font>
    <font>
      <sz val="10"/>
      <color indexed="6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/>
      <protection/>
    </xf>
    <xf numFmtId="0" fontId="3" fillId="0" borderId="0" applyNumberFormat="0" applyFill="0" applyBorder="0" applyAlignment="0" applyProtection="0"/>
    <xf numFmtId="0" fontId="4" fillId="3" borderId="0">
      <alignment/>
      <protection/>
    </xf>
    <xf numFmtId="9" fontId="0" fillId="0" borderId="0" applyFont="0" applyFill="0" applyBorder="0" applyAlignment="0" applyProtection="0"/>
    <xf numFmtId="169" fontId="5" fillId="0" borderId="0" applyProtection="0">
      <alignment horizontal="right"/>
    </xf>
    <xf numFmtId="0" fontId="6" fillId="0" borderId="0">
      <alignment horizontal="center"/>
      <protection/>
    </xf>
  </cellStyleXfs>
  <cellXfs count="7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right"/>
    </xf>
    <xf numFmtId="165" fontId="5" fillId="4" borderId="5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8" fillId="5" borderId="2" xfId="0" applyFont="1" applyFill="1" applyBorder="1" applyAlignment="1">
      <alignment/>
    </xf>
    <xf numFmtId="165" fontId="5" fillId="5" borderId="2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65" fontId="5" fillId="0" borderId="4" xfId="0" applyNumberFormat="1" applyFont="1" applyFill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70" fontId="5" fillId="4" borderId="5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8" fontId="5" fillId="0" borderId="4" xfId="0" applyNumberFormat="1" applyFont="1" applyFill="1" applyBorder="1" applyAlignment="1">
      <alignment horizontal="right"/>
    </xf>
    <xf numFmtId="168" fontId="5" fillId="4" borderId="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4" xfId="0" applyNumberFormat="1" applyFont="1" applyFill="1" applyBorder="1" applyAlignment="1">
      <alignment/>
    </xf>
    <xf numFmtId="167" fontId="5" fillId="0" borderId="4" xfId="0" applyNumberFormat="1" applyFont="1" applyFill="1" applyBorder="1" applyAlignment="1">
      <alignment horizontal="center"/>
    </xf>
    <xf numFmtId="167" fontId="5" fillId="4" borderId="5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/>
    </xf>
    <xf numFmtId="165" fontId="5" fillId="6" borderId="2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165" fontId="8" fillId="0" borderId="4" xfId="0" applyNumberFormat="1" applyFont="1" applyFill="1" applyBorder="1" applyAlignment="1">
      <alignment horizontal="right"/>
    </xf>
    <xf numFmtId="165" fontId="8" fillId="4" borderId="5" xfId="0" applyNumberFormat="1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7" borderId="2" xfId="0" applyFont="1" applyFill="1" applyBorder="1" applyAlignment="1">
      <alignment/>
    </xf>
    <xf numFmtId="165" fontId="8" fillId="7" borderId="2" xfId="0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wrapText="1"/>
    </xf>
    <xf numFmtId="168" fontId="8" fillId="6" borderId="6" xfId="0" applyNumberFormat="1" applyFont="1" applyFill="1" applyBorder="1" applyAlignment="1">
      <alignment horizontal="center"/>
    </xf>
    <xf numFmtId="168" fontId="8" fillId="4" borderId="7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</cellXfs>
  <cellStyles count="16">
    <cellStyle name="Normal" xfId="0"/>
    <cellStyle name="=C:\WINNT\SYSTEM32\COMMAND.COM_x0000_COMPUTERNAME=YE12344_x0000_HOMEDRIVE=H:_x0000_HO" xfId="16"/>
    <cellStyle name="=C:\WINNT\SYSTEM32\COMMAND.COM_x0000_COMPUTERNAME=YE12344_x0000_HOMEDRIVE=H:_x0000_HO_Comparing Ofgem leakage figures Jan 09" xfId="17"/>
    <cellStyle name="=C:\WINNT\SYSTEM32\COMMAND.COM_x0000_COMPUTERNAME=YE12344_x0000_HOMEDRIVE=H:_x0000_HO_workings for new MSRA using WWU licence and latest forecasts (5)" xfId="18"/>
    <cellStyle name="Comma" xfId="19"/>
    <cellStyle name="Comma [0]" xfId="20"/>
    <cellStyle name="Currency" xfId="21"/>
    <cellStyle name="Currency [0]" xfId="22"/>
    <cellStyle name="Euro" xfId="23"/>
    <cellStyle name="Followed Hyperlink" xfId="24"/>
    <cellStyle name="Heading 1" xfId="25"/>
    <cellStyle name="Hyperlink" xfId="26"/>
    <cellStyle name="InputData" xfId="27"/>
    <cellStyle name="Percent" xfId="28"/>
    <cellStyle name="Std_0" xfId="29"/>
    <cellStyle name="Unit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5.421875" style="2" customWidth="1"/>
    <col min="2" max="2" width="10.57421875" style="67" hidden="1" customWidth="1"/>
    <col min="3" max="3" width="8.28125" style="67" customWidth="1"/>
    <col min="4" max="4" width="8.7109375" style="67" customWidth="1"/>
    <col min="5" max="5" width="8.57421875" style="67" bestFit="1" customWidth="1"/>
    <col min="6" max="6" width="8.8515625" style="67" bestFit="1" customWidth="1"/>
    <col min="7" max="7" width="8.8515625" style="2" bestFit="1" customWidth="1"/>
    <col min="8" max="8" width="14.00390625" style="3" bestFit="1" customWidth="1"/>
    <col min="9" max="9" width="12.00390625" style="4" customWidth="1"/>
    <col min="10" max="11" width="9.140625" style="4" customWidth="1"/>
    <col min="12" max="12" width="24.57421875" style="4" bestFit="1" customWidth="1"/>
    <col min="13" max="13" width="9.140625" style="5" customWidth="1"/>
    <col min="14" max="15" width="9.140625" style="4" customWidth="1"/>
    <col min="16" max="16384" width="9.140625" style="2" customWidth="1"/>
  </cols>
  <sheetData>
    <row r="1" spans="1:6" ht="12">
      <c r="A1" s="74" t="s">
        <v>0</v>
      </c>
      <c r="B1" s="74"/>
      <c r="C1" s="74"/>
      <c r="D1" s="74"/>
      <c r="E1" s="74"/>
      <c r="F1" s="74"/>
    </row>
    <row r="2" spans="2:7" ht="12">
      <c r="B2" s="6"/>
      <c r="C2" s="6"/>
      <c r="D2" s="6"/>
      <c r="E2" s="6"/>
      <c r="F2" s="6"/>
      <c r="G2" s="7"/>
    </row>
    <row r="3" spans="1:6" ht="12">
      <c r="A3" s="8"/>
      <c r="B3" s="9"/>
      <c r="C3" s="10"/>
      <c r="D3" s="11"/>
      <c r="E3" s="11"/>
      <c r="F3" s="12"/>
    </row>
    <row r="4" spans="1:13" ht="12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I4" s="16"/>
      <c r="J4" s="16"/>
      <c r="K4" s="16"/>
      <c r="M4" s="17"/>
    </row>
    <row r="5" spans="1:7" ht="12">
      <c r="A5" s="18"/>
      <c r="B5" s="19"/>
      <c r="C5" s="19"/>
      <c r="D5" s="19"/>
      <c r="E5" s="19"/>
      <c r="F5" s="19"/>
      <c r="G5" s="20"/>
    </row>
    <row r="6" spans="1:11" ht="12">
      <c r="A6" s="18" t="s">
        <v>8</v>
      </c>
      <c r="B6" s="21">
        <v>220.76</v>
      </c>
      <c r="C6" s="21">
        <v>232.24</v>
      </c>
      <c r="D6" s="21">
        <v>234.48</v>
      </c>
      <c r="E6" s="21">
        <v>237.49</v>
      </c>
      <c r="F6" s="21">
        <v>239.6</v>
      </c>
      <c r="G6" s="22">
        <v>239.6</v>
      </c>
      <c r="I6" s="5"/>
      <c r="J6" s="5"/>
      <c r="K6" s="5"/>
    </row>
    <row r="7" spans="1:12" ht="12">
      <c r="A7" s="18" t="s">
        <v>9</v>
      </c>
      <c r="B7" s="21">
        <v>24.98</v>
      </c>
      <c r="C7" s="21">
        <v>24.91</v>
      </c>
      <c r="D7" s="21">
        <v>24.84</v>
      </c>
      <c r="E7" s="21">
        <v>24.78</v>
      </c>
      <c r="F7" s="21">
        <v>24.72</v>
      </c>
      <c r="G7" s="22">
        <v>24.72</v>
      </c>
      <c r="I7" s="23"/>
      <c r="J7" s="23"/>
      <c r="K7" s="23"/>
      <c r="L7" s="24"/>
    </row>
    <row r="8" spans="1:9" ht="12">
      <c r="A8" s="18" t="s">
        <v>10</v>
      </c>
      <c r="B8" s="21">
        <v>7.557226485607338</v>
      </c>
      <c r="C8" s="21">
        <v>4.378561940104159</v>
      </c>
      <c r="D8" s="21">
        <v>6.278617832193417</v>
      </c>
      <c r="E8" s="21">
        <v>7.141183821845297</v>
      </c>
      <c r="F8" s="21">
        <v>7.3270160216526445</v>
      </c>
      <c r="G8" s="22">
        <v>7.3270160216526445</v>
      </c>
      <c r="I8" s="5"/>
    </row>
    <row r="9" spans="1:11" ht="12">
      <c r="A9" s="18"/>
      <c r="B9" s="21"/>
      <c r="C9" s="21"/>
      <c r="D9" s="21"/>
      <c r="E9" s="21"/>
      <c r="F9" s="21"/>
      <c r="G9" s="22"/>
      <c r="I9" s="5"/>
      <c r="J9" s="5"/>
      <c r="K9" s="5"/>
    </row>
    <row r="10" spans="1:14" ht="12">
      <c r="A10" s="25" t="s">
        <v>11</v>
      </c>
      <c r="B10" s="26">
        <f aca="true" t="shared" si="0" ref="B10:G10">+B6+B7+B8</f>
        <v>253.29722648560733</v>
      </c>
      <c r="C10" s="26">
        <f t="shared" si="0"/>
        <v>261.52856194010417</v>
      </c>
      <c r="D10" s="26">
        <f t="shared" si="0"/>
        <v>265.5986178321934</v>
      </c>
      <c r="E10" s="26">
        <f t="shared" si="0"/>
        <v>269.41118382184527</v>
      </c>
      <c r="F10" s="26">
        <f t="shared" si="0"/>
        <v>271.64701602165263</v>
      </c>
      <c r="G10" s="27">
        <f t="shared" si="0"/>
        <v>271.64701602165263</v>
      </c>
      <c r="I10" s="5"/>
      <c r="M10" s="24"/>
      <c r="N10" s="5"/>
    </row>
    <row r="11" spans="1:11" ht="12">
      <c r="A11" s="28"/>
      <c r="B11" s="29"/>
      <c r="C11" s="29"/>
      <c r="D11" s="29"/>
      <c r="E11" s="29"/>
      <c r="F11" s="29"/>
      <c r="G11" s="22"/>
      <c r="I11" s="5"/>
      <c r="J11" s="5"/>
      <c r="K11" s="5"/>
    </row>
    <row r="12" spans="1:11" ht="12">
      <c r="A12" s="28" t="s">
        <v>12</v>
      </c>
      <c r="B12" s="30">
        <v>1.1071871127633208</v>
      </c>
      <c r="C12" s="30">
        <v>1.1494954859267126</v>
      </c>
      <c r="D12" s="30">
        <v>1.1443618339529118</v>
      </c>
      <c r="E12" s="30">
        <v>1.1804744202513717</v>
      </c>
      <c r="F12" s="30">
        <v>1.2158886528589128</v>
      </c>
      <c r="G12" s="31">
        <v>1.2523653124446803</v>
      </c>
      <c r="I12" s="5"/>
      <c r="J12" s="5"/>
      <c r="K12" s="5"/>
    </row>
    <row r="13" spans="1:10" ht="12">
      <c r="A13" s="28"/>
      <c r="B13" s="29"/>
      <c r="C13" s="29"/>
      <c r="D13" s="29"/>
      <c r="E13" s="29"/>
      <c r="F13" s="29"/>
      <c r="G13" s="22"/>
      <c r="I13" s="32"/>
      <c r="J13" s="33"/>
    </row>
    <row r="14" spans="1:11" ht="12">
      <c r="A14" s="25" t="s">
        <v>13</v>
      </c>
      <c r="B14" s="26">
        <f aca="true" t="shared" si="1" ref="B14:G14">+B10*B12</f>
        <v>280.44742486355653</v>
      </c>
      <c r="C14" s="26">
        <f t="shared" si="1"/>
        <v>300.6259013910544</v>
      </c>
      <c r="D14" s="26">
        <f t="shared" si="1"/>
        <v>303.94092139780736</v>
      </c>
      <c r="E14" s="26">
        <f t="shared" si="1"/>
        <v>318.03301103132856</v>
      </c>
      <c r="F14" s="26">
        <f t="shared" si="1"/>
        <v>330.2925243637107</v>
      </c>
      <c r="G14" s="27">
        <f t="shared" si="1"/>
        <v>340.20130009462207</v>
      </c>
      <c r="H14" s="34"/>
      <c r="I14" s="5"/>
      <c r="J14" s="5"/>
      <c r="K14" s="5"/>
    </row>
    <row r="15" spans="1:10" ht="12">
      <c r="A15" s="28"/>
      <c r="B15" s="29"/>
      <c r="C15" s="29"/>
      <c r="D15" s="29"/>
      <c r="E15" s="29"/>
      <c r="F15" s="29"/>
      <c r="G15" s="22"/>
      <c r="H15" s="35"/>
      <c r="I15" s="36"/>
      <c r="J15" s="5"/>
    </row>
    <row r="16" spans="1:11" ht="12">
      <c r="A16" s="28" t="s">
        <v>14</v>
      </c>
      <c r="B16" s="29">
        <v>0.8177264031722458</v>
      </c>
      <c r="C16" s="29">
        <v>0.7154708755655892</v>
      </c>
      <c r="D16" s="29">
        <v>2.3505585246096716</v>
      </c>
      <c r="E16" s="29">
        <v>1.5243503461710088</v>
      </c>
      <c r="F16" s="29">
        <v>0.64678566215614</v>
      </c>
      <c r="G16" s="22">
        <v>0.64678566215614</v>
      </c>
      <c r="I16" s="5"/>
      <c r="J16" s="5"/>
      <c r="K16" s="5"/>
    </row>
    <row r="17" spans="1:7" ht="12">
      <c r="A17" s="28" t="s">
        <v>15</v>
      </c>
      <c r="B17" s="29">
        <v>4.627415900858493</v>
      </c>
      <c r="C17" s="29">
        <v>5.198221753074758</v>
      </c>
      <c r="D17" s="29">
        <v>0.9786004154999993</v>
      </c>
      <c r="E17" s="29">
        <v>8.655846852518055</v>
      </c>
      <c r="F17" s="29">
        <v>7.7118476843428905</v>
      </c>
      <c r="G17" s="22">
        <v>0</v>
      </c>
    </row>
    <row r="18" spans="1:9" ht="12">
      <c r="A18" s="28" t="s">
        <v>16</v>
      </c>
      <c r="B18" s="29">
        <v>3.14224721936655</v>
      </c>
      <c r="C18" s="29">
        <v>-8.212045394258764</v>
      </c>
      <c r="D18" s="29">
        <v>-4.0273494295466135</v>
      </c>
      <c r="E18" s="29">
        <v>0</v>
      </c>
      <c r="F18" s="29">
        <v>0</v>
      </c>
      <c r="G18" s="22">
        <v>0</v>
      </c>
      <c r="I18" s="5"/>
    </row>
    <row r="19" spans="1:7" ht="12">
      <c r="A19" s="28"/>
      <c r="B19" s="30"/>
      <c r="C19" s="29"/>
      <c r="D19" s="29"/>
      <c r="E19" s="29"/>
      <c r="F19" s="29"/>
      <c r="G19" s="22"/>
    </row>
    <row r="20" spans="1:13" s="4" customFormat="1" ht="12">
      <c r="A20" s="25" t="s">
        <v>17</v>
      </c>
      <c r="B20" s="26">
        <f aca="true" t="shared" si="2" ref="B20:G20">SUM(B14:B18)</f>
        <v>289.03481438695377</v>
      </c>
      <c r="C20" s="26">
        <f t="shared" si="2"/>
        <v>298.32754862543595</v>
      </c>
      <c r="D20" s="26">
        <f t="shared" si="2"/>
        <v>303.2427309083704</v>
      </c>
      <c r="E20" s="26">
        <f t="shared" si="2"/>
        <v>328.2132082300176</v>
      </c>
      <c r="F20" s="26">
        <f t="shared" si="2"/>
        <v>338.65115771020976</v>
      </c>
      <c r="G20" s="27">
        <f t="shared" si="2"/>
        <v>340.84808575677823</v>
      </c>
      <c r="H20" s="3"/>
      <c r="I20" s="5"/>
      <c r="J20" s="5"/>
      <c r="K20" s="5"/>
      <c r="M20" s="5"/>
    </row>
    <row r="21" spans="1:15" s="40" customFormat="1" ht="12">
      <c r="A21" s="28" t="s">
        <v>18</v>
      </c>
      <c r="B21" s="37">
        <v>1.0681654535011744</v>
      </c>
      <c r="C21" s="37">
        <f>+C20/B20</f>
        <v>1.0321509166921368</v>
      </c>
      <c r="D21" s="37">
        <f>+D20/C20</f>
        <v>1.0164757908063853</v>
      </c>
      <c r="E21" s="37">
        <f>+E20/D20</f>
        <v>1.0823448504333395</v>
      </c>
      <c r="F21" s="37">
        <f>+F20/E20</f>
        <v>1.0318023443860829</v>
      </c>
      <c r="G21" s="38">
        <f>+G20/F20</f>
        <v>1.0064872893434738</v>
      </c>
      <c r="H21" s="3"/>
      <c r="I21" s="39"/>
      <c r="J21" s="39"/>
      <c r="K21" s="39"/>
      <c r="L21" s="39"/>
      <c r="M21" s="39"/>
      <c r="N21" s="39"/>
      <c r="O21" s="39"/>
    </row>
    <row r="22" spans="1:15" s="40" customFormat="1" ht="12">
      <c r="A22" s="41"/>
      <c r="B22" s="42"/>
      <c r="C22" s="42"/>
      <c r="D22" s="42"/>
      <c r="E22" s="42"/>
      <c r="F22" s="42"/>
      <c r="G22" s="43"/>
      <c r="H22" s="3"/>
      <c r="I22" s="39"/>
      <c r="J22" s="39"/>
      <c r="K22" s="39"/>
      <c r="L22" s="4"/>
      <c r="M22" s="5"/>
      <c r="N22" s="39"/>
      <c r="O22" s="39"/>
    </row>
    <row r="23" spans="1:7" ht="12">
      <c r="A23" s="44" t="s">
        <v>19</v>
      </c>
      <c r="B23" s="45">
        <v>296.93148734</v>
      </c>
      <c r="C23" s="45">
        <v>302.2</v>
      </c>
      <c r="D23" s="45">
        <f>+D20</f>
        <v>303.2427309083704</v>
      </c>
      <c r="E23" s="45">
        <f>+E20</f>
        <v>328.2132082300176</v>
      </c>
      <c r="F23" s="45">
        <f>+F20</f>
        <v>338.65115771020976</v>
      </c>
      <c r="G23" s="27">
        <f>+G20</f>
        <v>340.84808575677823</v>
      </c>
    </row>
    <row r="24" spans="1:15" s="51" customFormat="1" ht="12">
      <c r="A24" s="46"/>
      <c r="B24" s="47"/>
      <c r="C24" s="47"/>
      <c r="D24" s="47"/>
      <c r="E24" s="47"/>
      <c r="F24" s="47"/>
      <c r="G24" s="48"/>
      <c r="H24" s="3"/>
      <c r="I24" s="49"/>
      <c r="J24" s="49"/>
      <c r="K24" s="49"/>
      <c r="L24" s="4"/>
      <c r="M24" s="5"/>
      <c r="N24" s="50"/>
      <c r="O24" s="50"/>
    </row>
    <row r="25" spans="1:13" s="50" customFormat="1" ht="12">
      <c r="A25" s="52" t="s">
        <v>20</v>
      </c>
      <c r="B25" s="53">
        <f aca="true" t="shared" si="3" ref="B25:G25">B23-B20</f>
        <v>7.89667295304622</v>
      </c>
      <c r="C25" s="53">
        <f t="shared" si="3"/>
        <v>3.8724513745640365</v>
      </c>
      <c r="D25" s="53">
        <f t="shared" si="3"/>
        <v>0</v>
      </c>
      <c r="E25" s="53">
        <f t="shared" si="3"/>
        <v>0</v>
      </c>
      <c r="F25" s="53">
        <f t="shared" si="3"/>
        <v>0</v>
      </c>
      <c r="G25" s="54">
        <f t="shared" si="3"/>
        <v>0</v>
      </c>
      <c r="H25" s="55"/>
      <c r="L25" s="4"/>
      <c r="M25" s="5"/>
    </row>
    <row r="26" spans="1:15" s="51" customFormat="1" ht="12">
      <c r="A26" s="46"/>
      <c r="B26" s="56"/>
      <c r="C26" s="56"/>
      <c r="D26" s="56"/>
      <c r="E26" s="56"/>
      <c r="F26" s="56"/>
      <c r="G26" s="57"/>
      <c r="H26" s="55"/>
      <c r="I26" s="49"/>
      <c r="J26" s="49"/>
      <c r="K26" s="49"/>
      <c r="L26" s="4"/>
      <c r="M26" s="5"/>
      <c r="N26" s="50"/>
      <c r="O26" s="50"/>
    </row>
    <row r="27" spans="1:15" s="51" customFormat="1" ht="12">
      <c r="A27" s="58"/>
      <c r="B27" s="59"/>
      <c r="C27" s="59"/>
      <c r="D27" s="59"/>
      <c r="E27" s="59"/>
      <c r="F27" s="59"/>
      <c r="G27" s="60"/>
      <c r="H27" s="55"/>
      <c r="I27" s="50"/>
      <c r="J27" s="50"/>
      <c r="K27" s="50"/>
      <c r="L27" s="39"/>
      <c r="M27" s="5"/>
      <c r="N27" s="50"/>
      <c r="O27" s="50"/>
    </row>
    <row r="28" spans="1:15" s="51" customFormat="1" ht="24">
      <c r="A28" s="61" t="s">
        <v>50</v>
      </c>
      <c r="B28" s="62">
        <v>0.101</v>
      </c>
      <c r="C28" s="62">
        <v>-0.093</v>
      </c>
      <c r="D28" s="62">
        <v>0.04</v>
      </c>
      <c r="E28" s="62">
        <f>(E23-D23)/D23</f>
        <v>0.08234485043333956</v>
      </c>
      <c r="F28" s="62">
        <f>(F23-E23)/E23</f>
        <v>0.03180234438608295</v>
      </c>
      <c r="G28" s="63">
        <f>(G23-F23)/F23</f>
        <v>0.006487289343473695</v>
      </c>
      <c r="H28" s="55"/>
      <c r="I28" s="49"/>
      <c r="J28" s="49"/>
      <c r="K28" s="49"/>
      <c r="L28" s="39"/>
      <c r="M28" s="5"/>
      <c r="N28" s="50"/>
      <c r="O28" s="50"/>
    </row>
    <row r="29" spans="1:15" s="51" customFormat="1" ht="12">
      <c r="A29" s="50"/>
      <c r="B29" s="64">
        <v>39722</v>
      </c>
      <c r="C29" s="64">
        <v>39904</v>
      </c>
      <c r="D29" s="64">
        <v>40269</v>
      </c>
      <c r="E29" s="64">
        <v>40634</v>
      </c>
      <c r="F29" s="64">
        <v>41000</v>
      </c>
      <c r="G29" s="64">
        <v>41365</v>
      </c>
      <c r="H29" s="55"/>
      <c r="I29" s="50"/>
      <c r="J29" s="50"/>
      <c r="K29" s="50"/>
      <c r="L29" s="4"/>
      <c r="M29" s="5"/>
      <c r="N29" s="50"/>
      <c r="O29" s="50"/>
    </row>
    <row r="30" spans="1:15" s="51" customFormat="1" ht="12">
      <c r="A30" s="50"/>
      <c r="B30" s="64"/>
      <c r="C30" s="64"/>
      <c r="D30" s="64"/>
      <c r="E30" s="64"/>
      <c r="F30" s="64"/>
      <c r="H30" s="55"/>
      <c r="I30" s="50"/>
      <c r="J30" s="50"/>
      <c r="K30" s="50"/>
      <c r="L30" s="50"/>
      <c r="M30" s="36"/>
      <c r="N30" s="50"/>
      <c r="O30" s="50"/>
    </row>
    <row r="31" spans="1:15" s="51" customFormat="1" ht="12">
      <c r="A31" s="51" t="s">
        <v>49</v>
      </c>
      <c r="B31" s="64"/>
      <c r="C31" s="65">
        <v>-0.093</v>
      </c>
      <c r="H31" s="55"/>
      <c r="I31" s="50"/>
      <c r="J31" s="50"/>
      <c r="K31" s="50"/>
      <c r="L31" s="50"/>
      <c r="M31" s="36"/>
      <c r="N31" s="50"/>
      <c r="O31" s="50"/>
    </row>
    <row r="32" spans="1:15" s="51" customFormat="1" ht="12">
      <c r="A32" s="50" t="s">
        <v>22</v>
      </c>
      <c r="B32" s="67"/>
      <c r="C32" s="68">
        <v>-0.066</v>
      </c>
      <c r="D32" s="68">
        <v>0.037</v>
      </c>
      <c r="H32" s="55"/>
      <c r="I32" s="50"/>
      <c r="J32" s="50"/>
      <c r="K32" s="50"/>
      <c r="L32" s="50"/>
      <c r="M32" s="36"/>
      <c r="N32" s="50"/>
      <c r="O32" s="50"/>
    </row>
    <row r="33" spans="1:7" ht="12">
      <c r="A33" s="50" t="s">
        <v>21</v>
      </c>
      <c r="B33" s="64"/>
      <c r="C33" s="65"/>
      <c r="D33" s="65">
        <v>0.040090776911727154</v>
      </c>
      <c r="E33" s="65">
        <v>0.07460770490980706</v>
      </c>
      <c r="F33" s="65">
        <v>0.036728862218949686</v>
      </c>
      <c r="G33" s="66">
        <v>0.010567645591413304</v>
      </c>
    </row>
    <row r="34" spans="1:7" ht="12">
      <c r="A34" s="50"/>
      <c r="B34" s="69"/>
      <c r="C34" s="69"/>
      <c r="D34" s="70"/>
      <c r="E34" s="70"/>
      <c r="F34" s="70"/>
      <c r="G34" s="70"/>
    </row>
    <row r="35" spans="1:3" ht="12">
      <c r="A35" s="1" t="s">
        <v>23</v>
      </c>
      <c r="B35" s="71"/>
      <c r="C35" s="71"/>
    </row>
    <row r="37" ht="12">
      <c r="A37" s="72" t="s">
        <v>3</v>
      </c>
    </row>
    <row r="38" ht="12">
      <c r="A38" s="2" t="s">
        <v>24</v>
      </c>
    </row>
    <row r="39" ht="12">
      <c r="A39" s="2" t="s">
        <v>25</v>
      </c>
    </row>
    <row r="40" ht="12">
      <c r="A40" s="2" t="s">
        <v>26</v>
      </c>
    </row>
    <row r="41" ht="12">
      <c r="A41" s="2" t="s">
        <v>27</v>
      </c>
    </row>
    <row r="42" ht="12">
      <c r="A42" s="2" t="s">
        <v>28</v>
      </c>
    </row>
    <row r="43" ht="12">
      <c r="A43" s="2" t="s">
        <v>51</v>
      </c>
    </row>
    <row r="44" ht="12">
      <c r="A44" s="2" t="s">
        <v>29</v>
      </c>
    </row>
    <row r="45" ht="12">
      <c r="A45" s="2" t="s">
        <v>30</v>
      </c>
    </row>
    <row r="47" ht="12">
      <c r="A47" s="72" t="s">
        <v>4</v>
      </c>
    </row>
    <row r="48" ht="12">
      <c r="A48" s="2" t="str">
        <f>A38</f>
        <v>(i)  Shrinkage costs are based on day ahead market prices taken from Heren report on 31st December 09 multiplied by gas quantities specified in the Licence..</v>
      </c>
    </row>
    <row r="49" ht="12">
      <c r="A49" s="2" t="s">
        <v>31</v>
      </c>
    </row>
    <row r="50" ht="12">
      <c r="A50" s="2" t="s">
        <v>32</v>
      </c>
    </row>
    <row r="51" ht="12">
      <c r="A51" s="2" t="s">
        <v>33</v>
      </c>
    </row>
    <row r="53" ht="12">
      <c r="A53" s="72" t="s">
        <v>34</v>
      </c>
    </row>
    <row r="54" ht="12">
      <c r="A54" s="2" t="str">
        <f>A48</f>
        <v>(i)  Shrinkage costs are based on day ahead market prices taken from Heren report on 31st December 09 multiplied by gas quantities specified in the Licence..</v>
      </c>
    </row>
    <row r="55" ht="12">
      <c r="A55" s="2" t="s">
        <v>35</v>
      </c>
    </row>
    <row r="56" ht="12">
      <c r="A56" s="2" t="s">
        <v>36</v>
      </c>
    </row>
    <row r="57" ht="12">
      <c r="A57" s="2" t="s">
        <v>37</v>
      </c>
    </row>
    <row r="58" ht="12">
      <c r="A58" s="2" t="s">
        <v>38</v>
      </c>
    </row>
    <row r="59" ht="12">
      <c r="A59" s="2" t="s">
        <v>39</v>
      </c>
    </row>
    <row r="60" ht="12">
      <c r="A60" s="2" t="s">
        <v>40</v>
      </c>
    </row>
    <row r="61" ht="12">
      <c r="A61" s="2" t="s">
        <v>41</v>
      </c>
    </row>
    <row r="63" ht="12">
      <c r="A63" s="51" t="s">
        <v>42</v>
      </c>
    </row>
    <row r="64" ht="12">
      <c r="A64" s="2" t="s">
        <v>43</v>
      </c>
    </row>
    <row r="65" ht="12">
      <c r="A65" s="2" t="s">
        <v>44</v>
      </c>
    </row>
    <row r="66" ht="12">
      <c r="A66" s="2" t="s">
        <v>45</v>
      </c>
    </row>
    <row r="68" ht="12">
      <c r="A68" s="2" t="s">
        <v>46</v>
      </c>
    </row>
    <row r="69" ht="12">
      <c r="A69" s="73" t="s">
        <v>47</v>
      </c>
    </row>
    <row r="70" ht="12">
      <c r="A70" s="73" t="s">
        <v>48</v>
      </c>
    </row>
  </sheetData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2" fitToWidth="2" horizontalDpi="600" verticalDpi="600" orientation="landscape" paperSize="9" r:id="rId1"/>
  <headerFooter alignWithMargins="0">
    <oddFooter>&amp;RUncontrolled when printed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cp:lastPrinted>2010-01-18T09:42:11Z</cp:lastPrinted>
  <dcterms:created xsi:type="dcterms:W3CDTF">2010-01-15T15:56:33Z</dcterms:created>
  <dcterms:modified xsi:type="dcterms:W3CDTF">2010-01-18T09:52:18Z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