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0835" windowHeight="10260"/>
  </bookViews>
  <sheets>
    <sheet name="CMC_Summary" sheetId="1" r:id="rId1"/>
    <sheet name="CMC_Current" sheetId="2" r:id="rId2"/>
  </sheets>
  <externalReferences>
    <externalReference r:id="rId3"/>
  </externalReferences>
  <definedNames>
    <definedName name="_xlnm._FilterDatabase" localSheetId="1" hidden="1">CMC_Current!$A$2:$AP$29</definedName>
    <definedName name="AllProjectRefs">[1]Forecast!$B$11:$B$1053</definedName>
    <definedName name="BudgetMap">#REF!</definedName>
    <definedName name="CODB_Tbl">[1]CODBData!$A$3:$AQ$1600</definedName>
    <definedName name="CODBStatusMap">[1]Lookup!$S$2:$W$32</definedName>
    <definedName name="Curr_FY">[1]Front_sheet!$M$3</definedName>
    <definedName name="LU_BudgetCodes">#REF!</definedName>
    <definedName name="LU_Budgets">#REF!</definedName>
    <definedName name="LU_CostCtr">[1]Lookup!$A$3:$A$14</definedName>
    <definedName name="LU_LineUpdate">[1]Lookup!$A$17:$A$20</definedName>
    <definedName name="LU_PrjTyp">[1]Lookup!$D$2:$D$6</definedName>
    <definedName name="OldVals">[1]CMC_History!$A$3:$Z$483</definedName>
    <definedName name="PlatformDirector">[1]Lookup!$H$2:$H$9</definedName>
    <definedName name="_xlnm.Print_Area" localSheetId="1">CMC_Current!$A$2:$Y$29</definedName>
    <definedName name="_xlnm.Print_Area" localSheetId="0">CMC_Summary!$A$1:$R$27</definedName>
    <definedName name="_xlnm.Print_Titles" localSheetId="1">CMC_Current!$1:$2</definedName>
    <definedName name="ProjectNameRef">[1]Forecast!$B$10:$C$2983</definedName>
  </definedNames>
  <calcPr calcId="145621"/>
</workbook>
</file>

<file path=xl/calcChain.xml><?xml version="1.0" encoding="utf-8"?>
<calcChain xmlns="http://schemas.openxmlformats.org/spreadsheetml/2006/main">
  <c r="AP29" i="2" l="1"/>
  <c r="AK29" i="2"/>
  <c r="AI29" i="2"/>
  <c r="AG29" i="2"/>
  <c r="AE29" i="2"/>
  <c r="AC29" i="2"/>
  <c r="AB29" i="2"/>
  <c r="AJ29" i="2" s="1"/>
  <c r="AP28" i="2"/>
  <c r="AK28" i="2"/>
  <c r="AI28" i="2"/>
  <c r="AM28" i="2" s="1"/>
  <c r="AH28" i="2"/>
  <c r="AG28" i="2"/>
  <c r="AE28" i="2"/>
  <c r="AD28" i="2"/>
  <c r="AC28" i="2"/>
  <c r="AB28" i="2"/>
  <c r="AJ28" i="2" s="1"/>
  <c r="AP27" i="2"/>
  <c r="AK27" i="2"/>
  <c r="AI27" i="2"/>
  <c r="AG27" i="2"/>
  <c r="AE27" i="2"/>
  <c r="AC27" i="2"/>
  <c r="AB27" i="2"/>
  <c r="AJ27" i="2" s="1"/>
  <c r="AP26" i="2"/>
  <c r="AK26" i="2"/>
  <c r="AI26" i="2"/>
  <c r="AM26" i="2" s="1"/>
  <c r="AH26" i="2"/>
  <c r="AG26" i="2"/>
  <c r="AE26" i="2"/>
  <c r="AD26" i="2"/>
  <c r="AC26" i="2"/>
  <c r="AB26" i="2"/>
  <c r="AJ26" i="2" s="1"/>
  <c r="AP25" i="2"/>
  <c r="AK25" i="2"/>
  <c r="AI25" i="2"/>
  <c r="AG25" i="2"/>
  <c r="AE25" i="2"/>
  <c r="AC25" i="2"/>
  <c r="AB25" i="2"/>
  <c r="AJ25" i="2" s="1"/>
  <c r="AP24" i="2"/>
  <c r="AK24" i="2"/>
  <c r="AI24" i="2"/>
  <c r="AM24" i="2" s="1"/>
  <c r="AH24" i="2"/>
  <c r="AG24" i="2"/>
  <c r="AE24" i="2"/>
  <c r="AD24" i="2"/>
  <c r="AC24" i="2"/>
  <c r="AB24" i="2"/>
  <c r="AJ24" i="2" s="1"/>
  <c r="AP23" i="2"/>
  <c r="AK23" i="2"/>
  <c r="AI23" i="2"/>
  <c r="AG23" i="2"/>
  <c r="AE23" i="2"/>
  <c r="AC23" i="2"/>
  <c r="AB23" i="2"/>
  <c r="AJ23" i="2" s="1"/>
  <c r="AP22" i="2"/>
  <c r="AK22" i="2"/>
  <c r="AI22" i="2"/>
  <c r="AM22" i="2" s="1"/>
  <c r="AH22" i="2"/>
  <c r="AG22" i="2"/>
  <c r="AE22" i="2"/>
  <c r="AD22" i="2"/>
  <c r="AC22" i="2"/>
  <c r="AB22" i="2"/>
  <c r="AJ22" i="2" s="1"/>
  <c r="AP21" i="2"/>
  <c r="AK21" i="2"/>
  <c r="AI21" i="2"/>
  <c r="AG21" i="2"/>
  <c r="AE21" i="2"/>
  <c r="AC21" i="2"/>
  <c r="AB21" i="2"/>
  <c r="AJ21" i="2" s="1"/>
  <c r="AP20" i="2"/>
  <c r="AK20" i="2"/>
  <c r="AI20" i="2"/>
  <c r="AM20" i="2" s="1"/>
  <c r="AH20" i="2"/>
  <c r="AG20" i="2"/>
  <c r="AE20" i="2"/>
  <c r="AD20" i="2"/>
  <c r="AC20" i="2"/>
  <c r="AB20" i="2"/>
  <c r="AJ20" i="2" s="1"/>
  <c r="AP19" i="2"/>
  <c r="AK19" i="2"/>
  <c r="AI19" i="2"/>
  <c r="AG19" i="2"/>
  <c r="AE19" i="2"/>
  <c r="AC19" i="2"/>
  <c r="AB19" i="2"/>
  <c r="AJ19" i="2" s="1"/>
  <c r="AP18" i="2"/>
  <c r="AK18" i="2"/>
  <c r="AI18" i="2"/>
  <c r="AM18" i="2" s="1"/>
  <c r="AH18" i="2"/>
  <c r="AG18" i="2"/>
  <c r="AE18" i="2"/>
  <c r="AD18" i="2"/>
  <c r="AC18" i="2"/>
  <c r="AB18" i="2"/>
  <c r="AJ18" i="2" s="1"/>
  <c r="AP17" i="2"/>
  <c r="AK17" i="2"/>
  <c r="AI17" i="2"/>
  <c r="AG17" i="2"/>
  <c r="AE17" i="2"/>
  <c r="AC17" i="2"/>
  <c r="AB17" i="2"/>
  <c r="AJ17" i="2" s="1"/>
  <c r="AP16" i="2"/>
  <c r="AK16" i="2"/>
  <c r="AI16" i="2"/>
  <c r="AM16" i="2" s="1"/>
  <c r="AH16" i="2"/>
  <c r="AG16" i="2"/>
  <c r="AE16" i="2"/>
  <c r="AD16" i="2"/>
  <c r="AC16" i="2"/>
  <c r="AB16" i="2"/>
  <c r="AJ16" i="2" s="1"/>
  <c r="AP15" i="2"/>
  <c r="AC15" i="2"/>
  <c r="AB15" i="2"/>
  <c r="AP14" i="2"/>
  <c r="AK14" i="2"/>
  <c r="AI14" i="2"/>
  <c r="AH14" i="2"/>
  <c r="AM14" i="2" s="1"/>
  <c r="AG14" i="2"/>
  <c r="AE14" i="2"/>
  <c r="AD14" i="2"/>
  <c r="AC14" i="2"/>
  <c r="AB14" i="2"/>
  <c r="AJ14" i="2" s="1"/>
  <c r="AP13" i="2"/>
  <c r="AK13" i="2"/>
  <c r="AJ13" i="2"/>
  <c r="AF13" i="2"/>
  <c r="AE13" i="2"/>
  <c r="AC13" i="2"/>
  <c r="AB13" i="2"/>
  <c r="AI13" i="2" s="1"/>
  <c r="AP12" i="2"/>
  <c r="AK12" i="2"/>
  <c r="AI12" i="2"/>
  <c r="AH12" i="2"/>
  <c r="AM12" i="2" s="1"/>
  <c r="AG12" i="2"/>
  <c r="AE12" i="2"/>
  <c r="AD12" i="2"/>
  <c r="AC12" i="2"/>
  <c r="AB12" i="2"/>
  <c r="AJ12" i="2" s="1"/>
  <c r="AP11" i="2"/>
  <c r="AC11" i="2"/>
  <c r="AB11" i="2"/>
  <c r="AP10" i="2"/>
  <c r="AK10" i="2"/>
  <c r="AI10" i="2"/>
  <c r="AH10" i="2"/>
  <c r="AM10" i="2" s="1"/>
  <c r="AG10" i="2"/>
  <c r="AE10" i="2"/>
  <c r="AD10" i="2"/>
  <c r="AC10" i="2"/>
  <c r="AB10" i="2"/>
  <c r="AJ10" i="2" s="1"/>
  <c r="AP9" i="2"/>
  <c r="AK9" i="2"/>
  <c r="AJ9" i="2"/>
  <c r="AF9" i="2"/>
  <c r="AE9" i="2"/>
  <c r="AC9" i="2"/>
  <c r="AB9" i="2"/>
  <c r="AI9" i="2" s="1"/>
  <c r="AP8" i="2"/>
  <c r="AK8" i="2"/>
  <c r="AI8" i="2"/>
  <c r="AH8" i="2"/>
  <c r="AM8" i="2" s="1"/>
  <c r="AG8" i="2"/>
  <c r="AE8" i="2"/>
  <c r="AD8" i="2"/>
  <c r="AC8" i="2"/>
  <c r="AB8" i="2"/>
  <c r="AJ8" i="2" s="1"/>
  <c r="AP7" i="2"/>
  <c r="AC7" i="2"/>
  <c r="AB7" i="2"/>
  <c r="AI7" i="2" s="1"/>
  <c r="AP6" i="2"/>
  <c r="AK6" i="2"/>
  <c r="AI6" i="2"/>
  <c r="AH6" i="2"/>
  <c r="AM6" i="2" s="1"/>
  <c r="AG6" i="2"/>
  <c r="AE6" i="2"/>
  <c r="AD6" i="2"/>
  <c r="AC6" i="2"/>
  <c r="AB6" i="2"/>
  <c r="AJ6" i="2" s="1"/>
  <c r="AP5" i="2"/>
  <c r="AK5" i="2"/>
  <c r="AJ5" i="2"/>
  <c r="AF5" i="2"/>
  <c r="AE5" i="2"/>
  <c r="AC5" i="2"/>
  <c r="AB5" i="2"/>
  <c r="AI5" i="2" s="1"/>
  <c r="AP4" i="2"/>
  <c r="AK4" i="2"/>
  <c r="AI4" i="2"/>
  <c r="AH4" i="2"/>
  <c r="AM4" i="2" s="1"/>
  <c r="AG4" i="2"/>
  <c r="AE4" i="2"/>
  <c r="AD4" i="2"/>
  <c r="AC4" i="2"/>
  <c r="AB4" i="2"/>
  <c r="AJ4" i="2" s="1"/>
  <c r="AP3" i="2"/>
  <c r="AC3" i="2"/>
  <c r="AB3" i="2"/>
  <c r="AK3" i="2" s="1"/>
  <c r="Z17" i="1"/>
  <c r="Z16" i="1"/>
  <c r="AC9" i="1"/>
  <c r="AC11" i="1" s="1"/>
  <c r="Q6" i="1"/>
  <c r="P6" i="1"/>
  <c r="O6" i="1"/>
  <c r="N6" i="1"/>
  <c r="M6" i="1"/>
  <c r="I6" i="1"/>
  <c r="H6" i="1"/>
  <c r="G6" i="1"/>
  <c r="F6" i="1"/>
  <c r="E6" i="1"/>
  <c r="Q5" i="1"/>
  <c r="P5" i="1"/>
  <c r="O5" i="1"/>
  <c r="N5" i="1"/>
  <c r="M5" i="1"/>
  <c r="I5" i="1"/>
  <c r="H5" i="1"/>
  <c r="G5" i="1"/>
  <c r="F5" i="1"/>
  <c r="E5" i="1"/>
  <c r="Q4" i="1"/>
  <c r="P4" i="1"/>
  <c r="Z18" i="1" s="1"/>
  <c r="O4" i="1"/>
  <c r="N4" i="1"/>
  <c r="Z15" i="1" s="1"/>
  <c r="M4" i="1"/>
  <c r="Z14" i="1" s="1"/>
  <c r="Y19" i="1" s="1"/>
  <c r="I4" i="1"/>
  <c r="H4" i="1"/>
  <c r="Z13" i="1" s="1"/>
  <c r="G4" i="1"/>
  <c r="F4" i="1"/>
  <c r="J4" i="1" s="1"/>
  <c r="E4" i="1"/>
  <c r="K4" i="1" s="1"/>
  <c r="D4" i="1"/>
  <c r="Z12" i="1" l="1"/>
  <c r="Z11" i="1" s="1"/>
  <c r="AL10" i="2"/>
  <c r="AN13" i="2"/>
  <c r="AG3" i="2"/>
  <c r="AH11" i="2"/>
  <c r="AD11" i="2"/>
  <c r="AG11" i="2"/>
  <c r="AH15" i="2"/>
  <c r="AD15" i="2"/>
  <c r="AG15" i="2"/>
  <c r="AL28" i="2"/>
  <c r="AF3" i="2"/>
  <c r="AF7" i="2"/>
  <c r="AK7" i="2"/>
  <c r="AF11" i="2"/>
  <c r="AK11" i="2"/>
  <c r="AF15" i="2"/>
  <c r="AK15" i="2"/>
  <c r="AN17" i="2"/>
  <c r="AL26" i="2"/>
  <c r="AH3" i="2"/>
  <c r="AD3" i="2"/>
  <c r="AG7" i="2"/>
  <c r="AN10" i="2"/>
  <c r="AI3" i="2"/>
  <c r="AI11" i="2"/>
  <c r="AI15" i="2"/>
  <c r="AN28" i="2"/>
  <c r="AH7" i="2"/>
  <c r="AM7" i="2" s="1"/>
  <c r="AD7" i="2"/>
  <c r="AN19" i="2"/>
  <c r="AE3" i="2"/>
  <c r="AJ3" i="2"/>
  <c r="AN4" i="2"/>
  <c r="AH5" i="2"/>
  <c r="AM5" i="2" s="1"/>
  <c r="AD5" i="2"/>
  <c r="AG5" i="2"/>
  <c r="AN5" i="2" s="1"/>
  <c r="AE7" i="2"/>
  <c r="AN7" i="2" s="1"/>
  <c r="AJ7" i="2"/>
  <c r="AH9" i="2"/>
  <c r="AM9" i="2" s="1"/>
  <c r="AL9" i="2" s="1"/>
  <c r="AD9" i="2"/>
  <c r="AG9" i="2"/>
  <c r="AN9" i="2" s="1"/>
  <c r="AE11" i="2"/>
  <c r="AJ11" i="2"/>
  <c r="AN12" i="2"/>
  <c r="AH13" i="2"/>
  <c r="AM13" i="2" s="1"/>
  <c r="AD13" i="2"/>
  <c r="AG13" i="2"/>
  <c r="AE15" i="2"/>
  <c r="AJ15" i="2"/>
  <c r="AF4" i="2"/>
  <c r="AL4" i="2" s="1"/>
  <c r="AF6" i="2"/>
  <c r="AN6" i="2" s="1"/>
  <c r="AF8" i="2"/>
  <c r="AN8" i="2" s="1"/>
  <c r="AF10" i="2"/>
  <c r="AF12" i="2"/>
  <c r="AL12" i="2" s="1"/>
  <c r="AF14" i="2"/>
  <c r="AN14" i="2" s="1"/>
  <c r="AF16" i="2"/>
  <c r="AN16" i="2" s="1"/>
  <c r="AD17" i="2"/>
  <c r="AH17" i="2"/>
  <c r="AM17" i="2" s="1"/>
  <c r="AF18" i="2"/>
  <c r="AL18" i="2" s="1"/>
  <c r="AD19" i="2"/>
  <c r="AH19" i="2"/>
  <c r="AM19" i="2" s="1"/>
  <c r="AF20" i="2"/>
  <c r="AL20" i="2" s="1"/>
  <c r="AD21" i="2"/>
  <c r="AH21" i="2"/>
  <c r="AM21" i="2" s="1"/>
  <c r="AL21" i="2" s="1"/>
  <c r="AF22" i="2"/>
  <c r="AL22" i="2" s="1"/>
  <c r="AD23" i="2"/>
  <c r="AH23" i="2"/>
  <c r="AM23" i="2" s="1"/>
  <c r="AF24" i="2"/>
  <c r="AN24" i="2" s="1"/>
  <c r="AD25" i="2"/>
  <c r="AH25" i="2"/>
  <c r="AM25" i="2" s="1"/>
  <c r="AF26" i="2"/>
  <c r="AN26" i="2" s="1"/>
  <c r="AD27" i="2"/>
  <c r="AH27" i="2"/>
  <c r="AM27" i="2" s="1"/>
  <c r="AF28" i="2"/>
  <c r="AD29" i="2"/>
  <c r="AH29" i="2"/>
  <c r="AM29" i="2" s="1"/>
  <c r="AL29" i="2" s="1"/>
  <c r="AF17" i="2"/>
  <c r="AF19" i="2"/>
  <c r="AF21" i="2"/>
  <c r="AN21" i="2" s="1"/>
  <c r="AF23" i="2"/>
  <c r="AN23" i="2" s="1"/>
  <c r="AF25" i="2"/>
  <c r="AN25" i="2" s="1"/>
  <c r="AF27" i="2"/>
  <c r="AN27" i="2" s="1"/>
  <c r="AF29" i="2"/>
  <c r="AN29" i="2" s="1"/>
  <c r="AL8" i="2" l="1"/>
  <c r="AL27" i="2"/>
  <c r="AL19" i="2"/>
  <c r="AL24" i="2"/>
  <c r="AL13" i="2"/>
  <c r="AL5" i="2"/>
  <c r="AN20" i="2"/>
  <c r="AN18" i="2"/>
  <c r="AM3" i="2"/>
  <c r="AL3" i="2" s="1"/>
  <c r="AL14" i="2"/>
  <c r="AN15" i="2"/>
  <c r="AL23" i="2"/>
  <c r="AN22" i="2"/>
  <c r="AM15" i="2"/>
  <c r="AL15" i="2" s="1"/>
  <c r="AM11" i="2"/>
  <c r="AL11" i="2" s="1"/>
  <c r="AL16" i="2"/>
  <c r="AL6" i="2"/>
  <c r="AL25" i="2"/>
  <c r="AL17" i="2"/>
  <c r="AN3" i="2"/>
  <c r="AL7" i="2"/>
  <c r="AN11" i="2" l="1"/>
</calcChain>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<sst xmlns="http://schemas.openxmlformats.org/spreadsheetml/2006/main" count="313" uniqueCount="108">
  <si>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</si>
  <si>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</si>
  <si>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</si>
  <si>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</si>
  <si>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</si>
  <si>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</si>
  <si>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</si>
  <si>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</si>
  <si>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</si>
  <si>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</si>
  <si>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</si>
  <si>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</si>
  <si>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</si>
  <si>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</si>
  <si>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</si>
  <si>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</si>
  <si>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</si>
  <si>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</si>
  <si>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</si>
  <si>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</si>
  <si>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</si>
  <si>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 xml:space="preserve">DSC Change Budget </t>
  </si>
  <si>
    <t>External</t>
  </si>
  <si>
    <t>Internal</t>
  </si>
  <si>
    <t>NA</t>
  </si>
  <si>
    <t>Total</t>
  </si>
  <si>
    <t>Note that project expenditure &amp; budget values shown do not include margin</t>
  </si>
  <si>
    <t>Green - At or below target</t>
  </si>
  <si>
    <t>Internal costs are not deducted from budget (unless otherwise notified)</t>
  </si>
  <si>
    <t>Red - Above target</t>
  </si>
  <si>
    <t>PIE VALUES</t>
  </si>
  <si>
    <t>Sum 020.1</t>
  </si>
  <si>
    <t>Budget</t>
  </si>
  <si>
    <t>Budget Remaining</t>
  </si>
  <si>
    <t>Tot DSC</t>
  </si>
  <si>
    <t>Details of Changes</t>
  </si>
  <si>
    <t>Potential Additional 
Spend</t>
  </si>
  <si>
    <t>Sums Estimated Cost Current Year IF: Budget is DSC Change Budget &amp; Cost Type is External</t>
  </si>
  <si>
    <t>VOWR for Approved Projects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</si>
  <si>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</si>
  <si>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</si>
  <si>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</si>
  <si>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</si>
  <si>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</si>
  <si>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</si>
  <si>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</si>
  <si>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VOWD Transmission</t>
  </si>
  <si>
    <t>VOWD DNs</t>
  </si>
  <si>
    <t>VOWD Shippers</t>
  </si>
  <si>
    <t>This section summarises any value change between this report and the previous report.
Positive values indicate an increase since the last report, negative indicates a decrease.</t>
  </si>
  <si>
    <t>VOWD DNs &amp; IGTs</t>
  </si>
  <si>
    <t xml:space="preserve">LABEL &gt; </t>
  </si>
  <si>
    <t>VOWD iGTs</t>
  </si>
  <si>
    <t>Values in £0,000s</t>
  </si>
  <si>
    <t>Percentage to Customer Class</t>
  </si>
  <si>
    <t>Current Year Actual Cost by Customer Class (£0,000's)</t>
  </si>
  <si>
    <t>Comparison Formulae</t>
  </si>
  <si>
    <t>Budget Pot Reference</t>
  </si>
  <si>
    <t>Project Ref No</t>
  </si>
  <si>
    <t>Project Title</t>
  </si>
  <si>
    <t>Senior Project Manager</t>
  </si>
  <si>
    <t>High Level Process Stage</t>
  </si>
  <si>
    <t>RAG</t>
  </si>
  <si>
    <t>DNs &amp; iGTs</t>
  </si>
  <si>
    <t>Independent Gas Transporters</t>
  </si>
  <si>
    <t>CCR Status</t>
  </si>
  <si>
    <t>Comments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</si>
  <si>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</si>
  <si>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</si>
  <si>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</si>
  <si>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</si>
  <si>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</si>
  <si>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</si>
  <si>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</si>
  <si>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</si>
  <si>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</si>
  <si>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</si>
  <si>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</si>
  <si>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</si>
  <si>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</si>
  <si>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B.BP18-020.1</t>
  </si>
  <si>
    <t>UKL Jun'18 Release [R2] (DSC CB) Programme Summary</t>
  </si>
  <si>
    <t>L. Chambers</t>
  </si>
  <si>
    <t>Closedown</t>
  </si>
  <si>
    <t>External [O]</t>
  </si>
  <si>
    <t/>
  </si>
  <si>
    <t>F</t>
  </si>
  <si>
    <t>Internal [O]</t>
  </si>
  <si>
    <t>Total [O]</t>
  </si>
  <si>
    <t>Amendments to the DSC service line to enable the Web Service provision of data for the Consumer Enquiry Service</t>
  </si>
  <si>
    <t>P. Duvvuri</t>
  </si>
  <si>
    <t>Delivery</t>
  </si>
  <si>
    <t>D</t>
  </si>
  <si>
    <t>UKL Nov '18 Release [R3] (DSC CB)</t>
  </si>
  <si>
    <t>External [C]</t>
  </si>
  <si>
    <t>Internal [C]</t>
  </si>
  <si>
    <t>EUC</t>
  </si>
  <si>
    <t>Closed</t>
  </si>
  <si>
    <t>Z</t>
  </si>
  <si>
    <t xml:space="preserve">UKL - June 19 Release </t>
  </si>
  <si>
    <t>Live</t>
  </si>
  <si>
    <t>N/A</t>
  </si>
  <si>
    <t>Total [C]</t>
  </si>
  <si>
    <t>Changes to Shipper Portfolio Report</t>
  </si>
  <si>
    <t>R. Roden</t>
  </si>
  <si>
    <t>Transparency of AQ Process</t>
  </si>
  <si>
    <t>iGT Elected Shipper Sites Report</t>
  </si>
  <si>
    <t>Nested CSEP Report for DNs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</si>
</sst>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0.0"/>
    <numFmt numFmtId="165" formatCode="_-&quot;£&quot;* #,##0.0_-;\-&quot;£&quot;* #,##0.0_-;_-&quot;£&quot;* &quot;-&quot;??_-;_-@_-"/>
    <numFmt numFmtId="166" formatCode="0.0"/>
    <numFmt numFmtId="167" formatCode="_-[$£-809]* #,##0_-;\-[$£-809]* #,##0_-;_-[$£-809]* &quot;-&quot;??_-;_-@_-"/>
    <numFmt numFmtId="168" formatCode="#,##0.0"/>
    <numFmt numFmtId="169" formatCode="[$-809]d\ mmmm\ yyyy;@"/>
    <numFmt numFmtId="170" formatCode="_(* #,##0.00_);_(* \(#,##0.00\);_(* &quot;-&quot;??_);_(@_)"/>
    <numFmt numFmtId="171" formatCode="0.0%"/>
    <numFmt numFmtId="172" formatCode="_(&quot;£&quot;* #,##0.00_);_(&quot;£&quot;* \(#,##0.00\);_(&quot;£&quot;* &quot;-&quot;??_);_(@_)"/>
    <numFmt numFmtId="173" formatCode="d\-mmm\-yyyy"/>
    <numFmt numFmtId="174" formatCode="_(* #,##0_);_(* \(#,##0\);_(* &quot;-&quot;_);_(@_)"/>
    <numFmt numFmtId="175" formatCode="_-[$€-2]* #,##0.00_-;\-[$€-2]* #,##0.00_-;_-[$€-2]* &quot;-&quot;??_-"/>
    <numFmt numFmtId="176" formatCode="#,##0.00;[Red]\-#,##0.00;\-"/>
    <numFmt numFmtId="177" formatCode="0.000000"/>
    <numFmt numFmtId="178" formatCode="#,##0.0;[Red]\(#,##0.0\)"/>
    <numFmt numFmtId="179" formatCode="0;\-0;;@"/>
    <numFmt numFmtId="180" formatCode="#,##0.00;[Red]#,##0.00;\-"/>
    <numFmt numFmtId="181" formatCode="#,##0.0_);[Red]\(#,##0.0\);\-"/>
    <numFmt numFmtId="182" formatCode="#,##0;\(#,##0\)"/>
    <numFmt numFmtId="183" formatCode="_(&quot;£&quot;* #,##0_);_(&quot;£&quot;* \(#,##0\);_(&quot;£&quot;* &quot;-&quot;_);_(@_)"/>
  </numFmts>
  <fonts count="70">
    <font>
      <sz val="10"/>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amily val="2"/>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9">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59">
    <xf numFmtId="0" fontId="0" fillId="0" borderId="0"/>
    <xf numFmtId="0" fontId="1" fillId="0" borderId="0"/>
    <xf numFmtId="0" fontId="5" fillId="0" borderId="0"/>
    <xf numFmtId="0" fontId="1" fillId="0" borderId="0"/>
    <xf numFmtId="9" fontId="1" fillId="0" borderId="0" applyFont="0" applyFill="0" applyBorder="0" applyAlignment="0" applyProtection="0"/>
    <xf numFmtId="0" fontId="13" fillId="0" borderId="0"/>
    <xf numFmtId="0" fontId="13" fillId="0" borderId="0"/>
    <xf numFmtId="169"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 fillId="5"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26"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6" fillId="34"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3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4"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33"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4"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8" fillId="3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8" fillId="3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9" fillId="55" borderId="0" applyNumberFormat="0" applyBorder="0" applyAlignment="0" applyProtection="0"/>
    <xf numFmtId="0" fontId="19" fillId="5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9" fillId="5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7" fillId="58" borderId="0" applyNumberFormat="0" applyBorder="0" applyAlignment="0" applyProtection="0"/>
    <xf numFmtId="0" fontId="17" fillId="4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1" fillId="49"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4" fillId="62" borderId="45" applyNumberFormat="0" applyAlignment="0" applyProtection="0"/>
    <xf numFmtId="0" fontId="25" fillId="37" borderId="45" applyNumberFormat="0" applyAlignment="0" applyProtection="0"/>
    <xf numFmtId="0" fontId="25" fillId="37" borderId="45" applyNumberFormat="0" applyAlignment="0" applyProtection="0"/>
    <xf numFmtId="0" fontId="24" fillId="62" borderId="45" applyNumberFormat="0" applyAlignment="0" applyProtection="0"/>
    <xf numFmtId="0" fontId="25" fillId="37" borderId="45" applyNumberFormat="0" applyAlignment="0" applyProtection="0"/>
    <xf numFmtId="0" fontId="25" fillId="37" borderId="45" applyNumberFormat="0" applyAlignment="0" applyProtection="0"/>
    <xf numFmtId="0" fontId="26" fillId="2" borderId="1" applyNumberFormat="0" applyAlignment="0" applyProtection="0"/>
    <xf numFmtId="0" fontId="27" fillId="50" borderId="46" applyNumberFormat="0" applyAlignment="0" applyProtection="0"/>
    <xf numFmtId="0" fontId="27" fillId="63" borderId="46" applyNumberFormat="0" applyAlignment="0" applyProtection="0"/>
    <xf numFmtId="0" fontId="27" fillId="6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0" fontId="28" fillId="0" borderId="0" applyFont="0" applyFill="0" applyBorder="0" applyAlignment="0" applyProtection="0"/>
    <xf numFmtId="171" fontId="13" fillId="0" borderId="0" applyFont="0" applyFill="0" applyBorder="0" applyAlignment="0" applyProtection="0"/>
    <xf numFmtId="170"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0"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0" fontId="28"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3"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3"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1"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6" fillId="0" borderId="0" applyFont="0" applyFill="0" applyBorder="0" applyAlignment="0" applyProtection="0"/>
    <xf numFmtId="170" fontId="13" fillId="0" borderId="0" applyFont="0" applyFill="0" applyBorder="0" applyAlignment="0" applyProtection="0"/>
    <xf numFmtId="170" fontId="1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6"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2"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14" fillId="0" borderId="0" applyFill="0" applyBorder="0"/>
    <xf numFmtId="173" fontId="14" fillId="0" borderId="0" applyFill="0" applyBorder="0"/>
    <xf numFmtId="173" fontId="14" fillId="0" borderId="0" applyFill="0" applyBorder="0"/>
    <xf numFmtId="174" fontId="14" fillId="0" borderId="0" applyFont="0" applyFill="0" applyBorder="0" applyAlignment="0" applyProtection="0"/>
    <xf numFmtId="170" fontId="14" fillId="0" borderId="0" applyFont="0" applyFill="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6" borderId="0" applyNumberFormat="0" applyBorder="0" applyAlignment="0" applyProtection="0"/>
    <xf numFmtId="175"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4" fillId="0" borderId="47" applyNumberFormat="0" applyFill="0" applyAlignment="0" applyProtection="0"/>
    <xf numFmtId="0" fontId="35" fillId="0" borderId="48" applyNumberFormat="0" applyFill="0" applyAlignment="0" applyProtection="0"/>
    <xf numFmtId="0" fontId="35" fillId="0" borderId="48" applyNumberFormat="0" applyFill="0" applyAlignment="0" applyProtection="0"/>
    <xf numFmtId="0" fontId="36" fillId="0" borderId="49" applyNumberFormat="0" applyFill="0" applyAlignment="0" applyProtection="0"/>
    <xf numFmtId="0" fontId="37" fillId="0" borderId="49" applyNumberFormat="0" applyFill="0" applyAlignment="0" applyProtection="0"/>
    <xf numFmtId="0" fontId="37" fillId="0" borderId="49" applyNumberFormat="0" applyFill="0" applyAlignment="0" applyProtection="0"/>
    <xf numFmtId="0" fontId="38" fillId="0" borderId="50" applyNumberFormat="0" applyFill="0" applyAlignment="0" applyProtection="0"/>
    <xf numFmtId="0" fontId="39" fillId="0" borderId="51" applyNumberFormat="0" applyFill="0" applyAlignment="0" applyProtection="0"/>
    <xf numFmtId="0" fontId="39" fillId="0" borderId="5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4" fillId="59" borderId="45" applyNumberFormat="0" applyAlignment="0" applyProtection="0"/>
    <xf numFmtId="0" fontId="45" fillId="33" borderId="45" applyNumberFormat="0" applyAlignment="0" applyProtection="0"/>
    <xf numFmtId="0" fontId="45" fillId="33" borderId="45" applyNumberFormat="0" applyAlignment="0" applyProtection="0"/>
    <xf numFmtId="0" fontId="44" fillId="59" borderId="45" applyNumberFormat="0" applyAlignment="0" applyProtection="0"/>
    <xf numFmtId="0" fontId="45" fillId="33" borderId="45" applyNumberFormat="0" applyAlignment="0" applyProtection="0"/>
    <xf numFmtId="0" fontId="45" fillId="33" borderId="45" applyNumberFormat="0" applyAlignment="0" applyProtection="0"/>
    <xf numFmtId="0" fontId="46" fillId="27" borderId="0"/>
    <xf numFmtId="0" fontId="47" fillId="0" borderId="52"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9" fillId="5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3"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4" fillId="0" borderId="0"/>
    <xf numFmtId="169" fontId="14" fillId="0" borderId="0"/>
    <xf numFmtId="0" fontId="2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3" fillId="0" borderId="0"/>
    <xf numFmtId="0" fontId="13" fillId="0" borderId="0"/>
    <xf numFmtId="0" fontId="2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9"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1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9"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69" fontId="28" fillId="0" borderId="0"/>
    <xf numFmtId="169" fontId="28" fillId="0" borderId="0"/>
    <xf numFmtId="169" fontId="28" fillId="0" borderId="0"/>
    <xf numFmtId="0"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8" borderId="54" applyNumberFormat="0" applyFont="0" applyAlignment="0" applyProtection="0"/>
    <xf numFmtId="0" fontId="14" fillId="27" borderId="54" applyNumberFormat="0" applyFont="0" applyAlignment="0" applyProtection="0"/>
    <xf numFmtId="0" fontId="14" fillId="27" borderId="54" applyNumberFormat="0" applyFont="0" applyAlignment="0" applyProtection="0"/>
    <xf numFmtId="0" fontId="14" fillId="27" borderId="54" applyNumberFormat="0" applyFont="0" applyAlignment="0" applyProtection="0"/>
    <xf numFmtId="0" fontId="14" fillId="27" borderId="54" applyNumberFormat="0" applyFont="0" applyAlignment="0" applyProtection="0"/>
    <xf numFmtId="0" fontId="14" fillId="58" borderId="54" applyNumberFormat="0" applyFont="0" applyAlignment="0" applyProtection="0"/>
    <xf numFmtId="0" fontId="17" fillId="27" borderId="54" applyNumberFormat="0" applyFont="0" applyAlignment="0" applyProtection="0"/>
    <xf numFmtId="0" fontId="14" fillId="27" borderId="54" applyNumberFormat="0" applyFont="0" applyAlignment="0" applyProtection="0"/>
    <xf numFmtId="0" fontId="14" fillId="27" borderId="54" applyNumberFormat="0" applyFont="0" applyAlignment="0" applyProtection="0"/>
    <xf numFmtId="0" fontId="17" fillId="27" borderId="54"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4" fillId="62" borderId="55" applyNumberFormat="0" applyAlignment="0" applyProtection="0"/>
    <xf numFmtId="0" fontId="54" fillId="37" borderId="55" applyNumberFormat="0" applyAlignment="0" applyProtection="0"/>
    <xf numFmtId="0" fontId="54" fillId="37" borderId="55" applyNumberFormat="0" applyAlignment="0" applyProtection="0"/>
    <xf numFmtId="0" fontId="54" fillId="62" borderId="55" applyNumberFormat="0" applyAlignment="0" applyProtection="0"/>
    <xf numFmtId="0" fontId="54" fillId="37" borderId="55" applyNumberFormat="0" applyAlignment="0" applyProtection="0"/>
    <xf numFmtId="0" fontId="54" fillId="37" borderId="55"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0" fontId="28" fillId="69" borderId="36">
      <alignment vertical="center"/>
    </xf>
    <xf numFmtId="176" fontId="28" fillId="69" borderId="36">
      <alignment vertical="center"/>
    </xf>
    <xf numFmtId="178"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8" fontId="28" fillId="69" borderId="36">
      <alignment vertical="center"/>
    </xf>
    <xf numFmtId="178"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6" fontId="28" fillId="69" borderId="36">
      <alignment vertical="center"/>
    </xf>
    <xf numFmtId="176" fontId="28" fillId="69" borderId="36">
      <alignment vertical="center"/>
    </xf>
    <xf numFmtId="179"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9"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9" fontId="28" fillId="69" borderId="36">
      <alignment vertical="center"/>
    </xf>
    <xf numFmtId="179" fontId="28" fillId="69" borderId="36">
      <alignment vertical="center"/>
    </xf>
    <xf numFmtId="178"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8" fontId="28" fillId="69" borderId="36">
      <alignment vertical="center"/>
    </xf>
    <xf numFmtId="177" fontId="28" fillId="69" borderId="36">
      <alignment vertical="center"/>
    </xf>
    <xf numFmtId="177" fontId="28" fillId="69" borderId="36">
      <alignment vertical="center"/>
    </xf>
    <xf numFmtId="177" fontId="28" fillId="69" borderId="36">
      <alignment vertical="center"/>
    </xf>
    <xf numFmtId="178" fontId="28" fillId="69" borderId="36">
      <alignment vertical="center"/>
    </xf>
    <xf numFmtId="178"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6" fontId="28" fillId="69" borderId="36">
      <alignment vertical="center"/>
    </xf>
    <xf numFmtId="177" fontId="28" fillId="69" borderId="36">
      <alignment vertical="center"/>
    </xf>
    <xf numFmtId="0" fontId="56" fillId="0" borderId="0"/>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0"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78"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8" fontId="28" fillId="70" borderId="36">
      <alignment vertical="center"/>
      <protection locked="0"/>
    </xf>
    <xf numFmtId="178"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81" fontId="28" fillId="70" borderId="36">
      <alignment vertical="center"/>
      <protection locked="0"/>
    </xf>
    <xf numFmtId="176"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1"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6"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78"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81" fontId="28" fillId="70" borderId="36">
      <alignment vertical="center"/>
      <protection locked="0"/>
    </xf>
    <xf numFmtId="176" fontId="28" fillId="70" borderId="36">
      <alignment vertical="center"/>
      <protection locked="0"/>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81"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9"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81" fontId="28" fillId="71" borderId="36">
      <alignment vertical="center"/>
    </xf>
    <xf numFmtId="181" fontId="28" fillId="71" borderId="36">
      <alignment vertical="center"/>
    </xf>
    <xf numFmtId="178"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7" fontId="28" fillId="71" borderId="36">
      <alignment vertical="center"/>
    </xf>
    <xf numFmtId="177" fontId="28" fillId="71" borderId="36">
      <alignment vertical="center"/>
    </xf>
    <xf numFmtId="177" fontId="28" fillId="71" borderId="36">
      <alignment vertical="center"/>
    </xf>
    <xf numFmtId="178" fontId="28" fillId="71" borderId="36">
      <alignment vertical="center"/>
    </xf>
    <xf numFmtId="178"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81"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7"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0" fontId="28" fillId="71" borderId="36">
      <alignment vertical="center"/>
    </xf>
    <xf numFmtId="176" fontId="28" fillId="71" borderId="36">
      <alignment vertical="center"/>
    </xf>
    <xf numFmtId="178"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8"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8" fontId="28" fillId="71" borderId="36">
      <alignment vertical="center"/>
    </xf>
    <xf numFmtId="178"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1" borderId="36">
      <alignment vertical="center"/>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179"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9" fontId="28" fillId="72" borderId="36">
      <alignment horizontal="right" vertical="center"/>
      <protection locked="0"/>
    </xf>
    <xf numFmtId="179" fontId="28" fillId="72" borderId="36">
      <alignment horizontal="right" vertical="center"/>
      <protection locked="0"/>
    </xf>
    <xf numFmtId="178"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0"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177" fontId="28" fillId="72" borderId="36">
      <alignment horizontal="right" vertical="center"/>
      <protection locked="0"/>
    </xf>
    <xf numFmtId="0" fontId="28" fillId="72" borderId="36">
      <alignment horizontal="right" vertical="center"/>
      <protection locked="0"/>
    </xf>
    <xf numFmtId="177" fontId="28" fillId="72" borderId="36">
      <alignment horizontal="right" vertical="center"/>
      <protection locked="0"/>
    </xf>
    <xf numFmtId="176" fontId="28" fillId="72" borderId="36">
      <alignment horizontal="right" vertical="center"/>
      <protection locked="0"/>
    </xf>
    <xf numFmtId="178"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8" fontId="28" fillId="72" borderId="36">
      <alignment horizontal="right" vertical="center"/>
      <protection locked="0"/>
    </xf>
    <xf numFmtId="178"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76" fontId="28" fillId="72" borderId="36">
      <alignment horizontal="right" vertical="center"/>
      <protection locked="0"/>
    </xf>
    <xf numFmtId="180" fontId="28" fillId="0" borderId="0">
      <protection locked="0"/>
    </xf>
    <xf numFmtId="4" fontId="57" fillId="68" borderId="56" applyNumberFormat="0" applyProtection="0">
      <alignment vertical="center"/>
    </xf>
    <xf numFmtId="4" fontId="57" fillId="68" borderId="56" applyNumberFormat="0" applyProtection="0">
      <alignment vertical="center"/>
    </xf>
    <xf numFmtId="4" fontId="58" fillId="68" borderId="56" applyNumberFormat="0" applyProtection="0">
      <alignment vertical="center"/>
    </xf>
    <xf numFmtId="4" fontId="58" fillId="68" borderId="56" applyNumberFormat="0" applyProtection="0">
      <alignment vertical="center"/>
    </xf>
    <xf numFmtId="4" fontId="57" fillId="68" borderId="56" applyNumberFormat="0" applyProtection="0">
      <alignment horizontal="left" vertical="center" indent="1"/>
    </xf>
    <xf numFmtId="4" fontId="57" fillId="68" borderId="56" applyNumberFormat="0" applyProtection="0">
      <alignment horizontal="left" vertical="center" indent="1"/>
    </xf>
    <xf numFmtId="0" fontId="57" fillId="68" borderId="56" applyNumberFormat="0" applyProtection="0">
      <alignment horizontal="left" vertical="top" indent="1"/>
    </xf>
    <xf numFmtId="0" fontId="57" fillId="68" borderId="56" applyNumberFormat="0" applyProtection="0">
      <alignment horizontal="left" vertical="top" indent="1"/>
    </xf>
    <xf numFmtId="4" fontId="57" fillId="23" borderId="0" applyNumberFormat="0" applyProtection="0">
      <alignment horizontal="left" vertical="center" indent="1"/>
    </xf>
    <xf numFmtId="4" fontId="16" fillId="26"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5" borderId="56" applyNumberFormat="0" applyProtection="0">
      <alignment horizontal="right" vertical="center"/>
    </xf>
    <xf numFmtId="4" fontId="16" fillId="52" borderId="56" applyNumberFormat="0" applyProtection="0">
      <alignment horizontal="right" vertical="center"/>
    </xf>
    <xf numFmtId="4" fontId="16" fillId="52" borderId="56" applyNumberFormat="0" applyProtection="0">
      <alignment horizontal="right" vertical="center"/>
    </xf>
    <xf numFmtId="4" fontId="16" fillId="38" borderId="56" applyNumberFormat="0" applyProtection="0">
      <alignment horizontal="right" vertical="center"/>
    </xf>
    <xf numFmtId="4" fontId="16" fillId="38" borderId="56" applyNumberFormat="0" applyProtection="0">
      <alignment horizontal="right" vertical="center"/>
    </xf>
    <xf numFmtId="4" fontId="16" fillId="42" borderId="56" applyNumberFormat="0" applyProtection="0">
      <alignment horizontal="right" vertical="center"/>
    </xf>
    <xf numFmtId="4" fontId="16" fillId="42" borderId="56" applyNumberFormat="0" applyProtection="0">
      <alignment horizontal="right" vertical="center"/>
    </xf>
    <xf numFmtId="4" fontId="16" fillId="61" borderId="56" applyNumberFormat="0" applyProtection="0">
      <alignment horizontal="right" vertical="center"/>
    </xf>
    <xf numFmtId="4" fontId="16" fillId="61" borderId="56" applyNumberFormat="0" applyProtection="0">
      <alignment horizontal="right" vertical="center"/>
    </xf>
    <xf numFmtId="4" fontId="16" fillId="35" borderId="56" applyNumberFormat="0" applyProtection="0">
      <alignment horizontal="right" vertical="center"/>
    </xf>
    <xf numFmtId="4" fontId="16" fillId="35" borderId="56" applyNumberFormat="0" applyProtection="0">
      <alignment horizontal="right" vertical="center"/>
    </xf>
    <xf numFmtId="4" fontId="16" fillId="73" borderId="56" applyNumberFormat="0" applyProtection="0">
      <alignment horizontal="right" vertical="center"/>
    </xf>
    <xf numFmtId="4" fontId="16" fillId="73" borderId="56" applyNumberFormat="0" applyProtection="0">
      <alignment horizontal="right" vertical="center"/>
    </xf>
    <xf numFmtId="4" fontId="16" fillId="36" borderId="56" applyNumberFormat="0" applyProtection="0">
      <alignment horizontal="right" vertical="center"/>
    </xf>
    <xf numFmtId="4" fontId="16" fillId="36" borderId="56" applyNumberFormat="0" applyProtection="0">
      <alignment horizontal="right" vertical="center"/>
    </xf>
    <xf numFmtId="4" fontId="57" fillId="74" borderId="57" applyNumberFormat="0" applyProtection="0">
      <alignment horizontal="left" vertical="center" indent="1"/>
    </xf>
    <xf numFmtId="4" fontId="57" fillId="74" borderId="57" applyNumberFormat="0" applyProtection="0">
      <alignment horizontal="left" vertical="center" indent="1"/>
    </xf>
    <xf numFmtId="4" fontId="57" fillId="74" borderId="57" applyNumberFormat="0" applyProtection="0">
      <alignment horizontal="left" vertical="center" indent="1"/>
    </xf>
    <xf numFmtId="4" fontId="16" fillId="75" borderId="0" applyNumberFormat="0" applyProtection="0">
      <alignment horizontal="left" vertical="center" indent="1"/>
    </xf>
    <xf numFmtId="4" fontId="59" fillId="34" borderId="0" applyNumberFormat="0" applyProtection="0">
      <alignment horizontal="left" vertical="center" indent="1"/>
    </xf>
    <xf numFmtId="4" fontId="16" fillId="23" borderId="56" applyNumberFormat="0" applyProtection="0">
      <alignment horizontal="right" vertical="center"/>
    </xf>
    <xf numFmtId="4" fontId="16" fillId="23" borderId="56" applyNumberFormat="0" applyProtection="0">
      <alignment horizontal="right" vertical="center"/>
    </xf>
    <xf numFmtId="4" fontId="16" fillId="75" borderId="0" applyNumberFormat="0" applyProtection="0">
      <alignment horizontal="left" vertical="center" indent="1"/>
    </xf>
    <xf numFmtId="4" fontId="16" fillId="75" borderId="0" applyNumberFormat="0" applyProtection="0">
      <alignment horizontal="left" vertical="center" indent="1"/>
    </xf>
    <xf numFmtId="4" fontId="16" fillId="75" borderId="0" applyNumberFormat="0" applyProtection="0">
      <alignment horizontal="left" vertical="center" indent="1"/>
    </xf>
    <xf numFmtId="4" fontId="16" fillId="23" borderId="0" applyNumberFormat="0" applyProtection="0">
      <alignment horizontal="left" vertical="center" indent="1"/>
    </xf>
    <xf numFmtId="4" fontId="16" fillId="23" borderId="0" applyNumberFormat="0" applyProtection="0">
      <alignment horizontal="left" vertical="center" indent="1"/>
    </xf>
    <xf numFmtId="4" fontId="16" fillId="23" borderId="0" applyNumberFormat="0" applyProtection="0">
      <alignment horizontal="left" vertical="center" indent="1"/>
    </xf>
    <xf numFmtId="0" fontId="14" fillId="34" borderId="56" applyNumberFormat="0" applyProtection="0">
      <alignment horizontal="left" vertical="center" indent="1"/>
    </xf>
    <xf numFmtId="0" fontId="14" fillId="34" borderId="56" applyNumberFormat="0" applyProtection="0">
      <alignment horizontal="left" vertical="center" indent="1"/>
    </xf>
    <xf numFmtId="0" fontId="14" fillId="34" borderId="56" applyNumberFormat="0" applyProtection="0">
      <alignment horizontal="left" vertical="center" indent="1"/>
    </xf>
    <xf numFmtId="0" fontId="14" fillId="34" borderId="56" applyNumberFormat="0" applyProtection="0">
      <alignment horizontal="left" vertical="center" indent="1"/>
    </xf>
    <xf numFmtId="0" fontId="14" fillId="34" borderId="56" applyNumberFormat="0" applyProtection="0">
      <alignment horizontal="left" vertical="center" indent="1"/>
    </xf>
    <xf numFmtId="0" fontId="14" fillId="34" borderId="56" applyNumberFormat="0" applyProtection="0">
      <alignment horizontal="left" vertical="top" indent="1"/>
    </xf>
    <xf numFmtId="0" fontId="14" fillId="34" borderId="56" applyNumberFormat="0" applyProtection="0">
      <alignment horizontal="left" vertical="top" indent="1"/>
    </xf>
    <xf numFmtId="0" fontId="14" fillId="34" borderId="56" applyNumberFormat="0" applyProtection="0">
      <alignment horizontal="left" vertical="top" indent="1"/>
    </xf>
    <xf numFmtId="0" fontId="14" fillId="34" borderId="56" applyNumberFormat="0" applyProtection="0">
      <alignment horizontal="left" vertical="top" indent="1"/>
    </xf>
    <xf numFmtId="0" fontId="14" fillId="34" borderId="56" applyNumberFormat="0" applyProtection="0">
      <alignment horizontal="left" vertical="top" indent="1"/>
    </xf>
    <xf numFmtId="0" fontId="14" fillId="23" borderId="56" applyNumberFormat="0" applyProtection="0">
      <alignment horizontal="left" vertical="center" indent="1"/>
    </xf>
    <xf numFmtId="0" fontId="14" fillId="23" borderId="56" applyNumberFormat="0" applyProtection="0">
      <alignment horizontal="left" vertical="center" indent="1"/>
    </xf>
    <xf numFmtId="0" fontId="14" fillId="23" borderId="56" applyNumberFormat="0" applyProtection="0">
      <alignment horizontal="left" vertical="center" indent="1"/>
    </xf>
    <xf numFmtId="0" fontId="14" fillId="23" borderId="56" applyNumberFormat="0" applyProtection="0">
      <alignment horizontal="left" vertical="center" indent="1"/>
    </xf>
    <xf numFmtId="0" fontId="14" fillId="23" borderId="56" applyNumberFormat="0" applyProtection="0">
      <alignment horizontal="left" vertical="center" indent="1"/>
    </xf>
    <xf numFmtId="0" fontId="14" fillId="23" borderId="56" applyNumberFormat="0" applyProtection="0">
      <alignment horizontal="left" vertical="top" indent="1"/>
    </xf>
    <xf numFmtId="0" fontId="14" fillId="23" borderId="56" applyNumberFormat="0" applyProtection="0">
      <alignment horizontal="left" vertical="top" indent="1"/>
    </xf>
    <xf numFmtId="0" fontId="14" fillId="23" borderId="56" applyNumberFormat="0" applyProtection="0">
      <alignment horizontal="left" vertical="top" indent="1"/>
    </xf>
    <xf numFmtId="0" fontId="14" fillId="23" borderId="56" applyNumberFormat="0" applyProtection="0">
      <alignment horizontal="left" vertical="top" indent="1"/>
    </xf>
    <xf numFmtId="0" fontId="14" fillId="23" borderId="56" applyNumberFormat="0" applyProtection="0">
      <alignment horizontal="left" vertical="top" indent="1"/>
    </xf>
    <xf numFmtId="0" fontId="14" fillId="31" borderId="56" applyNumberFormat="0" applyProtection="0">
      <alignment horizontal="left" vertical="center" indent="1"/>
    </xf>
    <xf numFmtId="0" fontId="14" fillId="31" borderId="56" applyNumberFormat="0" applyProtection="0">
      <alignment horizontal="left" vertical="center" indent="1"/>
    </xf>
    <xf numFmtId="0" fontId="14" fillId="31" borderId="56" applyNumberFormat="0" applyProtection="0">
      <alignment horizontal="left" vertical="center" indent="1"/>
    </xf>
    <xf numFmtId="0" fontId="14" fillId="31" borderId="56" applyNumberFormat="0" applyProtection="0">
      <alignment horizontal="left" vertical="center" indent="1"/>
    </xf>
    <xf numFmtId="0" fontId="14" fillId="31" borderId="56" applyNumberFormat="0" applyProtection="0">
      <alignment horizontal="left" vertical="center" indent="1"/>
    </xf>
    <xf numFmtId="0" fontId="14" fillId="31" borderId="56" applyNumberFormat="0" applyProtection="0">
      <alignment horizontal="left" vertical="top" indent="1"/>
    </xf>
    <xf numFmtId="0" fontId="14" fillId="31" borderId="56" applyNumberFormat="0" applyProtection="0">
      <alignment horizontal="left" vertical="top" indent="1"/>
    </xf>
    <xf numFmtId="0" fontId="14" fillId="31" borderId="56" applyNumberFormat="0" applyProtection="0">
      <alignment horizontal="left" vertical="top" indent="1"/>
    </xf>
    <xf numFmtId="0" fontId="14" fillId="31" borderId="56" applyNumberFormat="0" applyProtection="0">
      <alignment horizontal="left" vertical="top" indent="1"/>
    </xf>
    <xf numFmtId="0" fontId="14" fillId="31" borderId="56" applyNumberFormat="0" applyProtection="0">
      <alignment horizontal="left" vertical="top" indent="1"/>
    </xf>
    <xf numFmtId="0" fontId="14" fillId="75" borderId="56" applyNumberFormat="0" applyProtection="0">
      <alignment horizontal="left" vertical="center" indent="1"/>
    </xf>
    <xf numFmtId="0" fontId="14" fillId="75" borderId="56" applyNumberFormat="0" applyProtection="0">
      <alignment horizontal="left" vertical="center" indent="1"/>
    </xf>
    <xf numFmtId="0" fontId="14" fillId="75" borderId="56" applyNumberFormat="0" applyProtection="0">
      <alignment horizontal="left" vertical="center" indent="1"/>
    </xf>
    <xf numFmtId="0" fontId="14" fillId="75" borderId="56" applyNumberFormat="0" applyProtection="0">
      <alignment horizontal="left" vertical="center" indent="1"/>
    </xf>
    <xf numFmtId="0" fontId="14" fillId="75" borderId="56" applyNumberFormat="0" applyProtection="0">
      <alignment horizontal="left" vertical="center" indent="1"/>
    </xf>
    <xf numFmtId="0" fontId="14" fillId="75" borderId="56" applyNumberFormat="0" applyProtection="0">
      <alignment horizontal="left" vertical="top" indent="1"/>
    </xf>
    <xf numFmtId="0" fontId="14" fillId="75" borderId="56" applyNumberFormat="0" applyProtection="0">
      <alignment horizontal="left" vertical="top" indent="1"/>
    </xf>
    <xf numFmtId="0" fontId="14" fillId="75" borderId="56" applyNumberFormat="0" applyProtection="0">
      <alignment horizontal="left" vertical="top" indent="1"/>
    </xf>
    <xf numFmtId="0" fontId="14" fillId="75" borderId="56" applyNumberFormat="0" applyProtection="0">
      <alignment horizontal="left" vertical="top" indent="1"/>
    </xf>
    <xf numFmtId="0" fontId="14" fillId="75" borderId="56" applyNumberFormat="0" applyProtection="0">
      <alignment horizontal="left" vertical="top" indent="1"/>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14" fillId="29" borderId="36" applyNumberFormat="0">
      <protection locked="0"/>
    </xf>
    <xf numFmtId="0" fontId="60" fillId="34" borderId="58" applyBorder="0"/>
    <xf numFmtId="0" fontId="60" fillId="34" borderId="58" applyBorder="0"/>
    <xf numFmtId="4" fontId="16" fillId="27" borderId="56" applyNumberFormat="0" applyProtection="0">
      <alignment vertical="center"/>
    </xf>
    <xf numFmtId="4" fontId="16" fillId="27" borderId="56" applyNumberFormat="0" applyProtection="0">
      <alignment vertical="center"/>
    </xf>
    <xf numFmtId="4" fontId="61" fillId="27" borderId="56" applyNumberFormat="0" applyProtection="0">
      <alignment vertical="center"/>
    </xf>
    <xf numFmtId="4" fontId="61" fillId="27" borderId="56" applyNumberFormat="0" applyProtection="0">
      <alignment vertical="center"/>
    </xf>
    <xf numFmtId="4" fontId="16" fillId="27" borderId="56" applyNumberFormat="0" applyProtection="0">
      <alignment horizontal="left" vertical="center" indent="1"/>
    </xf>
    <xf numFmtId="4" fontId="16" fillId="27" borderId="56" applyNumberFormat="0" applyProtection="0">
      <alignment horizontal="left" vertical="center" indent="1"/>
    </xf>
    <xf numFmtId="0" fontId="16" fillId="27" borderId="56" applyNumberFormat="0" applyProtection="0">
      <alignment horizontal="left" vertical="top" indent="1"/>
    </xf>
    <xf numFmtId="0" fontId="16" fillId="27" borderId="56" applyNumberFormat="0" applyProtection="0">
      <alignment horizontal="left" vertical="top" indent="1"/>
    </xf>
    <xf numFmtId="4" fontId="16" fillId="75" borderId="56" applyNumberFormat="0" applyProtection="0">
      <alignment horizontal="right" vertical="center"/>
    </xf>
    <xf numFmtId="4" fontId="16" fillId="75" borderId="56" applyNumberFormat="0" applyProtection="0">
      <alignment horizontal="right" vertical="center"/>
    </xf>
    <xf numFmtId="4" fontId="61" fillId="75" borderId="56" applyNumberFormat="0" applyProtection="0">
      <alignment horizontal="right" vertical="center"/>
    </xf>
    <xf numFmtId="4" fontId="61" fillId="75" borderId="56" applyNumberFormat="0" applyProtection="0">
      <alignment horizontal="right" vertical="center"/>
    </xf>
    <xf numFmtId="4" fontId="16" fillId="23" borderId="56" applyNumberFormat="0" applyProtection="0">
      <alignment horizontal="left" vertical="center" indent="1"/>
    </xf>
    <xf numFmtId="4" fontId="16" fillId="23" borderId="56" applyNumberFormat="0" applyProtection="0">
      <alignment horizontal="left" vertical="center" indent="1"/>
    </xf>
    <xf numFmtId="0" fontId="16" fillId="23" borderId="56" applyNumberFormat="0" applyProtection="0">
      <alignment horizontal="left" vertical="top" indent="1"/>
    </xf>
    <xf numFmtId="0" fontId="16" fillId="23" borderId="56" applyNumberFormat="0" applyProtection="0">
      <alignment horizontal="left" vertical="top" indent="1"/>
    </xf>
    <xf numFmtId="4" fontId="62" fillId="76" borderId="0" applyNumberFormat="0" applyProtection="0">
      <alignment horizontal="left" vertical="center" indent="1"/>
    </xf>
    <xf numFmtId="0" fontId="63" fillId="77" borderId="36"/>
    <xf numFmtId="0" fontId="63" fillId="77" borderId="36"/>
    <xf numFmtId="0" fontId="63" fillId="77" borderId="36"/>
    <xf numFmtId="0" fontId="63" fillId="77" borderId="36"/>
    <xf numFmtId="0" fontId="63" fillId="77" borderId="36"/>
    <xf numFmtId="0" fontId="63" fillId="77" borderId="36"/>
    <xf numFmtId="0" fontId="63" fillId="77" borderId="36"/>
    <xf numFmtId="0" fontId="63" fillId="77" borderId="36"/>
    <xf numFmtId="4" fontId="64" fillId="75" borderId="56" applyNumberFormat="0" applyProtection="0">
      <alignment horizontal="right" vertical="center"/>
    </xf>
    <xf numFmtId="4" fontId="64" fillId="75" borderId="56" applyNumberFormat="0" applyProtection="0">
      <alignment horizontal="right" vertical="center"/>
    </xf>
    <xf numFmtId="0" fontId="65" fillId="0" borderId="0" applyNumberFormat="0" applyFill="0" applyBorder="0" applyAlignment="0" applyProtection="0"/>
    <xf numFmtId="0" fontId="14" fillId="78" borderId="0"/>
    <xf numFmtId="0" fontId="14" fillId="0" borderId="0" applyFont="0" applyFill="0" applyBorder="0" applyAlignment="0" applyProtection="0"/>
    <xf numFmtId="0" fontId="14" fillId="0" borderId="0" applyFont="0" applyFill="0" applyBorder="0" applyAlignment="0" applyProtection="0"/>
    <xf numFmtId="0" fontId="66" fillId="0" borderId="59"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182" fontId="68" fillId="0" borderId="12" applyFill="0"/>
    <xf numFmtId="0" fontId="29" fillId="0" borderId="60" applyNumberFormat="0" applyFill="0" applyAlignment="0" applyProtection="0"/>
    <xf numFmtId="0" fontId="29" fillId="0" borderId="61" applyNumberFormat="0" applyFill="0" applyAlignment="0" applyProtection="0"/>
    <xf numFmtId="0" fontId="29" fillId="0" borderId="61" applyNumberFormat="0" applyFill="0" applyAlignment="0" applyProtection="0"/>
    <xf numFmtId="0" fontId="29" fillId="0" borderId="60" applyNumberFormat="0" applyFill="0" applyAlignment="0" applyProtection="0"/>
    <xf numFmtId="0" fontId="29" fillId="0" borderId="61" applyNumberFormat="0" applyFill="0" applyAlignment="0" applyProtection="0"/>
    <xf numFmtId="0" fontId="29" fillId="0" borderId="61" applyNumberFormat="0" applyFill="0" applyAlignment="0" applyProtection="0"/>
    <xf numFmtId="0" fontId="8" fillId="0" borderId="4" applyNumberFormat="0" applyFill="0" applyAlignment="0" applyProtection="0"/>
    <xf numFmtId="183" fontId="14" fillId="0" borderId="0" applyFont="0" applyFill="0" applyBorder="0" applyAlignment="0" applyProtection="0"/>
    <xf numFmtId="172"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131">
    <xf numFmtId="0" fontId="0" fillId="0" borderId="0" xfId="0"/>
    <xf numFmtId="0" fontId="1" fillId="0" borderId="0" xfId="1"/>
    <xf numFmtId="0" fontId="2" fillId="8" borderId="10" xfId="1" applyFont="1" applyFill="1" applyBorder="1" applyAlignment="1">
      <alignment horizontal="center" vertical="center"/>
    </xf>
    <xf numFmtId="0" fontId="2" fillId="8" borderId="8" xfId="1" applyFont="1" applyFill="1" applyBorder="1" applyAlignment="1">
      <alignment horizontal="center" vertical="center"/>
    </xf>
    <xf numFmtId="0" fontId="6" fillId="9" borderId="10" xfId="2" applyFont="1" applyFill="1" applyBorder="1" applyAlignment="1">
      <alignment vertical="center"/>
    </xf>
    <xf numFmtId="0" fontId="6" fillId="9" borderId="14" xfId="2" applyFont="1" applyFill="1" applyBorder="1" applyAlignment="1">
      <alignment horizontal="center" vertical="center" wrapText="1"/>
    </xf>
    <xf numFmtId="0" fontId="6" fillId="9" borderId="15" xfId="2" applyFont="1" applyFill="1" applyBorder="1" applyAlignment="1">
      <alignment horizontal="center" vertical="center" wrapText="1"/>
    </xf>
    <xf numFmtId="0" fontId="6" fillId="9" borderId="16" xfId="2" applyFont="1" applyFill="1" applyBorder="1" applyAlignment="1">
      <alignment horizontal="center" vertical="center" wrapText="1"/>
    </xf>
    <xf numFmtId="0" fontId="6" fillId="10" borderId="17" xfId="2" applyFont="1" applyFill="1" applyBorder="1" applyAlignment="1">
      <alignment horizontal="center" vertical="center" wrapText="1"/>
    </xf>
    <xf numFmtId="0" fontId="6" fillId="11" borderId="17" xfId="2" applyFont="1" applyFill="1" applyBorder="1" applyAlignment="1">
      <alignment horizontal="center" vertical="center" wrapText="1"/>
    </xf>
    <xf numFmtId="0" fontId="6" fillId="9" borderId="7" xfId="2" applyFont="1" applyFill="1" applyBorder="1" applyAlignment="1">
      <alignment horizontal="center" vertical="center" wrapText="1"/>
    </xf>
    <xf numFmtId="0" fontId="3" fillId="0" borderId="0" xfId="1" applyFont="1"/>
    <xf numFmtId="0" fontId="6" fillId="12" borderId="7" xfId="2" applyFont="1" applyFill="1" applyBorder="1" applyAlignment="1">
      <alignment horizontal="center" vertical="center" wrapText="1"/>
    </xf>
    <xf numFmtId="0" fontId="6" fillId="12" borderId="8" xfId="2" applyFont="1" applyFill="1" applyBorder="1" applyAlignment="1">
      <alignment horizontal="center" vertical="center" wrapText="1"/>
    </xf>
    <xf numFmtId="0" fontId="6" fillId="12" borderId="9" xfId="2" applyFont="1" applyFill="1" applyBorder="1" applyAlignment="1">
      <alignment horizontal="center" vertical="center" wrapText="1"/>
    </xf>
    <xf numFmtId="0" fontId="0" fillId="13" borderId="7" xfId="1" applyFont="1" applyFill="1" applyBorder="1" applyAlignment="1">
      <alignment vertical="center"/>
    </xf>
    <xf numFmtId="0" fontId="7" fillId="0" borderId="18" xfId="1" applyFont="1" applyBorder="1" applyAlignment="1">
      <alignment horizontal="center" vertical="center"/>
    </xf>
    <xf numFmtId="164" fontId="6" fillId="13" borderId="19" xfId="1" applyNumberFormat="1" applyFont="1" applyFill="1" applyBorder="1" applyAlignment="1">
      <alignment horizontal="center" vertical="center"/>
    </xf>
    <xf numFmtId="164" fontId="6" fillId="0" borderId="18" xfId="1" applyNumberFormat="1" applyFont="1" applyBorder="1" applyAlignment="1">
      <alignment horizontal="center" vertical="center"/>
    </xf>
    <xf numFmtId="164" fontId="6" fillId="0" borderId="20" xfId="1" applyNumberFormat="1" applyFont="1" applyBorder="1" applyAlignment="1">
      <alignment horizontal="center" vertical="center"/>
    </xf>
    <xf numFmtId="164" fontId="6" fillId="0" borderId="21" xfId="1" applyNumberFormat="1" applyFont="1" applyBorder="1" applyAlignment="1">
      <alignment horizontal="center" vertical="center"/>
    </xf>
    <xf numFmtId="165" fontId="6" fillId="0" borderId="22" xfId="1" applyNumberFormat="1" applyFont="1" applyBorder="1" applyAlignment="1">
      <alignment horizontal="center" vertical="center"/>
    </xf>
    <xf numFmtId="165" fontId="6" fillId="0" borderId="20" xfId="1" applyNumberFormat="1" applyFont="1" applyBorder="1" applyAlignment="1">
      <alignment horizontal="center" vertical="center"/>
    </xf>
    <xf numFmtId="166" fontId="6" fillId="0" borderId="18" xfId="1" applyNumberFormat="1" applyFont="1" applyBorder="1" applyAlignment="1">
      <alignment horizontal="center" vertical="center"/>
    </xf>
    <xf numFmtId="166" fontId="6" fillId="0" borderId="21" xfId="1" applyNumberFormat="1" applyFont="1" applyBorder="1" applyAlignment="1">
      <alignment horizontal="center" vertical="center"/>
    </xf>
    <xf numFmtId="166" fontId="6" fillId="0" borderId="20" xfId="1" applyNumberFormat="1" applyFont="1" applyBorder="1" applyAlignment="1">
      <alignment horizontal="center" vertical="center"/>
    </xf>
    <xf numFmtId="0" fontId="3" fillId="13" borderId="23" xfId="1" applyFont="1" applyFill="1" applyBorder="1" applyAlignment="1">
      <alignment vertical="center"/>
    </xf>
    <xf numFmtId="0" fontId="7" fillId="0" borderId="24" xfId="1" applyFont="1" applyBorder="1" applyAlignment="1">
      <alignment horizontal="center" vertical="center"/>
    </xf>
    <xf numFmtId="164" fontId="6" fillId="14" borderId="25" xfId="1" applyNumberFormat="1" applyFont="1" applyFill="1" applyBorder="1" applyAlignment="1">
      <alignment horizontal="center" vertical="center"/>
    </xf>
    <xf numFmtId="164" fontId="6" fillId="14" borderId="26" xfId="1" applyNumberFormat="1" applyFont="1" applyFill="1" applyBorder="1" applyAlignment="1">
      <alignment horizontal="center" vertical="center"/>
    </xf>
    <xf numFmtId="164" fontId="6" fillId="0" borderId="27" xfId="1" applyNumberFormat="1" applyFont="1" applyBorder="1" applyAlignment="1">
      <alignment horizontal="center" vertical="center"/>
    </xf>
    <xf numFmtId="164" fontId="6" fillId="0" borderId="28" xfId="1" applyNumberFormat="1" applyFont="1" applyBorder="1" applyAlignment="1">
      <alignment horizontal="center" vertical="center"/>
    </xf>
    <xf numFmtId="164" fontId="6" fillId="0" borderId="29" xfId="1" applyNumberFormat="1" applyFont="1" applyBorder="1" applyAlignment="1">
      <alignment horizontal="center" vertical="center"/>
    </xf>
    <xf numFmtId="165" fontId="6" fillId="0" borderId="30" xfId="1" applyNumberFormat="1" applyFont="1" applyBorder="1" applyAlignment="1">
      <alignment horizontal="center" vertical="center"/>
    </xf>
    <xf numFmtId="165" fontId="6" fillId="0" borderId="27" xfId="1" applyNumberFormat="1" applyFont="1" applyBorder="1" applyAlignment="1">
      <alignment horizontal="center" vertical="center"/>
    </xf>
    <xf numFmtId="166" fontId="6" fillId="0" borderId="28" xfId="1" applyNumberFormat="1" applyFont="1" applyBorder="1" applyAlignment="1">
      <alignment horizontal="center" vertical="center"/>
    </xf>
    <xf numFmtId="166" fontId="6" fillId="0" borderId="29" xfId="1" applyNumberFormat="1" applyFont="1" applyBorder="1" applyAlignment="1">
      <alignment horizontal="center" vertical="center"/>
    </xf>
    <xf numFmtId="166" fontId="6" fillId="0" borderId="27" xfId="1" applyNumberFormat="1" applyFont="1" applyBorder="1" applyAlignment="1">
      <alignment horizontal="center" vertical="center"/>
    </xf>
    <xf numFmtId="0" fontId="3" fillId="13" borderId="5" xfId="1" applyFont="1" applyFill="1" applyBorder="1" applyAlignment="1">
      <alignment vertical="center"/>
    </xf>
    <xf numFmtId="0" fontId="7" fillId="15" borderId="31" xfId="1" applyFont="1" applyFill="1" applyBorder="1" applyAlignment="1">
      <alignment horizontal="center" vertical="center"/>
    </xf>
    <xf numFmtId="164" fontId="6" fillId="14" borderId="32" xfId="1" applyNumberFormat="1" applyFont="1" applyFill="1" applyBorder="1" applyAlignment="1">
      <alignment horizontal="center" vertical="center"/>
    </xf>
    <xf numFmtId="164" fontId="6" fillId="14" borderId="31" xfId="1" applyNumberFormat="1" applyFont="1" applyFill="1" applyBorder="1" applyAlignment="1">
      <alignment horizontal="center" vertical="center"/>
    </xf>
    <xf numFmtId="164" fontId="6" fillId="15" borderId="33" xfId="1" applyNumberFormat="1" applyFont="1" applyFill="1" applyBorder="1" applyAlignment="1">
      <alignment horizontal="center" vertical="center"/>
    </xf>
    <xf numFmtId="164" fontId="6" fillId="15" borderId="31" xfId="1" applyNumberFormat="1" applyFont="1" applyFill="1" applyBorder="1" applyAlignment="1">
      <alignment horizontal="center" vertical="center"/>
    </xf>
    <xf numFmtId="164" fontId="6" fillId="16" borderId="34" xfId="1" applyNumberFormat="1" applyFont="1" applyFill="1" applyBorder="1" applyAlignment="1">
      <alignment horizontal="center" vertical="center"/>
    </xf>
    <xf numFmtId="164" fontId="6" fillId="17" borderId="34" xfId="1" applyNumberFormat="1" applyFont="1" applyFill="1" applyBorder="1" applyAlignment="1">
      <alignment horizontal="center" vertical="center"/>
    </xf>
    <xf numFmtId="165" fontId="6" fillId="15" borderId="10" xfId="1" applyNumberFormat="1" applyFont="1" applyFill="1" applyBorder="1" applyAlignment="1">
      <alignment horizontal="center" vertical="center"/>
    </xf>
    <xf numFmtId="165" fontId="6" fillId="15" borderId="33" xfId="1" applyNumberFormat="1" applyFont="1" applyFill="1" applyBorder="1" applyAlignment="1">
      <alignment horizontal="center" vertical="center"/>
    </xf>
    <xf numFmtId="166" fontId="6" fillId="16" borderId="31" xfId="1" applyNumberFormat="1" applyFont="1" applyFill="1" applyBorder="1" applyAlignment="1">
      <alignment horizontal="center" vertical="center"/>
    </xf>
    <xf numFmtId="166" fontId="6" fillId="16" borderId="34" xfId="1" applyNumberFormat="1" applyFont="1" applyFill="1" applyBorder="1" applyAlignment="1">
      <alignment horizontal="center" vertical="center"/>
    </xf>
    <xf numFmtId="166" fontId="6" fillId="16" borderId="33" xfId="1" applyNumberFormat="1" applyFont="1" applyFill="1" applyBorder="1" applyAlignment="1">
      <alignment horizontal="center" vertical="center"/>
    </xf>
    <xf numFmtId="0" fontId="1" fillId="0" borderId="0" xfId="3"/>
    <xf numFmtId="167" fontId="1" fillId="0" borderId="0" xfId="3" applyNumberFormat="1"/>
    <xf numFmtId="0" fontId="8" fillId="0" borderId="0" xfId="0" applyFont="1"/>
    <xf numFmtId="0" fontId="0" fillId="18" borderId="10" xfId="0" applyFill="1" applyBorder="1"/>
    <xf numFmtId="0" fontId="0" fillId="18" borderId="11" xfId="0" applyFill="1" applyBorder="1"/>
    <xf numFmtId="0" fontId="1" fillId="0" borderId="0" xfId="3" applyFont="1"/>
    <xf numFmtId="166" fontId="1" fillId="0" borderId="0" xfId="3" applyNumberFormat="1"/>
    <xf numFmtId="0" fontId="0" fillId="0" borderId="23" xfId="0" applyBorder="1"/>
    <xf numFmtId="166" fontId="0" fillId="0" borderId="35" xfId="0" applyNumberFormat="1" applyBorder="1"/>
    <xf numFmtId="0" fontId="0" fillId="0" borderId="23" xfId="0" applyBorder="1" applyAlignment="1">
      <alignment wrapText="1"/>
    </xf>
    <xf numFmtId="0" fontId="4" fillId="8" borderId="10" xfId="1" applyFont="1" applyFill="1" applyBorder="1" applyAlignment="1">
      <alignment horizontal="left" vertical="center" wrapText="1"/>
    </xf>
    <xf numFmtId="0" fontId="6" fillId="9" borderId="36" xfId="2" applyFont="1" applyFill="1" applyBorder="1" applyAlignment="1">
      <alignment horizontal="center" vertical="center" wrapText="1"/>
    </xf>
    <xf numFmtId="0" fontId="0" fillId="0" borderId="7" xfId="0" applyBorder="1" applyAlignment="1">
      <alignment horizontal="left" vertical="center" wrapText="1"/>
    </xf>
    <xf numFmtId="168" fontId="0" fillId="0" borderId="36" xfId="0" applyNumberFormat="1" applyBorder="1" applyAlignment="1">
      <alignment vertical="center"/>
    </xf>
    <xf numFmtId="0" fontId="0" fillId="0" borderId="5" xfId="0" applyBorder="1"/>
    <xf numFmtId="166" fontId="0" fillId="0" borderId="13" xfId="0" applyNumberFormat="1" applyBorder="1"/>
    <xf numFmtId="0" fontId="0" fillId="0" borderId="10" xfId="0" applyBorder="1"/>
    <xf numFmtId="0" fontId="0" fillId="0" borderId="11" xfId="0" applyBorder="1"/>
    <xf numFmtId="0" fontId="3" fillId="0" borderId="0" xfId="1" applyFont="1" applyAlignment="1">
      <alignment wrapText="1"/>
    </xf>
    <xf numFmtId="0" fontId="0" fillId="0" borderId="0" xfId="1" applyFont="1"/>
    <xf numFmtId="0" fontId="10" fillId="19" borderId="0" xfId="1" applyFont="1" applyFill="1"/>
    <xf numFmtId="0" fontId="3" fillId="19" borderId="0" xfId="1" applyFont="1" applyFill="1"/>
    <xf numFmtId="0" fontId="3" fillId="19" borderId="36" xfId="1" applyFont="1" applyFill="1" applyBorder="1" applyAlignment="1">
      <alignment horizontal="center"/>
    </xf>
    <xf numFmtId="0" fontId="3" fillId="19" borderId="0" xfId="1" applyFont="1" applyFill="1" applyAlignment="1">
      <alignment horizontal="center"/>
    </xf>
    <xf numFmtId="0" fontId="6" fillId="20" borderId="18" xfId="2" applyFont="1" applyFill="1" applyBorder="1" applyAlignment="1">
      <alignment horizontal="center" vertical="center" wrapText="1"/>
    </xf>
    <xf numFmtId="0" fontId="6" fillId="20" borderId="21" xfId="2" applyFont="1" applyFill="1" applyBorder="1" applyAlignment="1">
      <alignment horizontal="center" vertical="center" wrapText="1"/>
    </xf>
    <xf numFmtId="0" fontId="6" fillId="20" borderId="19" xfId="2" applyFont="1" applyFill="1" applyBorder="1" applyAlignment="1">
      <alignment horizontal="center" vertical="center" wrapText="1"/>
    </xf>
    <xf numFmtId="0" fontId="6" fillId="20" borderId="37" xfId="2" applyFont="1" applyFill="1" applyBorder="1" applyAlignment="1">
      <alignment horizontal="center" vertical="center" wrapText="1"/>
    </xf>
    <xf numFmtId="0" fontId="6" fillId="20" borderId="20" xfId="2" applyFont="1" applyFill="1" applyBorder="1" applyAlignment="1">
      <alignment horizontal="center" vertical="center" wrapText="1"/>
    </xf>
    <xf numFmtId="0" fontId="6" fillId="20" borderId="38" xfId="2" applyFont="1" applyFill="1" applyBorder="1" applyAlignment="1">
      <alignment horizontal="center" vertical="center" wrapText="1"/>
    </xf>
    <xf numFmtId="0" fontId="7" fillId="0" borderId="0" xfId="1" applyFont="1" applyAlignment="1">
      <alignment horizontal="center" vertical="center" wrapText="1"/>
    </xf>
    <xf numFmtId="0" fontId="6" fillId="21" borderId="36" xfId="2" applyFont="1" applyFill="1" applyBorder="1" applyAlignment="1">
      <alignment horizontal="center" vertical="center" wrapText="1"/>
    </xf>
    <xf numFmtId="0" fontId="3" fillId="19" borderId="36" xfId="1" applyFont="1" applyFill="1" applyBorder="1" applyAlignment="1">
      <alignment horizontal="center" vertical="center" wrapText="1"/>
    </xf>
    <xf numFmtId="0" fontId="7" fillId="0" borderId="39" xfId="1" applyFont="1" applyBorder="1" applyAlignment="1">
      <alignment horizontal="center" vertical="center"/>
    </xf>
    <xf numFmtId="0" fontId="7" fillId="0" borderId="39" xfId="1" applyFont="1" applyBorder="1" applyAlignment="1">
      <alignment horizontal="left" vertical="center" wrapText="1"/>
    </xf>
    <xf numFmtId="0" fontId="7" fillId="0" borderId="39" xfId="1" applyFont="1" applyBorder="1" applyAlignment="1">
      <alignment horizontal="center" vertical="center" wrapText="1"/>
    </xf>
    <xf numFmtId="0" fontId="7" fillId="0" borderId="40" xfId="1" applyFont="1" applyBorder="1" applyAlignment="1">
      <alignment horizontal="center" vertical="center"/>
    </xf>
    <xf numFmtId="166" fontId="7" fillId="0" borderId="24" xfId="1" applyNumberFormat="1" applyFont="1" applyBorder="1" applyAlignment="1">
      <alignment horizontal="right" vertical="center"/>
    </xf>
    <xf numFmtId="166" fontId="7" fillId="0" borderId="40" xfId="1" applyNumberFormat="1" applyFont="1" applyBorder="1" applyAlignment="1">
      <alignment horizontal="right" vertical="center"/>
    </xf>
    <xf numFmtId="2" fontId="7" fillId="0" borderId="41" xfId="1" applyNumberFormat="1" applyFont="1" applyBorder="1" applyAlignment="1">
      <alignment horizontal="center" vertical="center"/>
    </xf>
    <xf numFmtId="166" fontId="7" fillId="0" borderId="39" xfId="1" applyNumberFormat="1" applyFont="1" applyBorder="1" applyAlignment="1">
      <alignment horizontal="right" vertical="center"/>
    </xf>
    <xf numFmtId="166" fontId="7" fillId="0" borderId="42" xfId="1" applyNumberFormat="1" applyFont="1" applyBorder="1" applyAlignment="1">
      <alignment horizontal="right" vertical="center"/>
    </xf>
    <xf numFmtId="9" fontId="7" fillId="0" borderId="24" xfId="4" applyFont="1" applyBorder="1" applyAlignment="1">
      <alignment horizontal="center" vertical="center"/>
    </xf>
    <xf numFmtId="9" fontId="7" fillId="0" borderId="39" xfId="4" applyFont="1" applyBorder="1" applyAlignment="1">
      <alignment horizontal="center" vertical="center"/>
    </xf>
    <xf numFmtId="9" fontId="7" fillId="0" borderId="42" xfId="4" applyFont="1" applyBorder="1" applyAlignment="1">
      <alignment horizontal="center" vertical="center"/>
    </xf>
    <xf numFmtId="0" fontId="7" fillId="0" borderId="43" xfId="1" applyFont="1" applyBorder="1" applyAlignment="1">
      <alignment horizontal="left" vertical="center"/>
    </xf>
    <xf numFmtId="0" fontId="7" fillId="0" borderId="42" xfId="1" applyFont="1" applyBorder="1" applyAlignment="1">
      <alignment horizontal="left" vertical="center" wrapText="1"/>
    </xf>
    <xf numFmtId="0" fontId="7" fillId="0" borderId="0" xfId="1" applyFont="1" applyAlignment="1">
      <alignment horizontal="center" vertical="center"/>
    </xf>
    <xf numFmtId="0" fontId="3" fillId="0" borderId="0" xfId="1" applyFont="1" applyAlignment="1">
      <alignment horizontal="center" vertical="center"/>
    </xf>
    <xf numFmtId="0" fontId="3" fillId="0" borderId="44" xfId="1" applyFont="1" applyBorder="1" applyAlignment="1">
      <alignment horizontal="left" vertical="center"/>
    </xf>
    <xf numFmtId="0" fontId="3" fillId="0" borderId="44" xfId="1" applyFont="1" applyBorder="1" applyAlignment="1">
      <alignment vertical="center"/>
    </xf>
    <xf numFmtId="0" fontId="3" fillId="0" borderId="39" xfId="1" applyFont="1" applyBorder="1" applyAlignment="1">
      <alignment horizontal="center" vertical="center"/>
    </xf>
    <xf numFmtId="0" fontId="3" fillId="22" borderId="39" xfId="1" applyFont="1" applyFill="1" applyBorder="1" applyAlignment="1">
      <alignment horizontal="center" vertical="center"/>
    </xf>
    <xf numFmtId="0" fontId="3" fillId="0" borderId="44" xfId="1" applyFont="1" applyBorder="1" applyAlignment="1">
      <alignment horizontal="center" vertical="center"/>
    </xf>
    <xf numFmtId="0" fontId="3" fillId="0" borderId="0" xfId="1" applyFont="1" applyAlignment="1">
      <alignment horizontal="center"/>
    </xf>
    <xf numFmtId="0" fontId="4" fillId="8" borderId="10"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4" fillId="8" borderId="10" xfId="1" applyFont="1" applyFill="1" applyBorder="1" applyAlignment="1">
      <alignment vertical="center" wrapText="1"/>
    </xf>
    <xf numFmtId="0" fontId="4" fillId="8" borderId="12" xfId="1" applyFont="1" applyFill="1" applyBorder="1" applyAlignment="1">
      <alignment vertical="center" wrapText="1"/>
    </xf>
    <xf numFmtId="0" fontId="4" fillId="8" borderId="11" xfId="1" applyFont="1" applyFill="1" applyBorder="1" applyAlignment="1">
      <alignment vertical="center" wrapText="1"/>
    </xf>
    <xf numFmtId="0" fontId="2" fillId="6" borderId="5" xfId="1" applyFont="1" applyFill="1" applyBorder="1" applyAlignment="1">
      <alignment horizontal="center" vertical="center"/>
    </xf>
    <xf numFmtId="0" fontId="2" fillId="6" borderId="6" xfId="1" applyFont="1" applyFill="1" applyBorder="1" applyAlignment="1">
      <alignment horizontal="center" vertic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6"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6" borderId="10" xfId="1" applyFont="1" applyFill="1" applyBorder="1" applyAlignment="1">
      <alignment horizontal="center" vertical="center"/>
    </xf>
    <xf numFmtId="0" fontId="2" fillId="6" borderId="12" xfId="1" applyFont="1" applyFill="1" applyBorder="1" applyAlignment="1">
      <alignment horizontal="center" vertical="center"/>
    </xf>
    <xf numFmtId="0" fontId="2" fillId="6" borderId="11" xfId="1" applyFont="1" applyFill="1" applyBorder="1" applyAlignment="1">
      <alignment horizontal="center" vertical="center"/>
    </xf>
    <xf numFmtId="0" fontId="9" fillId="0" borderId="6" xfId="1" applyFont="1" applyBorder="1" applyAlignment="1">
      <alignment horizontal="left" wrapText="1"/>
    </xf>
    <xf numFmtId="0" fontId="9" fillId="0" borderId="13" xfId="1" applyFont="1" applyBorder="1" applyAlignment="1">
      <alignment horizontal="left" wrapText="1"/>
    </xf>
    <xf numFmtId="0" fontId="3" fillId="13" borderId="10"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cellXfs>
  <cellStyles count="3159">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13" xfId="493"/>
    <cellStyle name="Comma 2" xfId="494"/>
    <cellStyle name="Comma 2 10" xfId="495"/>
    <cellStyle name="Comma 2 11" xfId="496"/>
    <cellStyle name="Comma 2 12" xfId="497"/>
    <cellStyle name="Comma 2 13" xfId="498"/>
    <cellStyle name="Comma 2 14" xfId="499"/>
    <cellStyle name="Comma 2 15" xfId="500"/>
    <cellStyle name="Comma 2 16" xfId="501"/>
    <cellStyle name="Comma 2 17" xfId="502"/>
    <cellStyle name="Comma 2 18" xfId="503"/>
    <cellStyle name="Comma 2 19" xfId="504"/>
    <cellStyle name="Comma 2 2" xfId="505"/>
    <cellStyle name="Comma 2 2 10" xfId="506"/>
    <cellStyle name="Comma 2 2 11" xfId="507"/>
    <cellStyle name="Comma 2 2 12" xfId="508"/>
    <cellStyle name="Comma 2 2 13" xfId="509"/>
    <cellStyle name="Comma 2 2 14" xfId="510"/>
    <cellStyle name="Comma 2 2 15" xfId="511"/>
    <cellStyle name="Comma 2 2 16" xfId="512"/>
    <cellStyle name="Comma 2 2 17" xfId="513"/>
    <cellStyle name="Comma 2 2 18" xfId="514"/>
    <cellStyle name="Comma 2 2 19" xfId="515"/>
    <cellStyle name="Comma 2 2 2" xfId="516"/>
    <cellStyle name="Comma 2 2 2 2" xfId="517"/>
    <cellStyle name="Comma 2 2 2 2 2" xfId="518"/>
    <cellStyle name="Comma 2 2 2 2 2 2" xfId="519"/>
    <cellStyle name="Comma 2 2 2 3" xfId="520"/>
    <cellStyle name="Comma 2 2 20" xfId="521"/>
    <cellStyle name="Comma 2 2 21" xfId="522"/>
    <cellStyle name="Comma 2 2 22" xfId="523"/>
    <cellStyle name="Comma 2 2 23" xfId="524"/>
    <cellStyle name="Comma 2 2 24" xfId="525"/>
    <cellStyle name="Comma 2 2 25" xfId="526"/>
    <cellStyle name="Comma 2 2 26" xfId="527"/>
    <cellStyle name="Comma 2 2 27" xfId="528"/>
    <cellStyle name="Comma 2 2 28" xfId="529"/>
    <cellStyle name="Comma 2 2 29" xfId="530"/>
    <cellStyle name="Comma 2 2 3" xfId="531"/>
    <cellStyle name="Comma 2 2 30" xfId="532"/>
    <cellStyle name="Comma 2 2 31" xfId="533"/>
    <cellStyle name="Comma 2 2 32" xfId="534"/>
    <cellStyle name="Comma 2 2 33" xfId="535"/>
    <cellStyle name="Comma 2 2 34" xfId="536"/>
    <cellStyle name="Comma 2 2 35" xfId="537"/>
    <cellStyle name="Comma 2 2 36" xfId="538"/>
    <cellStyle name="Comma 2 2 37" xfId="539"/>
    <cellStyle name="Comma 2 2 38" xfId="540"/>
    <cellStyle name="Comma 2 2 39" xfId="541"/>
    <cellStyle name="Comma 2 2 4" xfId="542"/>
    <cellStyle name="Comma 2 2 40" xfId="543"/>
    <cellStyle name="Comma 2 2 41" xfId="544"/>
    <cellStyle name="Comma 2 2 42" xfId="545"/>
    <cellStyle name="Comma 2 2 43" xfId="546"/>
    <cellStyle name="Comma 2 2 44" xfId="547"/>
    <cellStyle name="Comma 2 2 45" xfId="548"/>
    <cellStyle name="Comma 2 2 46" xfId="549"/>
    <cellStyle name="Comma 2 2 47" xfId="550"/>
    <cellStyle name="Comma 2 2 5" xfId="551"/>
    <cellStyle name="Comma 2 2 6" xfId="552"/>
    <cellStyle name="Comma 2 2 7" xfId="553"/>
    <cellStyle name="Comma 2 2 8" xfId="554"/>
    <cellStyle name="Comma 2 2 9" xfId="555"/>
    <cellStyle name="Comma 2 2_3.1.2 DB Pension Detail" xfId="556"/>
    <cellStyle name="Comma 2 20" xfId="557"/>
    <cellStyle name="Comma 2 21" xfId="558"/>
    <cellStyle name="Comma 2 22" xfId="559"/>
    <cellStyle name="Comma 2 23" xfId="560"/>
    <cellStyle name="Comma 2 24" xfId="561"/>
    <cellStyle name="Comma 2 25" xfId="562"/>
    <cellStyle name="Comma 2 26" xfId="563"/>
    <cellStyle name="Comma 2 27" xfId="564"/>
    <cellStyle name="Comma 2 28" xfId="565"/>
    <cellStyle name="Comma 2 29" xfId="566"/>
    <cellStyle name="Comma 2 3" xfId="567"/>
    <cellStyle name="Comma 2 3 10" xfId="568"/>
    <cellStyle name="Comma 2 3 11" xfId="569"/>
    <cellStyle name="Comma 2 3 12" xfId="570"/>
    <cellStyle name="Comma 2 3 13" xfId="571"/>
    <cellStyle name="Comma 2 3 14" xfId="572"/>
    <cellStyle name="Comma 2 3 15" xfId="573"/>
    <cellStyle name="Comma 2 3 16" xfId="574"/>
    <cellStyle name="Comma 2 3 17" xfId="575"/>
    <cellStyle name="Comma 2 3 18" xfId="576"/>
    <cellStyle name="Comma 2 3 19" xfId="577"/>
    <cellStyle name="Comma 2 3 2" xfId="578"/>
    <cellStyle name="Comma 2 3 2 2" xfId="579"/>
    <cellStyle name="Comma 2 3 2 2 2" xfId="580"/>
    <cellStyle name="Comma 2 3 2_3.1.2 DB Pension Detail" xfId="581"/>
    <cellStyle name="Comma 2 3 20" xfId="582"/>
    <cellStyle name="Comma 2 3 21" xfId="583"/>
    <cellStyle name="Comma 2 3 22" xfId="584"/>
    <cellStyle name="Comma 2 3 23" xfId="585"/>
    <cellStyle name="Comma 2 3 24" xfId="586"/>
    <cellStyle name="Comma 2 3 25" xfId="587"/>
    <cellStyle name="Comma 2 3 26" xfId="588"/>
    <cellStyle name="Comma 2 3 27" xfId="589"/>
    <cellStyle name="Comma 2 3 28" xfId="590"/>
    <cellStyle name="Comma 2 3 29" xfId="591"/>
    <cellStyle name="Comma 2 3 3" xfId="592"/>
    <cellStyle name="Comma 2 3 30" xfId="593"/>
    <cellStyle name="Comma 2 3 31" xfId="594"/>
    <cellStyle name="Comma 2 3 32" xfId="595"/>
    <cellStyle name="Comma 2 3 33" xfId="596"/>
    <cellStyle name="Comma 2 3 34" xfId="597"/>
    <cellStyle name="Comma 2 3 35" xfId="598"/>
    <cellStyle name="Comma 2 3 36" xfId="599"/>
    <cellStyle name="Comma 2 3 37" xfId="600"/>
    <cellStyle name="Comma 2 3 38" xfId="601"/>
    <cellStyle name="Comma 2 3 39" xfId="602"/>
    <cellStyle name="Comma 2 3 4" xfId="603"/>
    <cellStyle name="Comma 2 3 40" xfId="604"/>
    <cellStyle name="Comma 2 3 41" xfId="605"/>
    <cellStyle name="Comma 2 3 42" xfId="606"/>
    <cellStyle name="Comma 2 3 43" xfId="607"/>
    <cellStyle name="Comma 2 3 44" xfId="608"/>
    <cellStyle name="Comma 2 3 45" xfId="609"/>
    <cellStyle name="Comma 2 3 46" xfId="610"/>
    <cellStyle name="Comma 2 3 47" xfId="611"/>
    <cellStyle name="Comma 2 3 5" xfId="612"/>
    <cellStyle name="Comma 2 3 6" xfId="613"/>
    <cellStyle name="Comma 2 3 7" xfId="614"/>
    <cellStyle name="Comma 2 3 8" xfId="615"/>
    <cellStyle name="Comma 2 3 9" xfId="616"/>
    <cellStyle name="Comma 2 3_3.1.2 DB Pension Detail" xfId="617"/>
    <cellStyle name="Comma 2 30" xfId="618"/>
    <cellStyle name="Comma 2 31" xfId="619"/>
    <cellStyle name="Comma 2 32" xfId="620"/>
    <cellStyle name="Comma 2 33" xfId="621"/>
    <cellStyle name="Comma 2 34" xfId="622"/>
    <cellStyle name="Comma 2 35" xfId="623"/>
    <cellStyle name="Comma 2 36" xfId="624"/>
    <cellStyle name="Comma 2 37" xfId="625"/>
    <cellStyle name="Comma 2 38" xfId="626"/>
    <cellStyle name="Comma 2 39" xfId="627"/>
    <cellStyle name="Comma 2 4" xfId="628"/>
    <cellStyle name="Comma 2 4 2" xfId="629"/>
    <cellStyle name="Comma 2 40" xfId="630"/>
    <cellStyle name="Comma 2 41" xfId="631"/>
    <cellStyle name="Comma 2 42" xfId="632"/>
    <cellStyle name="Comma 2 43" xfId="633"/>
    <cellStyle name="Comma 2 44" xfId="634"/>
    <cellStyle name="Comma 2 45" xfId="635"/>
    <cellStyle name="Comma 2 46" xfId="636"/>
    <cellStyle name="Comma 2 47" xfId="637"/>
    <cellStyle name="Comma 2 48" xfId="638"/>
    <cellStyle name="Comma 2 49" xfId="639"/>
    <cellStyle name="Comma 2 5" xfId="640"/>
    <cellStyle name="Comma 2 50" xfId="641"/>
    <cellStyle name="Comma 2 51" xfId="642"/>
    <cellStyle name="Comma 2 6" xfId="643"/>
    <cellStyle name="Comma 2 7" xfId="644"/>
    <cellStyle name="Comma 2 8" xfId="645"/>
    <cellStyle name="Comma 2 9" xfId="646"/>
    <cellStyle name="Comma 2_2.11 Staff NG BS" xfId="647"/>
    <cellStyle name="Comma 3" xfId="648"/>
    <cellStyle name="Comma 3 10" xfId="649"/>
    <cellStyle name="Comma 3 11" xfId="650"/>
    <cellStyle name="Comma 3 12" xfId="651"/>
    <cellStyle name="Comma 3 13" xfId="652"/>
    <cellStyle name="Comma 3 14" xfId="653"/>
    <cellStyle name="Comma 3 15" xfId="654"/>
    <cellStyle name="Comma 3 16" xfId="655"/>
    <cellStyle name="Comma 3 17" xfId="656"/>
    <cellStyle name="Comma 3 18" xfId="657"/>
    <cellStyle name="Comma 3 19" xfId="658"/>
    <cellStyle name="Comma 3 2" xfId="659"/>
    <cellStyle name="Comma 3 2 2" xfId="660"/>
    <cellStyle name="Comma 3 2 3" xfId="661"/>
    <cellStyle name="Comma 3 2 3 2" xfId="662"/>
    <cellStyle name="Comma 3 2 4" xfId="663"/>
    <cellStyle name="Comma 3 2 4 2" xfId="664"/>
    <cellStyle name="Comma 3 2_3.1.2 DB Pension Detail" xfId="665"/>
    <cellStyle name="Comma 3 20" xfId="666"/>
    <cellStyle name="Comma 3 21" xfId="667"/>
    <cellStyle name="Comma 3 22" xfId="668"/>
    <cellStyle name="Comma 3 23" xfId="669"/>
    <cellStyle name="Comma 3 24" xfId="670"/>
    <cellStyle name="Comma 3 25" xfId="671"/>
    <cellStyle name="Comma 3 26" xfId="672"/>
    <cellStyle name="Comma 3 27" xfId="673"/>
    <cellStyle name="Comma 3 28" xfId="674"/>
    <cellStyle name="Comma 3 29" xfId="675"/>
    <cellStyle name="Comma 3 3" xfId="676"/>
    <cellStyle name="Comma 3 3 2" xfId="677"/>
    <cellStyle name="Comma 3 3 2 2" xfId="678"/>
    <cellStyle name="Comma 3 3 3" xfId="679"/>
    <cellStyle name="Comma 3 3 3 2" xfId="680"/>
    <cellStyle name="Comma 3 30" xfId="681"/>
    <cellStyle name="Comma 3 31" xfId="682"/>
    <cellStyle name="Comma 3 32" xfId="683"/>
    <cellStyle name="Comma 3 33" xfId="684"/>
    <cellStyle name="Comma 3 34" xfId="685"/>
    <cellStyle name="Comma 3 35" xfId="686"/>
    <cellStyle name="Comma 3 36" xfId="687"/>
    <cellStyle name="Comma 3 37" xfId="688"/>
    <cellStyle name="Comma 3 38" xfId="689"/>
    <cellStyle name="Comma 3 39" xfId="690"/>
    <cellStyle name="Comma 3 4" xfId="691"/>
    <cellStyle name="Comma 3 40" xfId="692"/>
    <cellStyle name="Comma 3 41" xfId="693"/>
    <cellStyle name="Comma 3 42" xfId="694"/>
    <cellStyle name="Comma 3 43" xfId="695"/>
    <cellStyle name="Comma 3 44" xfId="696"/>
    <cellStyle name="Comma 3 45" xfId="697"/>
    <cellStyle name="Comma 3 46" xfId="698"/>
    <cellStyle name="Comma 3 47" xfId="699"/>
    <cellStyle name="Comma 3 48" xfId="700"/>
    <cellStyle name="Comma 3 49" xfId="701"/>
    <cellStyle name="Comma 3 5" xfId="702"/>
    <cellStyle name="Comma 3 50" xfId="703"/>
    <cellStyle name="Comma 3 50 2" xfId="704"/>
    <cellStyle name="Comma 3 51" xfId="705"/>
    <cellStyle name="Comma 3 6" xfId="706"/>
    <cellStyle name="Comma 3 7" xfId="707"/>
    <cellStyle name="Comma 3 8" xfId="708"/>
    <cellStyle name="Comma 3 9" xfId="709"/>
    <cellStyle name="Comma 3_3.1.2 DB Pension Detail" xfId="710"/>
    <cellStyle name="Comma 4" xfId="711"/>
    <cellStyle name="Comma 4 2" xfId="712"/>
    <cellStyle name="Comma 4 2 2" xfId="713"/>
    <cellStyle name="Comma 4 3" xfId="714"/>
    <cellStyle name="Comma 5" xfId="715"/>
    <cellStyle name="Comma 5 2" xfId="716"/>
    <cellStyle name="Comma 5 2 2" xfId="717"/>
    <cellStyle name="Comma 5 2 2 2" xfId="718"/>
    <cellStyle name="Comma 5 2 2 3" xfId="719"/>
    <cellStyle name="Comma 5 2 2 4" xfId="720"/>
    <cellStyle name="Comma 5 2 3" xfId="721"/>
    <cellStyle name="Comma 5 3" xfId="722"/>
    <cellStyle name="Comma 6" xfId="723"/>
    <cellStyle name="Comma 6 2" xfId="724"/>
    <cellStyle name="Comma 7" xfId="725"/>
    <cellStyle name="Comma 8" xfId="726"/>
    <cellStyle name="Comma 9" xfId="727"/>
    <cellStyle name="Currency 2" xfId="728"/>
    <cellStyle name="Currency 2 2" xfId="729"/>
    <cellStyle name="Currency 2 2 2" xfId="730"/>
    <cellStyle name="Currency 3" xfId="731"/>
    <cellStyle name="Currency 4" xfId="732"/>
    <cellStyle name="Currency 5" xfId="733"/>
    <cellStyle name="Currency 6" xfId="734"/>
    <cellStyle name="Currency 7" xfId="735"/>
    <cellStyle name="Currency 8" xfId="736"/>
    <cellStyle name="Currency 9" xfId="737"/>
    <cellStyle name="Date" xfId="738"/>
    <cellStyle name="Date 2" xfId="739"/>
    <cellStyle name="Date_2010_NGET_TPCR4_RO_FBPQ(Opex) trace only FINAL(DPP)" xfId="740"/>
    <cellStyle name="Dezimal [0]_Compiling Utility Macros" xfId="741"/>
    <cellStyle name="Dezimal_Compiling Utility Macros" xfId="742"/>
    <cellStyle name="Emphasis 1" xfId="743"/>
    <cellStyle name="Emphasis 2" xfId="744"/>
    <cellStyle name="Emphasis 3" xfId="745"/>
    <cellStyle name="Euro" xfId="746"/>
    <cellStyle name="Explanatory Text 2" xfId="747"/>
    <cellStyle name="Explanatory Text 2 2" xfId="748"/>
    <cellStyle name="Explanatory Text 3" xfId="749"/>
    <cellStyle name="Good 2" xfId="750"/>
    <cellStyle name="Good 2 2" xfId="751"/>
    <cellStyle name="Good 3" xfId="752"/>
    <cellStyle name="Heading 1 2" xfId="753"/>
    <cellStyle name="Heading 1 2 2" xfId="754"/>
    <cellStyle name="Heading 1 3" xfId="755"/>
    <cellStyle name="Heading 2 2" xfId="756"/>
    <cellStyle name="Heading 2 2 2" xfId="757"/>
    <cellStyle name="Heading 2 3" xfId="758"/>
    <cellStyle name="Heading 3 2" xfId="759"/>
    <cellStyle name="Heading 3 2 2" xfId="760"/>
    <cellStyle name="Heading 3 3" xfId="761"/>
    <cellStyle name="Heading 4 2" xfId="762"/>
    <cellStyle name="Heading 4 2 2" xfId="763"/>
    <cellStyle name="Heading 4 3" xfId="764"/>
    <cellStyle name="Hyperlink 2" xfId="765"/>
    <cellStyle name="Hyperlink 2 2" xfId="766"/>
    <cellStyle name="Hyperlink 2 3" xfId="767"/>
    <cellStyle name="Hyperlink 2 4" xfId="768"/>
    <cellStyle name="Hyperlink 2 4 2" xfId="769"/>
    <cellStyle name="Hyperlink 2 5" xfId="770"/>
    <cellStyle name="Hyperlink 2 5 2" xfId="771"/>
    <cellStyle name="Hyperlink 2 6" xfId="772"/>
    <cellStyle name="Hyperlink 2 6 2" xfId="773"/>
    <cellStyle name="Hyperlink 2 7" xfId="774"/>
    <cellStyle name="Hyperlink 2 7 2" xfId="775"/>
    <cellStyle name="Hyperlink 2 8" xfId="776"/>
    <cellStyle name="Hyperlink 2 8 2" xfId="777"/>
    <cellStyle name="Hyperlink 2_Book1" xfId="778"/>
    <cellStyle name="Hyperlink 3" xfId="779"/>
    <cellStyle name="Hyperlink 4" xfId="780"/>
    <cellStyle name="Input 2" xfId="781"/>
    <cellStyle name="Input 2 2" xfId="782"/>
    <cellStyle name="Input 2 2 2" xfId="783"/>
    <cellStyle name="Input 2 3" xfId="784"/>
    <cellStyle name="Input 2 3 2" xfId="785"/>
    <cellStyle name="Input 2 4" xfId="786"/>
    <cellStyle name="Input 2 4 2" xfId="787"/>
    <cellStyle name="Input 2 5" xfId="788"/>
    <cellStyle name="Input 2 5 2" xfId="789"/>
    <cellStyle name="Input 2 6" xfId="790"/>
    <cellStyle name="Input 2 6 2" xfId="791"/>
    <cellStyle name="Input 2 7" xfId="792"/>
    <cellStyle name="Input 3" xfId="793"/>
    <cellStyle name="Input 3 2" xfId="794"/>
    <cellStyle name="InputData" xfId="795"/>
    <cellStyle name="Linked Cell 2" xfId="796"/>
    <cellStyle name="Linked Cell 2 2" xfId="797"/>
    <cellStyle name="Linked Cell 3" xfId="798"/>
    <cellStyle name="Neutral 2" xfId="799"/>
    <cellStyle name="Neutral 2 2" xfId="800"/>
    <cellStyle name="Neutral 3" xfId="801"/>
    <cellStyle name="Normal" xfId="0" builtinId="0"/>
    <cellStyle name="Normal 10" xfId="802"/>
    <cellStyle name="Normal 100" xfId="803"/>
    <cellStyle name="Normal 100 2" xfId="804"/>
    <cellStyle name="Normal 101" xfId="805"/>
    <cellStyle name="Normal 101 2" xfId="806"/>
    <cellStyle name="Normal 102" xfId="807"/>
    <cellStyle name="Normal 103" xfId="808"/>
    <cellStyle name="Normal 104" xfId="809"/>
    <cellStyle name="Normal 105" xfId="810"/>
    <cellStyle name="Normal 105 2" xfId="1"/>
    <cellStyle name="Normal 105 2 2" xfId="811"/>
    <cellStyle name="Normal 105 3" xfId="812"/>
    <cellStyle name="Normal 106" xfId="813"/>
    <cellStyle name="Normal 106 2" xfId="814"/>
    <cellStyle name="Normal 107" xfId="815"/>
    <cellStyle name="Normal 107 2" xfId="816"/>
    <cellStyle name="Normal 108" xfId="817"/>
    <cellStyle name="Normal 108 2" xfId="818"/>
    <cellStyle name="Normal 108 2 2" xfId="819"/>
    <cellStyle name="Normal 108 3" xfId="820"/>
    <cellStyle name="Normal 109" xfId="821"/>
    <cellStyle name="Normal 109 2" xfId="822"/>
    <cellStyle name="Normal 109 2 2" xfId="823"/>
    <cellStyle name="Normal 109 3" xfId="824"/>
    <cellStyle name="Normal 11" xfId="825"/>
    <cellStyle name="Normal 11 2" xfId="826"/>
    <cellStyle name="Normal 11 2 2" xfId="827"/>
    <cellStyle name="Normal 11 2 2 2" xfId="828"/>
    <cellStyle name="Normal 11 2 2 2 2" xfId="829"/>
    <cellStyle name="Normal 11 2 2 2_Networks Project Reporting Template" xfId="830"/>
    <cellStyle name="Normal 11 2 2 3" xfId="831"/>
    <cellStyle name="Normal 11 2 2_Networks Project Reporting Template" xfId="832"/>
    <cellStyle name="Normal 11 2 3" xfId="833"/>
    <cellStyle name="Normal 11 2 3 2" xfId="834"/>
    <cellStyle name="Normal 11 2 3_Networks Project Reporting Template" xfId="835"/>
    <cellStyle name="Normal 11 2 4" xfId="836"/>
    <cellStyle name="Normal 11 2_Networks Project Reporting Template" xfId="837"/>
    <cellStyle name="Normal 11 3" xfId="838"/>
    <cellStyle name="Normal 11 3 2" xfId="839"/>
    <cellStyle name="Normal 11 3 2 2" xfId="840"/>
    <cellStyle name="Normal 11 3 2_Networks Project Reporting Template" xfId="841"/>
    <cellStyle name="Normal 11 3 3" xfId="842"/>
    <cellStyle name="Normal 11 3_Networks Project Reporting Template" xfId="843"/>
    <cellStyle name="Normal 11 4" xfId="844"/>
    <cellStyle name="Normal 11 4 2" xfId="845"/>
    <cellStyle name="Normal 11 4_Networks Project Reporting Template" xfId="846"/>
    <cellStyle name="Normal 11 5" xfId="847"/>
    <cellStyle name="Normal 11 5 2" xfId="848"/>
    <cellStyle name="Normal 11 5_Networks Project Reporting Template" xfId="849"/>
    <cellStyle name="Normal 11 6" xfId="850"/>
    <cellStyle name="Normal 11_1.3s Accounting C Costs Scots" xfId="851"/>
    <cellStyle name="Normal 110" xfId="852"/>
    <cellStyle name="Normal 110 2" xfId="853"/>
    <cellStyle name="Normal 110 2 2" xfId="854"/>
    <cellStyle name="Normal 110 3" xfId="855"/>
    <cellStyle name="Normal 111" xfId="856"/>
    <cellStyle name="Normal 111 2" xfId="857"/>
    <cellStyle name="Normal 111 2 2" xfId="858"/>
    <cellStyle name="Normal 111 3" xfId="859"/>
    <cellStyle name="Normal 112" xfId="860"/>
    <cellStyle name="Normal 112 2" xfId="861"/>
    <cellStyle name="Normal 112 2 2" xfId="862"/>
    <cellStyle name="Normal 112 3" xfId="863"/>
    <cellStyle name="Normal 113" xfId="864"/>
    <cellStyle name="Normal 113 2" xfId="865"/>
    <cellStyle name="Normal 113 2 2" xfId="866"/>
    <cellStyle name="Normal 113 3" xfId="867"/>
    <cellStyle name="Normal 114" xfId="868"/>
    <cellStyle name="Normal 114 2" xfId="869"/>
    <cellStyle name="Normal 114 2 2" xfId="870"/>
    <cellStyle name="Normal 114 3" xfId="871"/>
    <cellStyle name="Normal 115" xfId="872"/>
    <cellStyle name="Normal 115 2" xfId="873"/>
    <cellStyle name="Normal 115 2 2" xfId="874"/>
    <cellStyle name="Normal 115 3" xfId="875"/>
    <cellStyle name="Normal 116" xfId="876"/>
    <cellStyle name="Normal 116 2" xfId="877"/>
    <cellStyle name="Normal 116 2 2" xfId="878"/>
    <cellStyle name="Normal 116 3" xfId="879"/>
    <cellStyle name="Normal 117" xfId="880"/>
    <cellStyle name="Normal 118" xfId="881"/>
    <cellStyle name="Normal 118 2" xfId="882"/>
    <cellStyle name="Normal 118 2 2" xfId="883"/>
    <cellStyle name="Normal 118 3" xfId="884"/>
    <cellStyle name="Normal 119" xfId="885"/>
    <cellStyle name="Normal 119 2" xfId="886"/>
    <cellStyle name="Normal 12" xfId="887"/>
    <cellStyle name="Normal 12 2" xfId="888"/>
    <cellStyle name="Normal 12 2 2" xfId="889"/>
    <cellStyle name="Normal 12 2 2 2" xfId="890"/>
    <cellStyle name="Normal 12 2 2 2 2" xfId="891"/>
    <cellStyle name="Normal 12 2 2 2_Networks Project Reporting Template" xfId="892"/>
    <cellStyle name="Normal 12 2 2 3" xfId="893"/>
    <cellStyle name="Normal 12 2 2_Elec_DDT_template_NGv3 11Mar11 415 Proposals NG" xfId="894"/>
    <cellStyle name="Normal 12 2 3" xfId="895"/>
    <cellStyle name="Normal 12 2 3 2" xfId="896"/>
    <cellStyle name="Normal 12 2 3_Networks Project Reporting Template" xfId="897"/>
    <cellStyle name="Normal 12 2 4" xfId="898"/>
    <cellStyle name="Normal 12 2 4 2" xfId="899"/>
    <cellStyle name="Normal 12 2 4_Networks Project Reporting Template" xfId="900"/>
    <cellStyle name="Normal 12 2 5" xfId="901"/>
    <cellStyle name="Normal 12 2_Elec_DDT_template_NGv3 11Mar11 415 Proposals NG" xfId="902"/>
    <cellStyle name="Normal 12 3" xfId="903"/>
    <cellStyle name="Normal 12 3 2" xfId="904"/>
    <cellStyle name="Normal 12 3 2 2" xfId="905"/>
    <cellStyle name="Normal 12 3 2_Networks Project Reporting Template" xfId="906"/>
    <cellStyle name="Normal 12 3 3" xfId="907"/>
    <cellStyle name="Normal 12 3_Networks Project Reporting Template" xfId="908"/>
    <cellStyle name="Normal 12 4" xfId="909"/>
    <cellStyle name="Normal 12 4 2" xfId="910"/>
    <cellStyle name="Normal 12 4_Networks Project Reporting Template" xfId="911"/>
    <cellStyle name="Normal 12 5" xfId="912"/>
    <cellStyle name="Normal 12_1.3s Accounting C Costs Scots" xfId="913"/>
    <cellStyle name="Normal 120" xfId="914"/>
    <cellStyle name="Normal 121" xfId="915"/>
    <cellStyle name="Normal 122" xfId="3"/>
    <cellStyle name="Normal 123" xfId="916"/>
    <cellStyle name="Normal 124" xfId="917"/>
    <cellStyle name="Normal 125" xfId="918"/>
    <cellStyle name="Normal 126" xfId="919"/>
    <cellStyle name="Normal 127" xfId="920"/>
    <cellStyle name="Normal 128" xfId="921"/>
    <cellStyle name="Normal 129" xfId="922"/>
    <cellStyle name="Normal 13" xfId="923"/>
    <cellStyle name="Normal 13 2" xfId="924"/>
    <cellStyle name="Normal 13 2 2" xfId="925"/>
    <cellStyle name="Normal 13 2 2 2" xfId="926"/>
    <cellStyle name="Normal 13 2 2 2 2" xfId="927"/>
    <cellStyle name="Normal 13 2 2 2_Networks Project Reporting Template" xfId="928"/>
    <cellStyle name="Normal 13 2 2 3" xfId="929"/>
    <cellStyle name="Normal 13 2 2_Networks Project Reporting Template" xfId="930"/>
    <cellStyle name="Normal 13 2 3" xfId="931"/>
    <cellStyle name="Normal 13 2 3 2" xfId="932"/>
    <cellStyle name="Normal 13 2 3_Networks Project Reporting Template" xfId="933"/>
    <cellStyle name="Normal 13 2 4" xfId="934"/>
    <cellStyle name="Normal 13 2_Networks Project Reporting Template" xfId="935"/>
    <cellStyle name="Normal 13 3" xfId="936"/>
    <cellStyle name="Normal 13 3 2" xfId="937"/>
    <cellStyle name="Normal 13 3_Networks Project Reporting Template" xfId="938"/>
    <cellStyle name="Normal 13 4" xfId="939"/>
    <cellStyle name="Normal 13_2010_NGET_TPCR4_RO_FBPQ(Opex) trace only FINAL(DPP)" xfId="940"/>
    <cellStyle name="Normal 130" xfId="941"/>
    <cellStyle name="Normal 131" xfId="942"/>
    <cellStyle name="Normal 132" xfId="943"/>
    <cellStyle name="Normal 133" xfId="944"/>
    <cellStyle name="Normal 134" xfId="945"/>
    <cellStyle name="Normal 135" xfId="946"/>
    <cellStyle name="Normal 136" xfId="947"/>
    <cellStyle name="Normal 137" xfId="948"/>
    <cellStyle name="Normal 138" xfId="949"/>
    <cellStyle name="Normal 139" xfId="950"/>
    <cellStyle name="Normal 14" xfId="951"/>
    <cellStyle name="Normal 14 2" xfId="952"/>
    <cellStyle name="Normal 14 2 2" xfId="953"/>
    <cellStyle name="Normal 14 2_Networks Project Reporting Template" xfId="954"/>
    <cellStyle name="Normal 14 3" xfId="955"/>
    <cellStyle name="Normal 14 3 2" xfId="956"/>
    <cellStyle name="Normal 14 4" xfId="957"/>
    <cellStyle name="Normal 14_4.20 Scheme Listing NLR" xfId="958"/>
    <cellStyle name="Normal 140" xfId="959"/>
    <cellStyle name="Normal 141" xfId="960"/>
    <cellStyle name="Normal 142" xfId="961"/>
    <cellStyle name="Normal 143" xfId="962"/>
    <cellStyle name="Normal 144" xfId="963"/>
    <cellStyle name="Normal 145" xfId="964"/>
    <cellStyle name="Normal 146" xfId="965"/>
    <cellStyle name="Normal 147" xfId="966"/>
    <cellStyle name="Normal 148" xfId="967"/>
    <cellStyle name="Normal 149" xfId="968"/>
    <cellStyle name="Normal 15" xfId="969"/>
    <cellStyle name="Normal 15 2" xfId="970"/>
    <cellStyle name="Normal 15 2 2" xfId="971"/>
    <cellStyle name="Normal 15 3" xfId="972"/>
    <cellStyle name="Normal 15_4.20 Scheme Listing NLR" xfId="973"/>
    <cellStyle name="Normal 150" xfId="974"/>
    <cellStyle name="Normal 151" xfId="975"/>
    <cellStyle name="Normal 152" xfId="976"/>
    <cellStyle name="Normal 153" xfId="977"/>
    <cellStyle name="Normal 154" xfId="978"/>
    <cellStyle name="Normal 155" xfId="979"/>
    <cellStyle name="Normal 156" xfId="980"/>
    <cellStyle name="Normal 16" xfId="981"/>
    <cellStyle name="Normal 16 2" xfId="982"/>
    <cellStyle name="Normal 16 3" xfId="983"/>
    <cellStyle name="Normal 16 3 2" xfId="984"/>
    <cellStyle name="Normal 16 3 2 2" xfId="985"/>
    <cellStyle name="Normal 16 3 2 2 2" xfId="986"/>
    <cellStyle name="Normal 16 3 2 2 3" xfId="987"/>
    <cellStyle name="Normal 16 3 2 2_Networks Project Reporting Template" xfId="988"/>
    <cellStyle name="Normal 16 3 2 3" xfId="989"/>
    <cellStyle name="Normal 16 3 2 4" xfId="990"/>
    <cellStyle name="Normal 16 3 2_Networks Project Reporting Template" xfId="991"/>
    <cellStyle name="Normal 16 3 3" xfId="992"/>
    <cellStyle name="Normal 16 3_Networks Project Reporting Template" xfId="993"/>
    <cellStyle name="Normal 16 4" xfId="994"/>
    <cellStyle name="Normal 16_4.20 Scheme Listing NLR" xfId="995"/>
    <cellStyle name="Normal 17" xfId="996"/>
    <cellStyle name="Normal 17 2" xfId="997"/>
    <cellStyle name="Normal 17_Networks Project Reporting Template" xfId="998"/>
    <cellStyle name="Normal 18" xfId="999"/>
    <cellStyle name="Normal 18 2" xfId="1000"/>
    <cellStyle name="Normal 18_Networks Project Reporting Template" xfId="1001"/>
    <cellStyle name="Normal 19" xfId="1002"/>
    <cellStyle name="Normal 2" xfId="1003"/>
    <cellStyle name="Normal 2 10" xfId="1004"/>
    <cellStyle name="Normal 2 11" xfId="1005"/>
    <cellStyle name="Normal 2 12" xfId="1006"/>
    <cellStyle name="Normal 2 13" xfId="1007"/>
    <cellStyle name="Normal 2 14" xfId="1008"/>
    <cellStyle name="Normal 2 15" xfId="1009"/>
    <cellStyle name="Normal 2 16" xfId="1010"/>
    <cellStyle name="Normal 2 17" xfId="1011"/>
    <cellStyle name="Normal 2 18" xfId="1012"/>
    <cellStyle name="Normal 2 19" xfId="1013"/>
    <cellStyle name="Normal 2 2" xfId="1014"/>
    <cellStyle name="Normal 2 2 10" xfId="1015"/>
    <cellStyle name="Normal 2 2 11" xfId="1016"/>
    <cellStyle name="Normal 2 2 12" xfId="1017"/>
    <cellStyle name="Normal 2 2 13" xfId="1018"/>
    <cellStyle name="Normal 2 2 14" xfId="1019"/>
    <cellStyle name="Normal 2 2 15" xfId="1020"/>
    <cellStyle name="Normal 2 2 16" xfId="1021"/>
    <cellStyle name="Normal 2 2 17" xfId="1022"/>
    <cellStyle name="Normal 2 2 18" xfId="1023"/>
    <cellStyle name="Normal 2 2 19" xfId="1024"/>
    <cellStyle name="Normal 2 2 2" xfId="1025"/>
    <cellStyle name="Normal 2 2 2 2" xfId="1026"/>
    <cellStyle name="Normal 2 2 2_3.1.2 DB Pension Detail" xfId="1027"/>
    <cellStyle name="Normal 2 2 20" xfId="1028"/>
    <cellStyle name="Normal 2 2 21" xfId="1029"/>
    <cellStyle name="Normal 2 2 22" xfId="1030"/>
    <cellStyle name="Normal 2 2 23" xfId="1031"/>
    <cellStyle name="Normal 2 2 24" xfId="1032"/>
    <cellStyle name="Normal 2 2 25" xfId="1033"/>
    <cellStyle name="Normal 2 2 26" xfId="1034"/>
    <cellStyle name="Normal 2 2 27" xfId="1035"/>
    <cellStyle name="Normal 2 2 28" xfId="1036"/>
    <cellStyle name="Normal 2 2 29" xfId="1037"/>
    <cellStyle name="Normal 2 2 3" xfId="1038"/>
    <cellStyle name="Normal 2 2 30" xfId="1039"/>
    <cellStyle name="Normal 2 2 31" xfId="1040"/>
    <cellStyle name="Normal 2 2 32" xfId="1041"/>
    <cellStyle name="Normal 2 2 33" xfId="1042"/>
    <cellStyle name="Normal 2 2 34" xfId="1043"/>
    <cellStyle name="Normal 2 2 35" xfId="1044"/>
    <cellStyle name="Normal 2 2 36" xfId="1045"/>
    <cellStyle name="Normal 2 2 37" xfId="1046"/>
    <cellStyle name="Normal 2 2 38" xfId="1047"/>
    <cellStyle name="Normal 2 2 39" xfId="1048"/>
    <cellStyle name="Normal 2 2 4" xfId="1049"/>
    <cellStyle name="Normal 2 2 40" xfId="1050"/>
    <cellStyle name="Normal 2 2 41" xfId="1051"/>
    <cellStyle name="Normal 2 2 42" xfId="1052"/>
    <cellStyle name="Normal 2 2 43" xfId="1053"/>
    <cellStyle name="Normal 2 2 44" xfId="1054"/>
    <cellStyle name="Normal 2 2 45" xfId="1055"/>
    <cellStyle name="Normal 2 2 46" xfId="1056"/>
    <cellStyle name="Normal 2 2 47" xfId="1057"/>
    <cellStyle name="Normal 2 2 48" xfId="1058"/>
    <cellStyle name="Normal 2 2 49" xfId="1059"/>
    <cellStyle name="Normal 2 2 5" xfId="1060"/>
    <cellStyle name="Normal 2 2 50" xfId="1061"/>
    <cellStyle name="Normal 2 2 51" xfId="1062"/>
    <cellStyle name="Normal 2 2 52" xfId="1063"/>
    <cellStyle name="Normal 2 2 53" xfId="1064"/>
    <cellStyle name="Normal 2 2 54" xfId="1065"/>
    <cellStyle name="Normal 2 2 55" xfId="1066"/>
    <cellStyle name="Normal 2 2 56" xfId="1067"/>
    <cellStyle name="Normal 2 2 57" xfId="1068"/>
    <cellStyle name="Normal 2 2 58" xfId="1069"/>
    <cellStyle name="Normal 2 2 59" xfId="1070"/>
    <cellStyle name="Normal 2 2 6" xfId="1071"/>
    <cellStyle name="Normal 2 2 60" xfId="1072"/>
    <cellStyle name="Normal 2 2 61" xfId="1073"/>
    <cellStyle name="Normal 2 2 62" xfId="1074"/>
    <cellStyle name="Normal 2 2 63" xfId="1075"/>
    <cellStyle name="Normal 2 2 64" xfId="1076"/>
    <cellStyle name="Normal 2 2 65" xfId="1077"/>
    <cellStyle name="Normal 2 2 66" xfId="1078"/>
    <cellStyle name="Normal 2 2 7" xfId="1079"/>
    <cellStyle name="Normal 2 2 8" xfId="1080"/>
    <cellStyle name="Normal 2 2 9" xfId="1081"/>
    <cellStyle name="Normal 2 2_1.3s Accounting C Costs Scots" xfId="1082"/>
    <cellStyle name="Normal 2 20" xfId="1083"/>
    <cellStyle name="Normal 2 21" xfId="1084"/>
    <cellStyle name="Normal 2 22" xfId="1085"/>
    <cellStyle name="Normal 2 23" xfId="1086"/>
    <cellStyle name="Normal 2 24" xfId="1087"/>
    <cellStyle name="Normal 2 25" xfId="1088"/>
    <cellStyle name="Normal 2 26" xfId="1089"/>
    <cellStyle name="Normal 2 27" xfId="1090"/>
    <cellStyle name="Normal 2 28" xfId="1091"/>
    <cellStyle name="Normal 2 29" xfId="1092"/>
    <cellStyle name="Normal 2 3" xfId="1093"/>
    <cellStyle name="Normal 2 3 2" xfId="1094"/>
    <cellStyle name="Normal 2 3 2 2" xfId="1095"/>
    <cellStyle name="Normal 2 3 3" xfId="1096"/>
    <cellStyle name="Normal 2 3 4" xfId="1097"/>
    <cellStyle name="Normal 2 30" xfId="1098"/>
    <cellStyle name="Normal 2 31" xfId="1099"/>
    <cellStyle name="Normal 2 32" xfId="1100"/>
    <cellStyle name="Normal 2 33" xfId="1101"/>
    <cellStyle name="Normal 2 34" xfId="1102"/>
    <cellStyle name="Normal 2 35" xfId="1103"/>
    <cellStyle name="Normal 2 36" xfId="1104"/>
    <cellStyle name="Normal 2 37" xfId="1105"/>
    <cellStyle name="Normal 2 38" xfId="1106"/>
    <cellStyle name="Normal 2 39" xfId="1107"/>
    <cellStyle name="Normal 2 4" xfId="1108"/>
    <cellStyle name="Normal 2 4 2" xfId="1109"/>
    <cellStyle name="Normal 2 4 2 2" xfId="1110"/>
    <cellStyle name="Normal 2 4 3" xfId="1111"/>
    <cellStyle name="Normal 2 4 4" xfId="1112"/>
    <cellStyle name="Normal 2 40" xfId="1113"/>
    <cellStyle name="Normal 2 41" xfId="1114"/>
    <cellStyle name="Normal 2 42" xfId="1115"/>
    <cellStyle name="Normal 2 43" xfId="1116"/>
    <cellStyle name="Normal 2 44" xfId="1117"/>
    <cellStyle name="Normal 2 45" xfId="1118"/>
    <cellStyle name="Normal 2 46" xfId="1119"/>
    <cellStyle name="Normal 2 47" xfId="1120"/>
    <cellStyle name="Normal 2 48" xfId="1121"/>
    <cellStyle name="Normal 2 49" xfId="1122"/>
    <cellStyle name="Normal 2 5" xfId="1123"/>
    <cellStyle name="Normal 2 5 2" xfId="1124"/>
    <cellStyle name="Normal 2 5 2 2" xfId="1125"/>
    <cellStyle name="Normal 2 5 2 2 2" xfId="1126"/>
    <cellStyle name="Normal 2 5 2 2 2 2" xfId="1127"/>
    <cellStyle name="Normal 2 5 2 2 2_Networks Project Reporting Template" xfId="1128"/>
    <cellStyle name="Normal 2 5 2 2 3" xfId="1129"/>
    <cellStyle name="Normal 2 5 2 2_Networks Project Reporting Template" xfId="1130"/>
    <cellStyle name="Normal 2 5 2 3" xfId="1131"/>
    <cellStyle name="Normal 2 5 2 3 2" xfId="1132"/>
    <cellStyle name="Normal 2 5 2 3_Networks Project Reporting Template" xfId="1133"/>
    <cellStyle name="Normal 2 5 2 4" xfId="1134"/>
    <cellStyle name="Normal 2 5 2 4 2" xfId="1135"/>
    <cellStyle name="Normal 2 5 2 4_Networks Project Reporting Template" xfId="1136"/>
    <cellStyle name="Normal 2 5 2 5" xfId="1137"/>
    <cellStyle name="Normal 2 5 2_Networks Project Reporting Template" xfId="1138"/>
    <cellStyle name="Normal 2 5 3" xfId="1139"/>
    <cellStyle name="Normal 2 5 3 2" xfId="1140"/>
    <cellStyle name="Normal 2 5 3 2 2" xfId="1141"/>
    <cellStyle name="Normal 2 5 3 2_Networks Project Reporting Template" xfId="1142"/>
    <cellStyle name="Normal 2 5 3 3" xfId="1143"/>
    <cellStyle name="Normal 2 5 3_Networks Project Reporting Template" xfId="1144"/>
    <cellStyle name="Normal 2 5 4" xfId="1145"/>
    <cellStyle name="Normal 2 5 4 2" xfId="1146"/>
    <cellStyle name="Normal 2 5 4_Networks Project Reporting Template" xfId="1147"/>
    <cellStyle name="Normal 2 5 5" xfId="1148"/>
    <cellStyle name="Normal 2 5 5 2" xfId="1149"/>
    <cellStyle name="Normal 2 5 5_Networks Project Reporting Template" xfId="1150"/>
    <cellStyle name="Normal 2 5 6" xfId="1151"/>
    <cellStyle name="Normal 2 5 6 2" xfId="1152"/>
    <cellStyle name="Normal 2 5 6_Networks Project Reporting Template" xfId="1153"/>
    <cellStyle name="Normal 2 5 7" xfId="1154"/>
    <cellStyle name="Normal 2 5_1.3s Accounting C Costs Scots" xfId="1155"/>
    <cellStyle name="Normal 2 50" xfId="1156"/>
    <cellStyle name="Normal 2 51" xfId="1157"/>
    <cellStyle name="Normal 2 52" xfId="1158"/>
    <cellStyle name="Normal 2 53" xfId="1159"/>
    <cellStyle name="Normal 2 53 2" xfId="1160"/>
    <cellStyle name="Normal 2 54" xfId="1161"/>
    <cellStyle name="Normal 2 55" xfId="1162"/>
    <cellStyle name="Normal 2 56" xfId="1163"/>
    <cellStyle name="Normal 2 57" xfId="1164"/>
    <cellStyle name="Normal 2 58" xfId="1165"/>
    <cellStyle name="Normal 2 59" xfId="1166"/>
    <cellStyle name="Normal 2 6" xfId="1167"/>
    <cellStyle name="Normal 2 6 2" xfId="1168"/>
    <cellStyle name="Normal 2 6_3.1.2 DB Pension Detail" xfId="1169"/>
    <cellStyle name="Normal 2 60" xfId="1170"/>
    <cellStyle name="Normal 2 61" xfId="1171"/>
    <cellStyle name="Normal 2 62" xfId="1172"/>
    <cellStyle name="Normal 2 63" xfId="1173"/>
    <cellStyle name="Normal 2 64" xfId="1174"/>
    <cellStyle name="Normal 2 65" xfId="1175"/>
    <cellStyle name="Normal 2 66" xfId="1176"/>
    <cellStyle name="Normal 2 67" xfId="1177"/>
    <cellStyle name="Normal 2 68" xfId="1178"/>
    <cellStyle name="Normal 2 69" xfId="1179"/>
    <cellStyle name="Normal 2 7" xfId="1180"/>
    <cellStyle name="Normal 2 70" xfId="1181"/>
    <cellStyle name="Normal 2 71" xfId="1182"/>
    <cellStyle name="Normal 2 72" xfId="1183"/>
    <cellStyle name="Normal 2 73" xfId="1184"/>
    <cellStyle name="Normal 2 74" xfId="1185"/>
    <cellStyle name="Normal 2 75" xfId="1186"/>
    <cellStyle name="Normal 2 76" xfId="1187"/>
    <cellStyle name="Normal 2 77" xfId="1188"/>
    <cellStyle name="Normal 2 78" xfId="1189"/>
    <cellStyle name="Normal 2 79" xfId="1190"/>
    <cellStyle name="Normal 2 8" xfId="1191"/>
    <cellStyle name="Normal 2 8 2" xfId="1192"/>
    <cellStyle name="Normal 2 80" xfId="1193"/>
    <cellStyle name="Normal 2 81" xfId="1194"/>
    <cellStyle name="Normal 2 82" xfId="1195"/>
    <cellStyle name="Normal 2 83" xfId="1196"/>
    <cellStyle name="Normal 2 84" xfId="1197"/>
    <cellStyle name="Normal 2 85" xfId="1198"/>
    <cellStyle name="Normal 2 86" xfId="1199"/>
    <cellStyle name="Normal 2 87" xfId="1200"/>
    <cellStyle name="Normal 2 88" xfId="1201"/>
    <cellStyle name="Normal 2 89" xfId="1202"/>
    <cellStyle name="Normal 2 9" xfId="1203"/>
    <cellStyle name="Normal 2 90" xfId="1204"/>
    <cellStyle name="Normal 2 91" xfId="1205"/>
    <cellStyle name="Normal 2 92" xfId="1206"/>
    <cellStyle name="Normal 2 93" xfId="1207"/>
    <cellStyle name="Normal 2 94" xfId="1208"/>
    <cellStyle name="Normal 2 95" xfId="1209"/>
    <cellStyle name="Normal 2 96" xfId="1210"/>
    <cellStyle name="Normal 2 97" xfId="1211"/>
    <cellStyle name="Normal 2_1.3s Accounting C Costs Scots" xfId="1212"/>
    <cellStyle name="Normal 20" xfId="1213"/>
    <cellStyle name="Normal 21" xfId="1214"/>
    <cellStyle name="Normal 22" xfId="1215"/>
    <cellStyle name="Normal 23" xfId="1216"/>
    <cellStyle name="Normal 24" xfId="1217"/>
    <cellStyle name="Normal 25" xfId="1218"/>
    <cellStyle name="Normal 26" xfId="1219"/>
    <cellStyle name="Normal 27" xfId="1220"/>
    <cellStyle name="Normal 28" xfId="1221"/>
    <cellStyle name="Normal 29" xfId="1222"/>
    <cellStyle name="Normal 3" xfId="1223"/>
    <cellStyle name="Normal 3 10" xfId="1224"/>
    <cellStyle name="Normal 3 10 2" xfId="1225"/>
    <cellStyle name="Normal 3 10_Networks Project Reporting Template" xfId="1226"/>
    <cellStyle name="Normal 3 11" xfId="1227"/>
    <cellStyle name="Normal 3 11 2" xfId="1228"/>
    <cellStyle name="Normal 3 11 2 2" xfId="1229"/>
    <cellStyle name="Normal 3 11 3" xfId="1230"/>
    <cellStyle name="Normal 3 12" xfId="1231"/>
    <cellStyle name="Normal 3 12 2" xfId="1232"/>
    <cellStyle name="Normal 3 12 2 2" xfId="1233"/>
    <cellStyle name="Normal 3 12 3" xfId="1234"/>
    <cellStyle name="Normal 3 13" xfId="1235"/>
    <cellStyle name="Normal 3 13 2" xfId="1236"/>
    <cellStyle name="Normal 3 13 2 2" xfId="1237"/>
    <cellStyle name="Normal 3 13 3" xfId="1238"/>
    <cellStyle name="Normal 3 14" xfId="1239"/>
    <cellStyle name="Normal 3 14 2" xfId="1240"/>
    <cellStyle name="Normal 3 14 2 2" xfId="1241"/>
    <cellStyle name="Normal 3 14 3" xfId="1242"/>
    <cellStyle name="Normal 3 15" xfId="1243"/>
    <cellStyle name="Normal 3 15 2" xfId="1244"/>
    <cellStyle name="Normal 3 16" xfId="1245"/>
    <cellStyle name="Normal 3 16 2" xfId="1246"/>
    <cellStyle name="Normal 3 17" xfId="1247"/>
    <cellStyle name="Normal 3 17 2" xfId="1248"/>
    <cellStyle name="Normal 3 18" xfId="1249"/>
    <cellStyle name="Normal 3 19" xfId="1250"/>
    <cellStyle name="Normal 3 2" xfId="1251"/>
    <cellStyle name="Normal 3 2 2" xfId="1252"/>
    <cellStyle name="Normal 3 2 2 2" xfId="1253"/>
    <cellStyle name="Normal 3 2_3.1.2 DB Pension Detail" xfId="1254"/>
    <cellStyle name="Normal 3 20" xfId="1255"/>
    <cellStyle name="Normal 3 21" xfId="1256"/>
    <cellStyle name="Normal 3 22" xfId="1257"/>
    <cellStyle name="Normal 3 23" xfId="1258"/>
    <cellStyle name="Normal 3 24" xfId="1259"/>
    <cellStyle name="Normal 3 25" xfId="1260"/>
    <cellStyle name="Normal 3 26" xfId="1261"/>
    <cellStyle name="Normal 3 27" xfId="1262"/>
    <cellStyle name="Normal 3 28" xfId="1263"/>
    <cellStyle name="Normal 3 29" xfId="1264"/>
    <cellStyle name="Normal 3 3" xfId="1265"/>
    <cellStyle name="Normal 3 3 2" xfId="1266"/>
    <cellStyle name="Normal 3 3 2 2" xfId="1267"/>
    <cellStyle name="Normal 3 3 2 3" xfId="1268"/>
    <cellStyle name="Normal 3 3 2 3 2" xfId="1269"/>
    <cellStyle name="Normal 3 3 2 3 2 2" xfId="1270"/>
    <cellStyle name="Normal 3 3 2 3 2_Networks Project Reporting Template" xfId="1271"/>
    <cellStyle name="Normal 3 3 2 3 3" xfId="1272"/>
    <cellStyle name="Normal 3 3 2 3_Networks Project Reporting Template" xfId="1273"/>
    <cellStyle name="Normal 3 3 2 4" xfId="1274"/>
    <cellStyle name="Normal 3 3 2 4 2" xfId="1275"/>
    <cellStyle name="Normal 3 3 2 4_Networks Project Reporting Template" xfId="1276"/>
    <cellStyle name="Normal 3 3 2 5" xfId="1277"/>
    <cellStyle name="Normal 3 3 2 5 2" xfId="1278"/>
    <cellStyle name="Normal 3 3 2 5_Networks Project Reporting Template" xfId="1279"/>
    <cellStyle name="Normal 3 3 2 6" xfId="1280"/>
    <cellStyle name="Normal 3 3 2_Networks Project Reporting Template" xfId="1281"/>
    <cellStyle name="Normal 3 3 3" xfId="1282"/>
    <cellStyle name="Normal 3 3 3 2" xfId="1283"/>
    <cellStyle name="Normal 3 3 3 2 2" xfId="1284"/>
    <cellStyle name="Normal 3 3 3 2 2 2" xfId="1285"/>
    <cellStyle name="Normal 3 3 3 2 2_Networks Project Reporting Template" xfId="1286"/>
    <cellStyle name="Normal 3 3 3 2 3" xfId="1287"/>
    <cellStyle name="Normal 3 3 3 2_Networks Project Reporting Template" xfId="1288"/>
    <cellStyle name="Normal 3 3 3 3" xfId="1289"/>
    <cellStyle name="Normal 3 3 3 3 2" xfId="1290"/>
    <cellStyle name="Normal 3 3 3 3_Networks Project Reporting Template" xfId="1291"/>
    <cellStyle name="Normal 3 3 3 4" xfId="1292"/>
    <cellStyle name="Normal 3 3 3_Elec_DDT_template_NGv3 11Mar11 415 Proposals NG" xfId="1293"/>
    <cellStyle name="Normal 3 3 4" xfId="1294"/>
    <cellStyle name="Normal 3 3 5" xfId="1295"/>
    <cellStyle name="Normal 3 3 6" xfId="1296"/>
    <cellStyle name="Normal 3 3 7" xfId="1297"/>
    <cellStyle name="Normal 3 3 8" xfId="1298"/>
    <cellStyle name="Normal 3 3_2010_NGET_TPCR4_RO_FBPQ(Opex) trace only FINAL(DPP)" xfId="1299"/>
    <cellStyle name="Normal 3 30" xfId="1300"/>
    <cellStyle name="Normal 3 31" xfId="1301"/>
    <cellStyle name="Normal 3 32" xfId="1302"/>
    <cellStyle name="Normal 3 33" xfId="1303"/>
    <cellStyle name="Normal 3 34" xfId="1304"/>
    <cellStyle name="Normal 3 35" xfId="1305"/>
    <cellStyle name="Normal 3 36" xfId="1306"/>
    <cellStyle name="Normal 3 4" xfId="1307"/>
    <cellStyle name="Normal 3 4 2" xfId="1308"/>
    <cellStyle name="Normal 3 4 2 2" xfId="1309"/>
    <cellStyle name="Normal 3 4 2 2 2" xfId="1310"/>
    <cellStyle name="Normal 3 4 2 2_Networks Project Reporting Template" xfId="1311"/>
    <cellStyle name="Normal 3 4 2 3" xfId="1312"/>
    <cellStyle name="Normal 3 4 2_Networks Project Reporting Template" xfId="1313"/>
    <cellStyle name="Normal 3 4 3" xfId="1314"/>
    <cellStyle name="Normal 3 4 3 2" xfId="1315"/>
    <cellStyle name="Normal 3 4 3_Networks Project Reporting Template" xfId="1316"/>
    <cellStyle name="Normal 3 4 4" xfId="1317"/>
    <cellStyle name="Normal 3 4_Networks Project Reporting Template" xfId="1318"/>
    <cellStyle name="Normal 3 5" xfId="1319"/>
    <cellStyle name="Normal 3 6" xfId="1320"/>
    <cellStyle name="Normal 3 6 2" xfId="1321"/>
    <cellStyle name="Normal 3 6_Networks Project Reporting Template" xfId="1322"/>
    <cellStyle name="Normal 3 7" xfId="1323"/>
    <cellStyle name="Normal 3 7 2" xfId="1324"/>
    <cellStyle name="Normal 3 7_Networks Project Reporting Template" xfId="1325"/>
    <cellStyle name="Normal 3 8" xfId="1326"/>
    <cellStyle name="Normal 3 8 2" xfId="1327"/>
    <cellStyle name="Normal 3 8_Networks Project Reporting Template" xfId="1328"/>
    <cellStyle name="Normal 3 9" xfId="1329"/>
    <cellStyle name="Normal 3 9 2" xfId="1330"/>
    <cellStyle name="Normal 3 9_Networks Project Reporting Template" xfId="1331"/>
    <cellStyle name="Normal 3_1.3s Accounting C Costs Scots" xfId="1332"/>
    <cellStyle name="Normal 30" xfId="1333"/>
    <cellStyle name="Normal 31" xfId="1334"/>
    <cellStyle name="Normal 32" xfId="1335"/>
    <cellStyle name="Normal 33" xfId="1336"/>
    <cellStyle name="Normal 34" xfId="1337"/>
    <cellStyle name="Normal 35" xfId="1338"/>
    <cellStyle name="Normal 36" xfId="1339"/>
    <cellStyle name="Normal 37" xfId="1340"/>
    <cellStyle name="Normal 38" xfId="1341"/>
    <cellStyle name="Normal 39" xfId="1342"/>
    <cellStyle name="Normal 4" xfId="2"/>
    <cellStyle name="Normal 4 2" xfId="1343"/>
    <cellStyle name="Normal 4 2 2" xfId="1344"/>
    <cellStyle name="Normal 4 3" xfId="1345"/>
    <cellStyle name="Normal 4 3 2" xfId="1346"/>
    <cellStyle name="Normal 4 4" xfId="1347"/>
    <cellStyle name="Normal 4 4 2" xfId="1348"/>
    <cellStyle name="Normal 4 5" xfId="1349"/>
    <cellStyle name="Normal 4 5 2" xfId="1350"/>
    <cellStyle name="Normal 4 6" xfId="1351"/>
    <cellStyle name="Normal 4 6 2" xfId="1352"/>
    <cellStyle name="Normal 4 7" xfId="1353"/>
    <cellStyle name="Normal 4 7 2" xfId="1354"/>
    <cellStyle name="Normal 4 8" xfId="1355"/>
    <cellStyle name="Normal 4 8 2" xfId="1356"/>
    <cellStyle name="Normal 4_Book1" xfId="1357"/>
    <cellStyle name="Normal 40" xfId="1358"/>
    <cellStyle name="Normal 41" xfId="1359"/>
    <cellStyle name="Normal 42" xfId="1360"/>
    <cellStyle name="Normal 43" xfId="1361"/>
    <cellStyle name="Normal 44" xfId="1362"/>
    <cellStyle name="Normal 45" xfId="1363"/>
    <cellStyle name="Normal 46" xfId="1364"/>
    <cellStyle name="Normal 47" xfId="1365"/>
    <cellStyle name="Normal 48" xfId="1366"/>
    <cellStyle name="Normal 49" xfId="1367"/>
    <cellStyle name="Normal 5" xfId="1368"/>
    <cellStyle name="Normal 5 2" xfId="1369"/>
    <cellStyle name="Normal 5 3" xfId="1370"/>
    <cellStyle name="Normal 5 4" xfId="1371"/>
    <cellStyle name="Normal 5 5" xfId="1372"/>
    <cellStyle name="Normal 5 6" xfId="1373"/>
    <cellStyle name="Normal 5 7" xfId="1374"/>
    <cellStyle name="Normal 50" xfId="1375"/>
    <cellStyle name="Normal 51" xfId="1376"/>
    <cellStyle name="Normal 52" xfId="1377"/>
    <cellStyle name="Normal 53" xfId="1378"/>
    <cellStyle name="Normal 54" xfId="1379"/>
    <cellStyle name="Normal 54 2" xfId="1380"/>
    <cellStyle name="Normal 54_Networks Project Reporting Template" xfId="1381"/>
    <cellStyle name="Normal 55" xfId="1382"/>
    <cellStyle name="Normal 55 2" xfId="1383"/>
    <cellStyle name="Normal 55_Networks Project Reporting Template" xfId="1384"/>
    <cellStyle name="Normal 56" xfId="1385"/>
    <cellStyle name="Normal 57" xfId="1386"/>
    <cellStyle name="Normal 57 2" xfId="1387"/>
    <cellStyle name="Normal 57 3" xfId="1388"/>
    <cellStyle name="Normal 57 3 2" xfId="1389"/>
    <cellStyle name="Normal 57 4" xfId="1390"/>
    <cellStyle name="Normal 58" xfId="1391"/>
    <cellStyle name="Normal 58 2" xfId="1392"/>
    <cellStyle name="Normal 58 2 2" xfId="1393"/>
    <cellStyle name="Normal 58 3" xfId="1394"/>
    <cellStyle name="Normal 59" xfId="1395"/>
    <cellStyle name="Normal 59 2" xfId="1396"/>
    <cellStyle name="Normal 59 2 2" xfId="1397"/>
    <cellStyle name="Normal 59 3" xfId="1398"/>
    <cellStyle name="Normal 6" xfId="1399"/>
    <cellStyle name="Normal 60" xfId="1400"/>
    <cellStyle name="Normal 60 2" xfId="1401"/>
    <cellStyle name="Normal 60 2 2" xfId="1402"/>
    <cellStyle name="Normal 60 3" xfId="1403"/>
    <cellStyle name="Normal 61" xfId="1404"/>
    <cellStyle name="Normal 61 2" xfId="1405"/>
    <cellStyle name="Normal 61 2 2" xfId="1406"/>
    <cellStyle name="Normal 61 3" xfId="1407"/>
    <cellStyle name="Normal 62" xfId="1408"/>
    <cellStyle name="Normal 62 2" xfId="1409"/>
    <cellStyle name="Normal 62 2 2" xfId="1410"/>
    <cellStyle name="Normal 62 3" xfId="1411"/>
    <cellStyle name="Normal 63" xfId="1412"/>
    <cellStyle name="Normal 63 2" xfId="1413"/>
    <cellStyle name="Normal 63 2 2" xfId="1414"/>
    <cellStyle name="Normal 63 3" xfId="1415"/>
    <cellStyle name="Normal 64" xfId="1416"/>
    <cellStyle name="Normal 65" xfId="1417"/>
    <cellStyle name="Normal 66" xfId="1418"/>
    <cellStyle name="Normal 67" xfId="1419"/>
    <cellStyle name="Normal 68" xfId="1420"/>
    <cellStyle name="Normal 69" xfId="1421"/>
    <cellStyle name="Normal 7" xfId="1422"/>
    <cellStyle name="Normal 7 2" xfId="1423"/>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439"/>
    <cellStyle name="Normal 8 2" xfId="1440"/>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1455"/>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518"/>
    <cellStyle name="Note 2 2" xfId="1519"/>
    <cellStyle name="Note 2 2 2" xfId="1520"/>
    <cellStyle name="Note 2 2 2 2" xfId="1521"/>
    <cellStyle name="Note 2 2 3" xfId="1522"/>
    <cellStyle name="Note 2 3" xfId="1523"/>
    <cellStyle name="Note 3" xfId="1524"/>
    <cellStyle name="Note 3 2" xfId="1525"/>
    <cellStyle name="Note 3 2 2" xfId="1526"/>
    <cellStyle name="Note 3 3" xfId="1527"/>
    <cellStyle name="Note 4" xfId="1528"/>
    <cellStyle name="Note 5" xfId="1529"/>
    <cellStyle name="Output 2" xfId="1530"/>
    <cellStyle name="Output 2 2" xfId="1531"/>
    <cellStyle name="Output 2 2 2" xfId="1532"/>
    <cellStyle name="Output 2 3" xfId="1533"/>
    <cellStyle name="Output 3" xfId="1534"/>
    <cellStyle name="Output 3 2" xfId="1535"/>
    <cellStyle name="Output 4" xfId="1536"/>
    <cellStyle name="Percent 10" xfId="1537"/>
    <cellStyle name="Percent 10 2" xfId="1538"/>
    <cellStyle name="Percent 10 2 2" xfId="1539"/>
    <cellStyle name="Percent 10 2 2 2" xfId="1540"/>
    <cellStyle name="Percent 10 2 2 3" xfId="1541"/>
    <cellStyle name="Percent 10 2 2 4" xfId="1542"/>
    <cellStyle name="Percent 10 2 3" xfId="1543"/>
    <cellStyle name="Percent 10 3" xfId="1544"/>
    <cellStyle name="Percent 11" xfId="1545"/>
    <cellStyle name="Percent 12" xfId="1546"/>
    <cellStyle name="Percent 12 2" xfId="4"/>
    <cellStyle name="Percent 12 2 2" xfId="1547"/>
    <cellStyle name="Percent 12 3" xfId="1548"/>
    <cellStyle name="Percent 13" xfId="1549"/>
    <cellStyle name="Percent 13 2" xfId="1550"/>
    <cellStyle name="Percent 13 2 2" xfId="1551"/>
    <cellStyle name="Percent 13 3" xfId="1552"/>
    <cellStyle name="Percent 14" xfId="1553"/>
    <cellStyle name="Percent 14 2" xfId="1554"/>
    <cellStyle name="Percent 15" xfId="1555"/>
    <cellStyle name="Percent 16" xfId="1556"/>
    <cellStyle name="Percent 17" xfId="1557"/>
    <cellStyle name="Percent 18" xfId="1558"/>
    <cellStyle name="Percent 19" xfId="1559"/>
    <cellStyle name="Percent 2" xfId="1560"/>
    <cellStyle name="Percent 2 10" xfId="1561"/>
    <cellStyle name="Percent 2 11" xfId="1562"/>
    <cellStyle name="Percent 2 12" xfId="1563"/>
    <cellStyle name="Percent 2 13" xfId="1564"/>
    <cellStyle name="Percent 2 14" xfId="1565"/>
    <cellStyle name="Percent 2 15" xfId="1566"/>
    <cellStyle name="Percent 2 16" xfId="1567"/>
    <cellStyle name="Percent 2 17" xfId="1568"/>
    <cellStyle name="Percent 2 18" xfId="1569"/>
    <cellStyle name="Percent 2 19" xfId="1570"/>
    <cellStyle name="Percent 2 2" xfId="1571"/>
    <cellStyle name="Percent 2 2 10" xfId="1572"/>
    <cellStyle name="Percent 2 2 11" xfId="1573"/>
    <cellStyle name="Percent 2 2 12" xfId="1574"/>
    <cellStyle name="Percent 2 2 13" xfId="1575"/>
    <cellStyle name="Percent 2 2 14" xfId="1576"/>
    <cellStyle name="Percent 2 2 15" xfId="1577"/>
    <cellStyle name="Percent 2 2 16" xfId="1578"/>
    <cellStyle name="Percent 2 2 17" xfId="1579"/>
    <cellStyle name="Percent 2 2 18" xfId="1580"/>
    <cellStyle name="Percent 2 2 19" xfId="1581"/>
    <cellStyle name="Percent 2 2 2" xfId="1582"/>
    <cellStyle name="Percent 2 2 2 2" xfId="1583"/>
    <cellStyle name="Percent 2 2 2 3" xfId="1584"/>
    <cellStyle name="Percent 2 2 20" xfId="1585"/>
    <cellStyle name="Percent 2 2 21" xfId="1586"/>
    <cellStyle name="Percent 2 2 22" xfId="1587"/>
    <cellStyle name="Percent 2 2 23" xfId="1588"/>
    <cellStyle name="Percent 2 2 24" xfId="1589"/>
    <cellStyle name="Percent 2 2 25" xfId="1590"/>
    <cellStyle name="Percent 2 2 26" xfId="1591"/>
    <cellStyle name="Percent 2 2 27" xfId="1592"/>
    <cellStyle name="Percent 2 2 28" xfId="1593"/>
    <cellStyle name="Percent 2 2 29" xfId="1594"/>
    <cellStyle name="Percent 2 2 3" xfId="1595"/>
    <cellStyle name="Percent 2 2 30" xfId="1596"/>
    <cellStyle name="Percent 2 2 31" xfId="1597"/>
    <cellStyle name="Percent 2 2 32" xfId="1598"/>
    <cellStyle name="Percent 2 2 33" xfId="1599"/>
    <cellStyle name="Percent 2 2 34" xfId="1600"/>
    <cellStyle name="Percent 2 2 35" xfId="1601"/>
    <cellStyle name="Percent 2 2 36" xfId="1602"/>
    <cellStyle name="Percent 2 2 37" xfId="1603"/>
    <cellStyle name="Percent 2 2 38" xfId="1604"/>
    <cellStyle name="Percent 2 2 39" xfId="1605"/>
    <cellStyle name="Percent 2 2 4" xfId="1606"/>
    <cellStyle name="Percent 2 2 40" xfId="1607"/>
    <cellStyle name="Percent 2 2 41" xfId="1608"/>
    <cellStyle name="Percent 2 2 42" xfId="1609"/>
    <cellStyle name="Percent 2 2 43" xfId="1610"/>
    <cellStyle name="Percent 2 2 44" xfId="1611"/>
    <cellStyle name="Percent 2 2 45" xfId="1612"/>
    <cellStyle name="Percent 2 2 46" xfId="1613"/>
    <cellStyle name="Percent 2 2 47" xfId="1614"/>
    <cellStyle name="Percent 2 2 48" xfId="1615"/>
    <cellStyle name="Percent 2 2 49" xfId="1616"/>
    <cellStyle name="Percent 2 2 49 2" xfId="1617"/>
    <cellStyle name="Percent 2 2 5" xfId="1618"/>
    <cellStyle name="Percent 2 2 6" xfId="1619"/>
    <cellStyle name="Percent 2 2 7" xfId="1620"/>
    <cellStyle name="Percent 2 2 8" xfId="1621"/>
    <cellStyle name="Percent 2 2 9" xfId="1622"/>
    <cellStyle name="Percent 2 20" xfId="1623"/>
    <cellStyle name="Percent 2 21" xfId="1624"/>
    <cellStyle name="Percent 2 22" xfId="1625"/>
    <cellStyle name="Percent 2 23" xfId="1626"/>
    <cellStyle name="Percent 2 24" xfId="1627"/>
    <cellStyle name="Percent 2 25" xfId="1628"/>
    <cellStyle name="Percent 2 26" xfId="1629"/>
    <cellStyle name="Percent 2 27" xfId="1630"/>
    <cellStyle name="Percent 2 28" xfId="1631"/>
    <cellStyle name="Percent 2 29" xfId="1632"/>
    <cellStyle name="Percent 2 3" xfId="1633"/>
    <cellStyle name="Percent 2 3 10" xfId="1634"/>
    <cellStyle name="Percent 2 3 11" xfId="1635"/>
    <cellStyle name="Percent 2 3 12" xfId="1636"/>
    <cellStyle name="Percent 2 3 13" xfId="1637"/>
    <cellStyle name="Percent 2 3 14" xfId="1638"/>
    <cellStyle name="Percent 2 3 15" xfId="1639"/>
    <cellStyle name="Percent 2 3 16" xfId="1640"/>
    <cellStyle name="Percent 2 3 17" xfId="1641"/>
    <cellStyle name="Percent 2 3 18" xfId="1642"/>
    <cellStyle name="Percent 2 3 19" xfId="1643"/>
    <cellStyle name="Percent 2 3 2" xfId="1644"/>
    <cellStyle name="Percent 2 3 2 2" xfId="1645"/>
    <cellStyle name="Percent 2 3 2 3" xfId="1646"/>
    <cellStyle name="Percent 2 3 20" xfId="1647"/>
    <cellStyle name="Percent 2 3 21" xfId="1648"/>
    <cellStyle name="Percent 2 3 22" xfId="1649"/>
    <cellStyle name="Percent 2 3 23" xfId="1650"/>
    <cellStyle name="Percent 2 3 24" xfId="1651"/>
    <cellStyle name="Percent 2 3 25" xfId="1652"/>
    <cellStyle name="Percent 2 3 26" xfId="1653"/>
    <cellStyle name="Percent 2 3 27" xfId="1654"/>
    <cellStyle name="Percent 2 3 28" xfId="1655"/>
    <cellStyle name="Percent 2 3 29" xfId="1656"/>
    <cellStyle name="Percent 2 3 3" xfId="1657"/>
    <cellStyle name="Percent 2 3 30" xfId="1658"/>
    <cellStyle name="Percent 2 3 31" xfId="1659"/>
    <cellStyle name="Percent 2 3 32" xfId="1660"/>
    <cellStyle name="Percent 2 3 33" xfId="1661"/>
    <cellStyle name="Percent 2 3 34" xfId="1662"/>
    <cellStyle name="Percent 2 3 35" xfId="1663"/>
    <cellStyle name="Percent 2 3 36" xfId="1664"/>
    <cellStyle name="Percent 2 3 37" xfId="1665"/>
    <cellStyle name="Percent 2 3 38" xfId="1666"/>
    <cellStyle name="Percent 2 3 39" xfId="1667"/>
    <cellStyle name="Percent 2 3 4" xfId="1668"/>
    <cellStyle name="Percent 2 3 40" xfId="1669"/>
    <cellStyle name="Percent 2 3 41" xfId="1670"/>
    <cellStyle name="Percent 2 3 42" xfId="1671"/>
    <cellStyle name="Percent 2 3 43" xfId="1672"/>
    <cellStyle name="Percent 2 3 44" xfId="1673"/>
    <cellStyle name="Percent 2 3 45" xfId="1674"/>
    <cellStyle name="Percent 2 3 46" xfId="1675"/>
    <cellStyle name="Percent 2 3 47" xfId="1676"/>
    <cellStyle name="Percent 2 3 5" xfId="1677"/>
    <cellStyle name="Percent 2 3 6" xfId="1678"/>
    <cellStyle name="Percent 2 3 7" xfId="1679"/>
    <cellStyle name="Percent 2 3 8" xfId="1680"/>
    <cellStyle name="Percent 2 3 9" xfId="1681"/>
    <cellStyle name="Percent 2 30" xfId="1682"/>
    <cellStyle name="Percent 2 31" xfId="1683"/>
    <cellStyle name="Percent 2 32" xfId="1684"/>
    <cellStyle name="Percent 2 33" xfId="1685"/>
    <cellStyle name="Percent 2 34" xfId="1686"/>
    <cellStyle name="Percent 2 35" xfId="1687"/>
    <cellStyle name="Percent 2 36" xfId="1688"/>
    <cellStyle name="Percent 2 37" xfId="1689"/>
    <cellStyle name="Percent 2 38" xfId="1690"/>
    <cellStyle name="Percent 2 39" xfId="1691"/>
    <cellStyle name="Percent 2 4" xfId="1692"/>
    <cellStyle name="Percent 2 4 2" xfId="1693"/>
    <cellStyle name="Percent 2 40" xfId="1694"/>
    <cellStyle name="Percent 2 41" xfId="1695"/>
    <cellStyle name="Percent 2 42" xfId="1696"/>
    <cellStyle name="Percent 2 43" xfId="1697"/>
    <cellStyle name="Percent 2 44" xfId="1698"/>
    <cellStyle name="Percent 2 45" xfId="1699"/>
    <cellStyle name="Percent 2 46" xfId="1700"/>
    <cellStyle name="Percent 2 47" xfId="1701"/>
    <cellStyle name="Percent 2 48" xfId="1702"/>
    <cellStyle name="Percent 2 49" xfId="1703"/>
    <cellStyle name="Percent 2 5" xfId="1704"/>
    <cellStyle name="Percent 2 50" xfId="1705"/>
    <cellStyle name="Percent 2 51" xfId="1706"/>
    <cellStyle name="Percent 2 51 2" xfId="1707"/>
    <cellStyle name="Percent 2 6" xfId="1708"/>
    <cellStyle name="Percent 2 7" xfId="1709"/>
    <cellStyle name="Percent 2 8" xfId="1710"/>
    <cellStyle name="Percent 2 9" xfId="1711"/>
    <cellStyle name="Percent 3" xfId="1712"/>
    <cellStyle name="Percent 4" xfId="1713"/>
    <cellStyle name="Percent 4 10" xfId="1714"/>
    <cellStyle name="Percent 4 11" xfId="1715"/>
    <cellStyle name="Percent 4 12" xfId="1716"/>
    <cellStyle name="Percent 4 13" xfId="1717"/>
    <cellStyle name="Percent 4 14" xfId="1718"/>
    <cellStyle name="Percent 4 15" xfId="1719"/>
    <cellStyle name="Percent 4 16" xfId="1720"/>
    <cellStyle name="Percent 4 17" xfId="1721"/>
    <cellStyle name="Percent 4 18" xfId="1722"/>
    <cellStyle name="Percent 4 19" xfId="1723"/>
    <cellStyle name="Percent 4 2" xfId="1724"/>
    <cellStyle name="Percent 4 2 10" xfId="1725"/>
    <cellStyle name="Percent 4 2 11" xfId="1726"/>
    <cellStyle name="Percent 4 2 12" xfId="1727"/>
    <cellStyle name="Percent 4 2 13" xfId="1728"/>
    <cellStyle name="Percent 4 2 14" xfId="1729"/>
    <cellStyle name="Percent 4 2 15" xfId="1730"/>
    <cellStyle name="Percent 4 2 16" xfId="1731"/>
    <cellStyle name="Percent 4 2 17" xfId="1732"/>
    <cellStyle name="Percent 4 2 18" xfId="1733"/>
    <cellStyle name="Percent 4 2 19" xfId="1734"/>
    <cellStyle name="Percent 4 2 2" xfId="1735"/>
    <cellStyle name="Percent 4 2 20" xfId="1736"/>
    <cellStyle name="Percent 4 2 21" xfId="1737"/>
    <cellStyle name="Percent 4 2 22" xfId="1738"/>
    <cellStyle name="Percent 4 2 23" xfId="1739"/>
    <cellStyle name="Percent 4 2 24" xfId="1740"/>
    <cellStyle name="Percent 4 2 25" xfId="1741"/>
    <cellStyle name="Percent 4 2 26" xfId="1742"/>
    <cellStyle name="Percent 4 2 27" xfId="1743"/>
    <cellStyle name="Percent 4 2 28" xfId="1744"/>
    <cellStyle name="Percent 4 2 29" xfId="1745"/>
    <cellStyle name="Percent 4 2 3" xfId="1746"/>
    <cellStyle name="Percent 4 2 30" xfId="1747"/>
    <cellStyle name="Percent 4 2 31" xfId="1748"/>
    <cellStyle name="Percent 4 2 32" xfId="1749"/>
    <cellStyle name="Percent 4 2 33" xfId="1750"/>
    <cellStyle name="Percent 4 2 34" xfId="1751"/>
    <cellStyle name="Percent 4 2 35" xfId="1752"/>
    <cellStyle name="Percent 4 2 36" xfId="1753"/>
    <cellStyle name="Percent 4 2 37" xfId="1754"/>
    <cellStyle name="Percent 4 2 38" xfId="1755"/>
    <cellStyle name="Percent 4 2 39" xfId="1756"/>
    <cellStyle name="Percent 4 2 4" xfId="1757"/>
    <cellStyle name="Percent 4 2 40" xfId="1758"/>
    <cellStyle name="Percent 4 2 41" xfId="1759"/>
    <cellStyle name="Percent 4 2 42" xfId="1760"/>
    <cellStyle name="Percent 4 2 43" xfId="1761"/>
    <cellStyle name="Percent 4 2 44" xfId="1762"/>
    <cellStyle name="Percent 4 2 45" xfId="1763"/>
    <cellStyle name="Percent 4 2 46" xfId="1764"/>
    <cellStyle name="Percent 4 2 47" xfId="1765"/>
    <cellStyle name="Percent 4 2 5" xfId="1766"/>
    <cellStyle name="Percent 4 2 6" xfId="1767"/>
    <cellStyle name="Percent 4 2 7" xfId="1768"/>
    <cellStyle name="Percent 4 2 8" xfId="1769"/>
    <cellStyle name="Percent 4 2 9" xfId="1770"/>
    <cellStyle name="Percent 4 20" xfId="1771"/>
    <cellStyle name="Percent 4 21" xfId="1772"/>
    <cellStyle name="Percent 4 22" xfId="1773"/>
    <cellStyle name="Percent 4 23" xfId="1774"/>
    <cellStyle name="Percent 4 24" xfId="1775"/>
    <cellStyle name="Percent 4 25" xfId="1776"/>
    <cellStyle name="Percent 4 26" xfId="1777"/>
    <cellStyle name="Percent 4 27" xfId="1778"/>
    <cellStyle name="Percent 4 28" xfId="1779"/>
    <cellStyle name="Percent 4 29" xfId="1780"/>
    <cellStyle name="Percent 4 3" xfId="1781"/>
    <cellStyle name="Percent 4 3 2" xfId="1782"/>
    <cellStyle name="Percent 4 3 3" xfId="1783"/>
    <cellStyle name="Percent 4 3 4" xfId="1784"/>
    <cellStyle name="Percent 4 3 5" xfId="1785"/>
    <cellStyle name="Percent 4 3 6" xfId="1786"/>
    <cellStyle name="Percent 4 3 7" xfId="1787"/>
    <cellStyle name="Percent 4 30" xfId="1788"/>
    <cellStyle name="Percent 4 31" xfId="1789"/>
    <cellStyle name="Percent 4 32" xfId="1790"/>
    <cellStyle name="Percent 4 33" xfId="1791"/>
    <cellStyle name="Percent 4 34" xfId="1792"/>
    <cellStyle name="Percent 4 35" xfId="1793"/>
    <cellStyle name="Percent 4 36" xfId="1794"/>
    <cellStyle name="Percent 4 37" xfId="1795"/>
    <cellStyle name="Percent 4 38" xfId="1796"/>
    <cellStyle name="Percent 4 39" xfId="1797"/>
    <cellStyle name="Percent 4 4" xfId="1798"/>
    <cellStyle name="Percent 4 4 2" xfId="1799"/>
    <cellStyle name="Percent 4 4 3" xfId="1800"/>
    <cellStyle name="Percent 4 4 4" xfId="1801"/>
    <cellStyle name="Percent 4 4 5" xfId="1802"/>
    <cellStyle name="Percent 4 4 6" xfId="1803"/>
    <cellStyle name="Percent 4 4 7" xfId="1804"/>
    <cellStyle name="Percent 4 40" xfId="1805"/>
    <cellStyle name="Percent 4 41" xfId="1806"/>
    <cellStyle name="Percent 4 42" xfId="1807"/>
    <cellStyle name="Percent 4 43" xfId="1808"/>
    <cellStyle name="Percent 4 44" xfId="1809"/>
    <cellStyle name="Percent 4 45" xfId="1810"/>
    <cellStyle name="Percent 4 46" xfId="1811"/>
    <cellStyle name="Percent 4 47" xfId="1812"/>
    <cellStyle name="Percent 4 48" xfId="1813"/>
    <cellStyle name="Percent 4 5" xfId="1814"/>
    <cellStyle name="Percent 4 5 2" xfId="1815"/>
    <cellStyle name="Percent 4 5 3" xfId="1816"/>
    <cellStyle name="Percent 4 5 4" xfId="1817"/>
    <cellStyle name="Percent 4 5 5" xfId="1818"/>
    <cellStyle name="Percent 4 5 6" xfId="1819"/>
    <cellStyle name="Percent 4 5 7" xfId="1820"/>
    <cellStyle name="Percent 4 6" xfId="1821"/>
    <cellStyle name="Percent 4 7" xfId="1822"/>
    <cellStyle name="Percent 4 8" xfId="1823"/>
    <cellStyle name="Percent 4 9" xfId="1824"/>
    <cellStyle name="Percent 5" xfId="1825"/>
    <cellStyle name="Percent 6" xfId="1826"/>
    <cellStyle name="Percent 6 10" xfId="1827"/>
    <cellStyle name="Percent 6 11" xfId="1828"/>
    <cellStyle name="Percent 6 12" xfId="1829"/>
    <cellStyle name="Percent 6 13" xfId="1830"/>
    <cellStyle name="Percent 6 14" xfId="1831"/>
    <cellStyle name="Percent 6 15" xfId="1832"/>
    <cellStyle name="Percent 6 16" xfId="1833"/>
    <cellStyle name="Percent 6 17" xfId="1834"/>
    <cellStyle name="Percent 6 18" xfId="1835"/>
    <cellStyle name="Percent 6 19" xfId="1836"/>
    <cellStyle name="Percent 6 2" xfId="1837"/>
    <cellStyle name="Percent 6 20" xfId="1838"/>
    <cellStyle name="Percent 6 21" xfId="1839"/>
    <cellStyle name="Percent 6 22" xfId="1840"/>
    <cellStyle name="Percent 6 23" xfId="1841"/>
    <cellStyle name="Percent 6 24" xfId="1842"/>
    <cellStyle name="Percent 6 25" xfId="1843"/>
    <cellStyle name="Percent 6 26" xfId="1844"/>
    <cellStyle name="Percent 6 27" xfId="1845"/>
    <cellStyle name="Percent 6 28" xfId="1846"/>
    <cellStyle name="Percent 6 29" xfId="1847"/>
    <cellStyle name="Percent 6 3" xfId="1848"/>
    <cellStyle name="Percent 6 30" xfId="1849"/>
    <cellStyle name="Percent 6 31" xfId="1850"/>
    <cellStyle name="Percent 6 32" xfId="1851"/>
    <cellStyle name="Percent 6 33" xfId="1852"/>
    <cellStyle name="Percent 6 34" xfId="1853"/>
    <cellStyle name="Percent 6 35" xfId="1854"/>
    <cellStyle name="Percent 6 36" xfId="1855"/>
    <cellStyle name="Percent 6 37" xfId="1856"/>
    <cellStyle name="Percent 6 38" xfId="1857"/>
    <cellStyle name="Percent 6 39" xfId="1858"/>
    <cellStyle name="Percent 6 4" xfId="1859"/>
    <cellStyle name="Percent 6 40" xfId="1860"/>
    <cellStyle name="Percent 6 41" xfId="1861"/>
    <cellStyle name="Percent 6 42" xfId="1862"/>
    <cellStyle name="Percent 6 43" xfId="1863"/>
    <cellStyle name="Percent 6 44" xfId="1864"/>
    <cellStyle name="Percent 6 45" xfId="1865"/>
    <cellStyle name="Percent 6 46" xfId="1866"/>
    <cellStyle name="Percent 6 47" xfId="1867"/>
    <cellStyle name="Percent 6 5" xfId="1868"/>
    <cellStyle name="Percent 6 6" xfId="1869"/>
    <cellStyle name="Percent 6 7" xfId="1870"/>
    <cellStyle name="Percent 6 8" xfId="1871"/>
    <cellStyle name="Percent 6 9" xfId="1872"/>
    <cellStyle name="Percent 7" xfId="1873"/>
    <cellStyle name="Percent 7 2" xfId="1874"/>
    <cellStyle name="Percent 8" xfId="1875"/>
    <cellStyle name="Percent 8 10" xfId="1876"/>
    <cellStyle name="Percent 8 11" xfId="1877"/>
    <cellStyle name="Percent 8 12" xfId="1878"/>
    <cellStyle name="Percent 8 13" xfId="1879"/>
    <cellStyle name="Percent 8 14" xfId="1880"/>
    <cellStyle name="Percent 8 15" xfId="1881"/>
    <cellStyle name="Percent 8 16" xfId="1882"/>
    <cellStyle name="Percent 8 17" xfId="1883"/>
    <cellStyle name="Percent 8 18" xfId="1884"/>
    <cellStyle name="Percent 8 19" xfId="1885"/>
    <cellStyle name="Percent 8 2" xfId="1886"/>
    <cellStyle name="Percent 8 2 2" xfId="1887"/>
    <cellStyle name="Percent 8 2 2 2" xfId="1888"/>
    <cellStyle name="Percent 8 2 2 2 2" xfId="1889"/>
    <cellStyle name="Percent 8 2 2 3" xfId="1890"/>
    <cellStyle name="Percent 8 2 3" xfId="1891"/>
    <cellStyle name="Percent 8 2 3 2" xfId="1892"/>
    <cellStyle name="Percent 8 20" xfId="1893"/>
    <cellStyle name="Percent 8 21" xfId="1894"/>
    <cellStyle name="Percent 8 22" xfId="1895"/>
    <cellStyle name="Percent 8 23" xfId="1896"/>
    <cellStyle name="Percent 8 24" xfId="1897"/>
    <cellStyle name="Percent 8 25" xfId="1898"/>
    <cellStyle name="Percent 8 26" xfId="1899"/>
    <cellStyle name="Percent 8 27" xfId="1900"/>
    <cellStyle name="Percent 8 28" xfId="1901"/>
    <cellStyle name="Percent 8 29" xfId="1902"/>
    <cellStyle name="Percent 8 3" xfId="1903"/>
    <cellStyle name="Percent 8 3 2" xfId="1904"/>
    <cellStyle name="Percent 8 3 2 2" xfId="1905"/>
    <cellStyle name="Percent 8 3 3" xfId="1906"/>
    <cellStyle name="Percent 8 30" xfId="1907"/>
    <cellStyle name="Percent 8 31" xfId="1908"/>
    <cellStyle name="Percent 8 32" xfId="1909"/>
    <cellStyle name="Percent 8 33" xfId="1910"/>
    <cellStyle name="Percent 8 34" xfId="1911"/>
    <cellStyle name="Percent 8 35" xfId="1912"/>
    <cellStyle name="Percent 8 36" xfId="1913"/>
    <cellStyle name="Percent 8 37" xfId="1914"/>
    <cellStyle name="Percent 8 38" xfId="1915"/>
    <cellStyle name="Percent 8 39" xfId="1916"/>
    <cellStyle name="Percent 8 4" xfId="1917"/>
    <cellStyle name="Percent 8 4 2" xfId="1918"/>
    <cellStyle name="Percent 8 40" xfId="1919"/>
    <cellStyle name="Percent 8 41" xfId="1920"/>
    <cellStyle name="Percent 8 42" xfId="1921"/>
    <cellStyle name="Percent 8 43" xfId="1922"/>
    <cellStyle name="Percent 8 44" xfId="1923"/>
    <cellStyle name="Percent 8 45" xfId="1924"/>
    <cellStyle name="Percent 8 46" xfId="1925"/>
    <cellStyle name="Percent 8 47" xfId="1926"/>
    <cellStyle name="Percent 8 5" xfId="1927"/>
    <cellStyle name="Percent 8 6" xfId="1928"/>
    <cellStyle name="Percent 8 7" xfId="1929"/>
    <cellStyle name="Percent 8 8" xfId="1930"/>
    <cellStyle name="Percent 8 9" xfId="1931"/>
    <cellStyle name="Percent 9" xfId="1932"/>
    <cellStyle name="Percent 9 2" xfId="1933"/>
    <cellStyle name="Percent 9 2 2" xfId="1934"/>
    <cellStyle name="Percent 9 2 2 2" xfId="1935"/>
    <cellStyle name="Percent 9 2 3" xfId="1936"/>
    <cellStyle name="Percent 9 3" xfId="1937"/>
    <cellStyle name="Percent 9 3 2" xfId="1938"/>
    <cellStyle name="Percent 9 4" xfId="1939"/>
    <cellStyle name="Percent 9 4 2" xfId="1940"/>
    <cellStyle name="Percent 9 5" xfId="1941"/>
    <cellStyle name="Percent 9 5 2" xfId="1942"/>
    <cellStyle name="Percent 9 6" xfId="1943"/>
    <cellStyle name="Pre-inputted cells" xfId="1944"/>
    <cellStyle name="Pre-inputted cells 10" xfId="1945"/>
    <cellStyle name="Pre-inputted cells 10 2" xfId="1946"/>
    <cellStyle name="Pre-inputted cells 10_Networks Project Reporting Template" xfId="1947"/>
    <cellStyle name="Pre-inputted cells 11" xfId="1948"/>
    <cellStyle name="Pre-inputted cells 11 2" xfId="1949"/>
    <cellStyle name="Pre-inputted cells 11_Networks Project Reporting Template" xfId="1950"/>
    <cellStyle name="Pre-inputted cells 12" xfId="1951"/>
    <cellStyle name="Pre-inputted cells 12 2" xfId="1952"/>
    <cellStyle name="Pre-inputted cells 12_Networks Project Reporting Template" xfId="1953"/>
    <cellStyle name="Pre-inputted cells 13" xfId="1954"/>
    <cellStyle name="Pre-inputted cells 2" xfId="1955"/>
    <cellStyle name="Pre-inputted cells 2 2" xfId="1956"/>
    <cellStyle name="Pre-inputted cells 2 2 2" xfId="1957"/>
    <cellStyle name="Pre-inputted cells 2 2 2 2" xfId="1958"/>
    <cellStyle name="Pre-inputted cells 2 2 2 2 2" xfId="1959"/>
    <cellStyle name="Pre-inputted cells 2 2 2 2_Networks Project Reporting Template" xfId="1960"/>
    <cellStyle name="Pre-inputted cells 2 2 2 3" xfId="1961"/>
    <cellStyle name="Pre-inputted cells 2 2 2_Networks Project Reporting Template" xfId="1962"/>
    <cellStyle name="Pre-inputted cells 2 2 3" xfId="1963"/>
    <cellStyle name="Pre-inputted cells 2 2 3 2" xfId="1964"/>
    <cellStyle name="Pre-inputted cells 2 2 3_Networks Project Reporting Template" xfId="1965"/>
    <cellStyle name="Pre-inputted cells 2 2 4" xfId="1966"/>
    <cellStyle name="Pre-inputted cells 2 2 4 2" xfId="1967"/>
    <cellStyle name="Pre-inputted cells 2 2 4_Networks Project Reporting Template" xfId="1968"/>
    <cellStyle name="Pre-inputted cells 2 2 5" xfId="1969"/>
    <cellStyle name="Pre-inputted cells 2 2_Networks Project Reporting Template" xfId="1970"/>
    <cellStyle name="Pre-inputted cells 2 3" xfId="1971"/>
    <cellStyle name="Pre-inputted cells 2 3 2" xfId="1972"/>
    <cellStyle name="Pre-inputted cells 2 3 2 2" xfId="1973"/>
    <cellStyle name="Pre-inputted cells 2 3 2_Networks Project Reporting Template" xfId="1974"/>
    <cellStyle name="Pre-inputted cells 2 3 3" xfId="1975"/>
    <cellStyle name="Pre-inputted cells 2 3_Networks Project Reporting Template" xfId="1976"/>
    <cellStyle name="Pre-inputted cells 2 4" xfId="1977"/>
    <cellStyle name="Pre-inputted cells 2 4 2" xfId="1978"/>
    <cellStyle name="Pre-inputted cells 2 4_Networks Project Reporting Template" xfId="1979"/>
    <cellStyle name="Pre-inputted cells 2 5" xfId="1980"/>
    <cellStyle name="Pre-inputted cells 2 5 2" xfId="1981"/>
    <cellStyle name="Pre-inputted cells 2 5_Networks Project Reporting Template" xfId="1982"/>
    <cellStyle name="Pre-inputted cells 2 6" xfId="1983"/>
    <cellStyle name="Pre-inputted cells 2_1.3s Accounting C Costs Scots" xfId="1984"/>
    <cellStyle name="Pre-inputted cells 3" xfId="1985"/>
    <cellStyle name="Pre-inputted cells 3 2" xfId="1986"/>
    <cellStyle name="Pre-inputted cells 3 2 2" xfId="1987"/>
    <cellStyle name="Pre-inputted cells 3 2 2 2" xfId="1988"/>
    <cellStyle name="Pre-inputted cells 3 2 2 2 2" xfId="1989"/>
    <cellStyle name="Pre-inputted cells 3 2 2 2_Networks Project Reporting Template" xfId="1990"/>
    <cellStyle name="Pre-inputted cells 3 2 2 3" xfId="1991"/>
    <cellStyle name="Pre-inputted cells 3 2 2_Networks Project Reporting Template" xfId="1992"/>
    <cellStyle name="Pre-inputted cells 3 2 3" xfId="1993"/>
    <cellStyle name="Pre-inputted cells 3 2 3 2" xfId="1994"/>
    <cellStyle name="Pre-inputted cells 3 2 3_Networks Project Reporting Template" xfId="1995"/>
    <cellStyle name="Pre-inputted cells 3 2 4" xfId="1996"/>
    <cellStyle name="Pre-inputted cells 3 2 4 2" xfId="1997"/>
    <cellStyle name="Pre-inputted cells 3 2 4_Networks Project Reporting Template" xfId="1998"/>
    <cellStyle name="Pre-inputted cells 3 2 5" xfId="1999"/>
    <cellStyle name="Pre-inputted cells 3 2_Networks Project Reporting Template" xfId="2000"/>
    <cellStyle name="Pre-inputted cells 3 3" xfId="2001"/>
    <cellStyle name="Pre-inputted cells 3 3 2" xfId="2002"/>
    <cellStyle name="Pre-inputted cells 3 3 2 2" xfId="2003"/>
    <cellStyle name="Pre-inputted cells 3 3 2_Networks Project Reporting Template" xfId="2004"/>
    <cellStyle name="Pre-inputted cells 3 3 3" xfId="2005"/>
    <cellStyle name="Pre-inputted cells 3 3_Networks Project Reporting Template" xfId="2006"/>
    <cellStyle name="Pre-inputted cells 3 4" xfId="2007"/>
    <cellStyle name="Pre-inputted cells 3 4 2" xfId="2008"/>
    <cellStyle name="Pre-inputted cells 3 4_Networks Project Reporting Template" xfId="2009"/>
    <cellStyle name="Pre-inputted cells 3 5" xfId="2010"/>
    <cellStyle name="Pre-inputted cells 3 5 2" xfId="2011"/>
    <cellStyle name="Pre-inputted cells 3 5_Networks Project Reporting Template" xfId="2012"/>
    <cellStyle name="Pre-inputted cells 3 6" xfId="2013"/>
    <cellStyle name="Pre-inputted cells 3_1.3s Accounting C Costs Scots" xfId="2014"/>
    <cellStyle name="Pre-inputted cells 4" xfId="2015"/>
    <cellStyle name="Pre-inputted cells 4 2" xfId="2016"/>
    <cellStyle name="Pre-inputted cells 4 2 2" xfId="2017"/>
    <cellStyle name="Pre-inputted cells 4 2 2 2" xfId="2018"/>
    <cellStyle name="Pre-inputted cells 4 2 2 2 2" xfId="2019"/>
    <cellStyle name="Pre-inputted cells 4 2 2 2_Networks Project Reporting Template" xfId="2020"/>
    <cellStyle name="Pre-inputted cells 4 2 2 3" xfId="2021"/>
    <cellStyle name="Pre-inputted cells 4 2 2_Networks Project Reporting Template" xfId="2022"/>
    <cellStyle name="Pre-inputted cells 4 2 3" xfId="2023"/>
    <cellStyle name="Pre-inputted cells 4 2 3 2" xfId="2024"/>
    <cellStyle name="Pre-inputted cells 4 2 3_Networks Project Reporting Template" xfId="2025"/>
    <cellStyle name="Pre-inputted cells 4 2 4" xfId="2026"/>
    <cellStyle name="Pre-inputted cells 4 2 4 2" xfId="2027"/>
    <cellStyle name="Pre-inputted cells 4 2 4_Networks Project Reporting Template" xfId="2028"/>
    <cellStyle name="Pre-inputted cells 4 2 5" xfId="2029"/>
    <cellStyle name="Pre-inputted cells 4 2_Networks Project Reporting Template" xfId="2030"/>
    <cellStyle name="Pre-inputted cells 4 3" xfId="2031"/>
    <cellStyle name="Pre-inputted cells 4 3 2" xfId="2032"/>
    <cellStyle name="Pre-inputted cells 4 3 2 2" xfId="2033"/>
    <cellStyle name="Pre-inputted cells 4 3 2_Networks Project Reporting Template" xfId="2034"/>
    <cellStyle name="Pre-inputted cells 4 3 3" xfId="2035"/>
    <cellStyle name="Pre-inputted cells 4 3_Networks Project Reporting Template" xfId="2036"/>
    <cellStyle name="Pre-inputted cells 4 4" xfId="2037"/>
    <cellStyle name="Pre-inputted cells 4 4 2" xfId="2038"/>
    <cellStyle name="Pre-inputted cells 4 4_Networks Project Reporting Template" xfId="2039"/>
    <cellStyle name="Pre-inputted cells 4 5" xfId="2040"/>
    <cellStyle name="Pre-inputted cells 4 5 2" xfId="2041"/>
    <cellStyle name="Pre-inputted cells 4 5_Networks Project Reporting Template" xfId="2042"/>
    <cellStyle name="Pre-inputted cells 4 6" xfId="2043"/>
    <cellStyle name="Pre-inputted cells 4_1.3s Accounting C Costs Scots" xfId="2044"/>
    <cellStyle name="Pre-inputted cells 5" xfId="2045"/>
    <cellStyle name="Pre-inputted cells 5 2" xfId="2046"/>
    <cellStyle name="Pre-inputted cells 5 2 2" xfId="2047"/>
    <cellStyle name="Pre-inputted cells 5 2 2 2" xfId="2048"/>
    <cellStyle name="Pre-inputted cells 5 2 2 2 2" xfId="2049"/>
    <cellStyle name="Pre-inputted cells 5 2 2 2 2 2" xfId="2050"/>
    <cellStyle name="Pre-inputted cells 5 2 2 2 2_Networks Project Reporting Template" xfId="2051"/>
    <cellStyle name="Pre-inputted cells 5 2 2 2 3" xfId="2052"/>
    <cellStyle name="Pre-inputted cells 5 2 2 2_Elec_DDT_template_NGv3 11Mar11 415 Proposals NG" xfId="2053"/>
    <cellStyle name="Pre-inputted cells 5 2 2 3" xfId="2054"/>
    <cellStyle name="Pre-inputted cells 5 2 2 3 2" xfId="2055"/>
    <cellStyle name="Pre-inputted cells 5 2 2 3_Networks Project Reporting Template" xfId="2056"/>
    <cellStyle name="Pre-inputted cells 5 2 2 4" xfId="2057"/>
    <cellStyle name="Pre-inputted cells 5 2 2 4 2" xfId="2058"/>
    <cellStyle name="Pre-inputted cells 5 2 2 5" xfId="2059"/>
    <cellStyle name="Pre-inputted cells 5 2 2_Elec_DDT_template_NGv3 11Mar11 415 Proposals NG" xfId="2060"/>
    <cellStyle name="Pre-inputted cells 5 2 3" xfId="2061"/>
    <cellStyle name="Pre-inputted cells 5 2 3 2" xfId="2062"/>
    <cellStyle name="Pre-inputted cells 5 2 3 2 2" xfId="2063"/>
    <cellStyle name="Pre-inputted cells 5 2 3 2_Networks Project Reporting Template" xfId="2064"/>
    <cellStyle name="Pre-inputted cells 5 2 3 3" xfId="2065"/>
    <cellStyle name="Pre-inputted cells 5 2 3_Networks Project Reporting Template" xfId="2066"/>
    <cellStyle name="Pre-inputted cells 5 2 4" xfId="2067"/>
    <cellStyle name="Pre-inputted cells 5 2 4 2" xfId="2068"/>
    <cellStyle name="Pre-inputted cells 5 2 4_Networks Project Reporting Template" xfId="2069"/>
    <cellStyle name="Pre-inputted cells 5 2 5" xfId="2070"/>
    <cellStyle name="Pre-inputted cells 5 2 5 2" xfId="2071"/>
    <cellStyle name="Pre-inputted cells 5 2 5_Networks Project Reporting Template" xfId="2072"/>
    <cellStyle name="Pre-inputted cells 5 2 6" xfId="2073"/>
    <cellStyle name="Pre-inputted cells 5 2_Networks Project Reporting Template" xfId="2074"/>
    <cellStyle name="Pre-inputted cells 5 3" xfId="2075"/>
    <cellStyle name="Pre-inputted cells 5 3 2" xfId="2076"/>
    <cellStyle name="Pre-inputted cells 5 3 2 2" xfId="2077"/>
    <cellStyle name="Pre-inputted cells 5 3 2_Networks Project Reporting Template" xfId="2078"/>
    <cellStyle name="Pre-inputted cells 5 3 3" xfId="2079"/>
    <cellStyle name="Pre-inputted cells 5 3_Networks Project Reporting Template" xfId="2080"/>
    <cellStyle name="Pre-inputted cells 5 4" xfId="2081"/>
    <cellStyle name="Pre-inputted cells 5 4 2" xfId="2082"/>
    <cellStyle name="Pre-inputted cells 5 4_Networks Project Reporting Template" xfId="2083"/>
    <cellStyle name="Pre-inputted cells 5 5" xfId="2084"/>
    <cellStyle name="Pre-inputted cells 5 5 2" xfId="2085"/>
    <cellStyle name="Pre-inputted cells 5 5_Networks Project Reporting Template" xfId="2086"/>
    <cellStyle name="Pre-inputted cells 5 6" xfId="2087"/>
    <cellStyle name="Pre-inputted cells 5_1.3s Accounting C Costs Scots" xfId="2088"/>
    <cellStyle name="Pre-inputted cells 6" xfId="2089"/>
    <cellStyle name="Pre-inputted cells 6 2" xfId="2090"/>
    <cellStyle name="Pre-inputted cells 6 2 2" xfId="2091"/>
    <cellStyle name="Pre-inputted cells 6 2 2 2" xfId="2092"/>
    <cellStyle name="Pre-inputted cells 6 2 2 2 2" xfId="2093"/>
    <cellStyle name="Pre-inputted cells 6 2 2 2_Networks Project Reporting Template" xfId="2094"/>
    <cellStyle name="Pre-inputted cells 6 2 2 3" xfId="2095"/>
    <cellStyle name="Pre-inputted cells 6 2 2_Elec_DDT_template_NGv3 11Mar11 415 Proposals NG" xfId="2096"/>
    <cellStyle name="Pre-inputted cells 6 2 3" xfId="2097"/>
    <cellStyle name="Pre-inputted cells 6 2 3 2" xfId="2098"/>
    <cellStyle name="Pre-inputted cells 6 2 3_Networks Project Reporting Template" xfId="2099"/>
    <cellStyle name="Pre-inputted cells 6 2 4" xfId="2100"/>
    <cellStyle name="Pre-inputted cells 6 2 4 2" xfId="2101"/>
    <cellStyle name="Pre-inputted cells 6 2 4_Networks Project Reporting Template" xfId="2102"/>
    <cellStyle name="Pre-inputted cells 6 2 5" xfId="2103"/>
    <cellStyle name="Pre-inputted cells 6 2_Elec_DDT_template_NGv3 11Mar11 415 Proposals NG" xfId="2104"/>
    <cellStyle name="Pre-inputted cells 6 3" xfId="2105"/>
    <cellStyle name="Pre-inputted cells 6 3 2" xfId="2106"/>
    <cellStyle name="Pre-inputted cells 6 3 2 2" xfId="2107"/>
    <cellStyle name="Pre-inputted cells 6 3 2_Networks Project Reporting Template" xfId="2108"/>
    <cellStyle name="Pre-inputted cells 6 3 3" xfId="2109"/>
    <cellStyle name="Pre-inputted cells 6 3_Networks Project Reporting Template" xfId="2110"/>
    <cellStyle name="Pre-inputted cells 6 4" xfId="2111"/>
    <cellStyle name="Pre-inputted cells 6 4 2" xfId="2112"/>
    <cellStyle name="Pre-inputted cells 6 4_Networks Project Reporting Template" xfId="2113"/>
    <cellStyle name="Pre-inputted cells 6 5" xfId="2114"/>
    <cellStyle name="Pre-inputted cells 6 5 2" xfId="2115"/>
    <cellStyle name="Pre-inputted cells 6 5_Networks Project Reporting Template" xfId="2116"/>
    <cellStyle name="Pre-inputted cells 6 6" xfId="2117"/>
    <cellStyle name="Pre-inputted cells 6_Networks Project Reporting Template" xfId="2118"/>
    <cellStyle name="Pre-inputted cells 7" xfId="2119"/>
    <cellStyle name="Pre-inputted cells 7 2" xfId="2120"/>
    <cellStyle name="Pre-inputted cells 7 2 2" xfId="2121"/>
    <cellStyle name="Pre-inputted cells 7 2 2 2" xfId="2122"/>
    <cellStyle name="Pre-inputted cells 7 2 2 2 2" xfId="2123"/>
    <cellStyle name="Pre-inputted cells 7 2 2 2_Networks Project Reporting Template" xfId="2124"/>
    <cellStyle name="Pre-inputted cells 7 2 2 3" xfId="2125"/>
    <cellStyle name="Pre-inputted cells 7 2 2_Elec_DDT_template_NGv3 11Mar11 415 Proposals NG" xfId="2126"/>
    <cellStyle name="Pre-inputted cells 7 2 3" xfId="2127"/>
    <cellStyle name="Pre-inputted cells 7 2 3 2" xfId="2128"/>
    <cellStyle name="Pre-inputted cells 7 2 3_Networks Project Reporting Template" xfId="2129"/>
    <cellStyle name="Pre-inputted cells 7 2 4" xfId="2130"/>
    <cellStyle name="Pre-inputted cells 7 2 4 2" xfId="2131"/>
    <cellStyle name="Pre-inputted cells 7 2 5" xfId="2132"/>
    <cellStyle name="Pre-inputted cells 7 2_Elec_DDT_template_NGv3 11Mar11 415 Proposals NG" xfId="2133"/>
    <cellStyle name="Pre-inputted cells 7 3" xfId="2134"/>
    <cellStyle name="Pre-inputted cells 7 3 2" xfId="2135"/>
    <cellStyle name="Pre-inputted cells 7 3 2 2" xfId="2136"/>
    <cellStyle name="Pre-inputted cells 7 3 2_Networks Project Reporting Template" xfId="2137"/>
    <cellStyle name="Pre-inputted cells 7 3 3" xfId="2138"/>
    <cellStyle name="Pre-inputted cells 7 3_Networks Project Reporting Template" xfId="2139"/>
    <cellStyle name="Pre-inputted cells 7 4" xfId="2140"/>
    <cellStyle name="Pre-inputted cells 7 4 2" xfId="2141"/>
    <cellStyle name="Pre-inputted cells 7 4_Networks Project Reporting Template" xfId="2142"/>
    <cellStyle name="Pre-inputted cells 7 5" xfId="2143"/>
    <cellStyle name="Pre-inputted cells 7 5 2" xfId="2144"/>
    <cellStyle name="Pre-inputted cells 7 5_Networks Project Reporting Template" xfId="2145"/>
    <cellStyle name="Pre-inputted cells 7 6" xfId="2146"/>
    <cellStyle name="Pre-inputted cells 7_Networks Project Reporting Template" xfId="2147"/>
    <cellStyle name="Pre-inputted cells 8" xfId="2148"/>
    <cellStyle name="Pre-inputted cells 8 2" xfId="2149"/>
    <cellStyle name="Pre-inputted cells 8 2 2" xfId="2150"/>
    <cellStyle name="Pre-inputted cells 8 2_Networks Project Reporting Template" xfId="2151"/>
    <cellStyle name="Pre-inputted cells 8 3" xfId="2152"/>
    <cellStyle name="Pre-inputted cells 8_Networks Project Reporting Template" xfId="2153"/>
    <cellStyle name="Pre-inputted cells 9" xfId="2154"/>
    <cellStyle name="Pre-inputted cells 9 2" xfId="2155"/>
    <cellStyle name="Pre-inputted cells 9_Networks Project Reporting Template" xfId="2156"/>
    <cellStyle name="Pre-inputted cells_1.3s Accounting C Costs Scots" xfId="2157"/>
    <cellStyle name="RangeName" xfId="2158"/>
    <cellStyle name="RIGs" xfId="2159"/>
    <cellStyle name="RIGs 2" xfId="2160"/>
    <cellStyle name="RIGs 2 2" xfId="2161"/>
    <cellStyle name="RIGs 2 2 2" xfId="2162"/>
    <cellStyle name="RIGs 2 2 2 2" xfId="2163"/>
    <cellStyle name="RIGs 2 2 2_Networks Project Reporting Template" xfId="2164"/>
    <cellStyle name="RIGs 2 2 3" xfId="2165"/>
    <cellStyle name="RIGs 2 2_Networks Project Reporting Template" xfId="2166"/>
    <cellStyle name="RIGs 2 3" xfId="2167"/>
    <cellStyle name="RIGs 2 3 2" xfId="2168"/>
    <cellStyle name="RIGs 2 3_Networks Project Reporting Template" xfId="2169"/>
    <cellStyle name="RIGs 2 4" xfId="2170"/>
    <cellStyle name="RIGs 2_Networks Project Reporting Template" xfId="2171"/>
    <cellStyle name="RIGs 3" xfId="2172"/>
    <cellStyle name="RIGs 3 2" xfId="2173"/>
    <cellStyle name="RIGs 3 2 2" xfId="2174"/>
    <cellStyle name="RIGs 3 2_Networks Project Reporting Template" xfId="2175"/>
    <cellStyle name="RIGs 3 3" xfId="2176"/>
    <cellStyle name="RIGs 3_Networks Project Reporting Template" xfId="2177"/>
    <cellStyle name="RIGs 4" xfId="2178"/>
    <cellStyle name="RIGs 4 2" xfId="2179"/>
    <cellStyle name="RIGs 4_Networks Project Reporting Template" xfId="2180"/>
    <cellStyle name="RIGs 5" xfId="2181"/>
    <cellStyle name="RIGs input cells" xfId="2182"/>
    <cellStyle name="RIGs input cells 10" xfId="2183"/>
    <cellStyle name="RIGs input cells 10 2" xfId="2184"/>
    <cellStyle name="RIGs input cells 10_Networks Project Reporting Template" xfId="2185"/>
    <cellStyle name="RIGs input cells 11" xfId="2186"/>
    <cellStyle name="RIGs input cells 11 2" xfId="2187"/>
    <cellStyle name="RIGs input cells 11_Networks Project Reporting Template" xfId="2188"/>
    <cellStyle name="RIGs input cells 12" xfId="2189"/>
    <cellStyle name="RIGs input cells 12 2" xfId="2190"/>
    <cellStyle name="RIGs input cells 12_Networks Project Reporting Template" xfId="2191"/>
    <cellStyle name="RIGs input cells 13" xfId="2192"/>
    <cellStyle name="RIGs input cells 2" xfId="2193"/>
    <cellStyle name="RIGs input cells 2 10" xfId="2194"/>
    <cellStyle name="RIGs input cells 2 10 2" xfId="2195"/>
    <cellStyle name="RIGs input cells 2 10_Networks Project Reporting Template" xfId="2196"/>
    <cellStyle name="RIGs input cells 2 11" xfId="2197"/>
    <cellStyle name="RIGs input cells 2 11 2" xfId="2198"/>
    <cellStyle name="RIGs input cells 2 11_Networks Project Reporting Template" xfId="2199"/>
    <cellStyle name="RIGs input cells 2 12" xfId="2200"/>
    <cellStyle name="RIGs input cells 2 2" xfId="2201"/>
    <cellStyle name="RIGs input cells 2 2 2" xfId="2202"/>
    <cellStyle name="RIGs input cells 2 2 2 2" xfId="2203"/>
    <cellStyle name="RIGs input cells 2 2 2 2 2" xfId="2204"/>
    <cellStyle name="RIGs input cells 2 2 2 2 2 2" xfId="2205"/>
    <cellStyle name="RIGs input cells 2 2 2 2 2_Networks Project Reporting Template" xfId="2206"/>
    <cellStyle name="RIGs input cells 2 2 2 2 3" xfId="2207"/>
    <cellStyle name="RIGs input cells 2 2 2 2_Networks Project Reporting Template" xfId="2208"/>
    <cellStyle name="RIGs input cells 2 2 2 3" xfId="2209"/>
    <cellStyle name="RIGs input cells 2 2 2 3 2" xfId="2210"/>
    <cellStyle name="RIGs input cells 2 2 2 3_Networks Project Reporting Template" xfId="2211"/>
    <cellStyle name="RIGs input cells 2 2 2 4" xfId="2212"/>
    <cellStyle name="RIGs input cells 2 2 2 4 2" xfId="2213"/>
    <cellStyle name="RIGs input cells 2 2 2 4_Networks Project Reporting Template" xfId="2214"/>
    <cellStyle name="RIGs input cells 2 2 2 5" xfId="2215"/>
    <cellStyle name="RIGs input cells 2 2 2_Networks Project Reporting Template" xfId="2216"/>
    <cellStyle name="RIGs input cells 2 2 3" xfId="2217"/>
    <cellStyle name="RIGs input cells 2 2 3 2" xfId="2218"/>
    <cellStyle name="RIGs input cells 2 2 3 2 2" xfId="2219"/>
    <cellStyle name="RIGs input cells 2 2 3 2_Networks Project Reporting Template" xfId="2220"/>
    <cellStyle name="RIGs input cells 2 2 3 3" xfId="2221"/>
    <cellStyle name="RIGs input cells 2 2 3_Networks Project Reporting Template" xfId="2222"/>
    <cellStyle name="RIGs input cells 2 2 4" xfId="2223"/>
    <cellStyle name="RIGs input cells 2 2 4 2" xfId="2224"/>
    <cellStyle name="RIGs input cells 2 2 4_Networks Project Reporting Template" xfId="2225"/>
    <cellStyle name="RIGs input cells 2 2 5" xfId="2226"/>
    <cellStyle name="RIGs input cells 2 2 5 2" xfId="2227"/>
    <cellStyle name="RIGs input cells 2 2 5_Networks Project Reporting Template" xfId="2228"/>
    <cellStyle name="RIGs input cells 2 2 6" xfId="2229"/>
    <cellStyle name="RIGs input cells 2 2_1.3s Accounting C Costs Scots" xfId="2230"/>
    <cellStyle name="RIGs input cells 2 3" xfId="2231"/>
    <cellStyle name="RIGs input cells 2 3 2" xfId="2232"/>
    <cellStyle name="RIGs input cells 2 3 2 2" xfId="2233"/>
    <cellStyle name="RIGs input cells 2 3 2 2 2" xfId="2234"/>
    <cellStyle name="RIGs input cells 2 3 2 2_Networks Project Reporting Template" xfId="2235"/>
    <cellStyle name="RIGs input cells 2 3 2 3" xfId="2236"/>
    <cellStyle name="RIGs input cells 2 3 2_Networks Project Reporting Template" xfId="2237"/>
    <cellStyle name="RIGs input cells 2 3 3" xfId="2238"/>
    <cellStyle name="RIGs input cells 2 3 3 2" xfId="2239"/>
    <cellStyle name="RIGs input cells 2 3 3_Networks Project Reporting Template" xfId="2240"/>
    <cellStyle name="RIGs input cells 2 3 4" xfId="2241"/>
    <cellStyle name="RIGs input cells 2 3 4 2" xfId="2242"/>
    <cellStyle name="RIGs input cells 2 3 4_Networks Project Reporting Template" xfId="2243"/>
    <cellStyle name="RIGs input cells 2 3 5" xfId="2244"/>
    <cellStyle name="RIGs input cells 2 3_Networks Project Reporting Template" xfId="2245"/>
    <cellStyle name="RIGs input cells 2 4" xfId="2246"/>
    <cellStyle name="RIGs input cells 2 4 2" xfId="2247"/>
    <cellStyle name="RIGs input cells 2 4 2 2" xfId="2248"/>
    <cellStyle name="RIGs input cells 2 4 2_Networks Project Reporting Template" xfId="2249"/>
    <cellStyle name="RIGs input cells 2 4 3" xfId="2250"/>
    <cellStyle name="RIGs input cells 2 4_Networks Project Reporting Template" xfId="2251"/>
    <cellStyle name="RIGs input cells 2 5" xfId="2252"/>
    <cellStyle name="RIGs input cells 2 5 2" xfId="2253"/>
    <cellStyle name="RIGs input cells 2 5_Networks Project Reporting Template" xfId="2254"/>
    <cellStyle name="RIGs input cells 2 6" xfId="2255"/>
    <cellStyle name="RIGs input cells 2 6 2" xfId="2256"/>
    <cellStyle name="RIGs input cells 2 6_Networks Project Reporting Template" xfId="2257"/>
    <cellStyle name="RIGs input cells 2 7" xfId="2258"/>
    <cellStyle name="RIGs input cells 2 7 2" xfId="2259"/>
    <cellStyle name="RIGs input cells 2 7_Networks Project Reporting Template" xfId="2260"/>
    <cellStyle name="RIGs input cells 2 8" xfId="2261"/>
    <cellStyle name="RIGs input cells 2 8 2" xfId="2262"/>
    <cellStyle name="RIGs input cells 2 8_Networks Project Reporting Template" xfId="2263"/>
    <cellStyle name="RIGs input cells 2 9" xfId="2264"/>
    <cellStyle name="RIGs input cells 2 9 2" xfId="2265"/>
    <cellStyle name="RIGs input cells 2 9_Networks Project Reporting Template" xfId="2266"/>
    <cellStyle name="RIGs input cells 2_1.3s Accounting C Costs Scots" xfId="2267"/>
    <cellStyle name="RIGs input cells 3" xfId="2268"/>
    <cellStyle name="RIGs input cells 3 10" xfId="2269"/>
    <cellStyle name="RIGs input cells 3 10 2" xfId="2270"/>
    <cellStyle name="RIGs input cells 3 10_Networks Project Reporting Template" xfId="2271"/>
    <cellStyle name="RIGs input cells 3 11" xfId="2272"/>
    <cellStyle name="RIGs input cells 3 11 2" xfId="2273"/>
    <cellStyle name="RIGs input cells 3 11_Networks Project Reporting Template" xfId="2274"/>
    <cellStyle name="RIGs input cells 3 12" xfId="2275"/>
    <cellStyle name="RIGs input cells 3 2" xfId="2276"/>
    <cellStyle name="RIGs input cells 3 2 2" xfId="2277"/>
    <cellStyle name="RIGs input cells 3 2 2 2" xfId="2278"/>
    <cellStyle name="RIGs input cells 3 2 2 2 2" xfId="2279"/>
    <cellStyle name="RIGs input cells 3 2 2 2 2 2" xfId="2280"/>
    <cellStyle name="RIGs input cells 3 2 2 2 2_Networks Project Reporting Template" xfId="2281"/>
    <cellStyle name="RIGs input cells 3 2 2 2 3" xfId="2282"/>
    <cellStyle name="RIGs input cells 3 2 2 2_Networks Project Reporting Template" xfId="2283"/>
    <cellStyle name="RIGs input cells 3 2 2 3" xfId="2284"/>
    <cellStyle name="RIGs input cells 3 2 2 3 2" xfId="2285"/>
    <cellStyle name="RIGs input cells 3 2 2 3_Networks Project Reporting Template" xfId="2286"/>
    <cellStyle name="RIGs input cells 3 2 2 4" xfId="2287"/>
    <cellStyle name="RIGs input cells 3 2 2 4 2" xfId="2288"/>
    <cellStyle name="RIGs input cells 3 2 2 4_Networks Project Reporting Template" xfId="2289"/>
    <cellStyle name="RIGs input cells 3 2 2 5" xfId="2290"/>
    <cellStyle name="RIGs input cells 3 2 2_Networks Project Reporting Template" xfId="2291"/>
    <cellStyle name="RIGs input cells 3 2 3" xfId="2292"/>
    <cellStyle name="RIGs input cells 3 2 3 2" xfId="2293"/>
    <cellStyle name="RIGs input cells 3 2 3 2 2" xfId="2294"/>
    <cellStyle name="RIGs input cells 3 2 3 2_Networks Project Reporting Template" xfId="2295"/>
    <cellStyle name="RIGs input cells 3 2 3 3" xfId="2296"/>
    <cellStyle name="RIGs input cells 3 2 3_Networks Project Reporting Template" xfId="2297"/>
    <cellStyle name="RIGs input cells 3 2 4" xfId="2298"/>
    <cellStyle name="RIGs input cells 3 2 4 2" xfId="2299"/>
    <cellStyle name="RIGs input cells 3 2 4_Networks Project Reporting Template" xfId="2300"/>
    <cellStyle name="RIGs input cells 3 2 5" xfId="2301"/>
    <cellStyle name="RIGs input cells 3 2 5 2" xfId="2302"/>
    <cellStyle name="RIGs input cells 3 2 5_Networks Project Reporting Template" xfId="2303"/>
    <cellStyle name="RIGs input cells 3 2 6" xfId="2304"/>
    <cellStyle name="RIGs input cells 3 2_1.3s Accounting C Costs Scots" xfId="2305"/>
    <cellStyle name="RIGs input cells 3 3" xfId="2306"/>
    <cellStyle name="RIGs input cells 3 3 2" xfId="2307"/>
    <cellStyle name="RIGs input cells 3 3 2 2" xfId="2308"/>
    <cellStyle name="RIGs input cells 3 3 2 2 2" xfId="2309"/>
    <cellStyle name="RIGs input cells 3 3 2 2_Networks Project Reporting Template" xfId="2310"/>
    <cellStyle name="RIGs input cells 3 3 2 3" xfId="2311"/>
    <cellStyle name="RIGs input cells 3 3 2_Networks Project Reporting Template" xfId="2312"/>
    <cellStyle name="RIGs input cells 3 3 3" xfId="2313"/>
    <cellStyle name="RIGs input cells 3 3 3 2" xfId="2314"/>
    <cellStyle name="RIGs input cells 3 3 3_Networks Project Reporting Template" xfId="2315"/>
    <cellStyle name="RIGs input cells 3 3 4" xfId="2316"/>
    <cellStyle name="RIGs input cells 3 3 4 2" xfId="2317"/>
    <cellStyle name="RIGs input cells 3 3 4_Networks Project Reporting Template" xfId="2318"/>
    <cellStyle name="RIGs input cells 3 3 5" xfId="2319"/>
    <cellStyle name="RIGs input cells 3 3_Networks Project Reporting Template" xfId="2320"/>
    <cellStyle name="RIGs input cells 3 4" xfId="2321"/>
    <cellStyle name="RIGs input cells 3 4 2" xfId="2322"/>
    <cellStyle name="RIGs input cells 3 4 2 2" xfId="2323"/>
    <cellStyle name="RIGs input cells 3 4 2_Networks Project Reporting Template" xfId="2324"/>
    <cellStyle name="RIGs input cells 3 4 3" xfId="2325"/>
    <cellStyle name="RIGs input cells 3 4_Networks Project Reporting Template" xfId="2326"/>
    <cellStyle name="RIGs input cells 3 5" xfId="2327"/>
    <cellStyle name="RIGs input cells 3 5 2" xfId="2328"/>
    <cellStyle name="RIGs input cells 3 5_Networks Project Reporting Template" xfId="2329"/>
    <cellStyle name="RIGs input cells 3 6" xfId="2330"/>
    <cellStyle name="RIGs input cells 3 6 2" xfId="2331"/>
    <cellStyle name="RIGs input cells 3 6_Networks Project Reporting Template" xfId="2332"/>
    <cellStyle name="RIGs input cells 3 7" xfId="2333"/>
    <cellStyle name="RIGs input cells 3 7 2" xfId="2334"/>
    <cellStyle name="RIGs input cells 3 7_Networks Project Reporting Template" xfId="2335"/>
    <cellStyle name="RIGs input cells 3 8" xfId="2336"/>
    <cellStyle name="RIGs input cells 3 8 2" xfId="2337"/>
    <cellStyle name="RIGs input cells 3 8_Networks Project Reporting Template" xfId="2338"/>
    <cellStyle name="RIGs input cells 3 9" xfId="2339"/>
    <cellStyle name="RIGs input cells 3 9 2" xfId="2340"/>
    <cellStyle name="RIGs input cells 3 9_Networks Project Reporting Template" xfId="2341"/>
    <cellStyle name="RIGs input cells 3_1.3s Accounting C Costs Scots" xfId="2342"/>
    <cellStyle name="RIGs input cells 4" xfId="2343"/>
    <cellStyle name="RIGs input cells 4 2" xfId="2344"/>
    <cellStyle name="RIGs input cells 4 2 2" xfId="2345"/>
    <cellStyle name="RIGs input cells 4 2 2 2" xfId="2346"/>
    <cellStyle name="RIGs input cells 4 2 2 2 2" xfId="2347"/>
    <cellStyle name="RIGs input cells 4 2 2 2 2 2" xfId="2348"/>
    <cellStyle name="RIGs input cells 4 2 2 2 2_Networks Project Reporting Template" xfId="2349"/>
    <cellStyle name="RIGs input cells 4 2 2 2 3" xfId="2350"/>
    <cellStyle name="RIGs input cells 4 2 2 2_Elec_DDT_template_NGv3 11Mar11 415 Proposals NG" xfId="2351"/>
    <cellStyle name="RIGs input cells 4 2 2 3" xfId="2352"/>
    <cellStyle name="RIGs input cells 4 2 2 3 2" xfId="2353"/>
    <cellStyle name="RIGs input cells 4 2 2 3_Networks Project Reporting Template" xfId="2354"/>
    <cellStyle name="RIGs input cells 4 2 2 4" xfId="2355"/>
    <cellStyle name="RIGs input cells 4 2 2 4 2" xfId="2356"/>
    <cellStyle name="RIGs input cells 4 2 2 4_Networks Project Reporting Template" xfId="2357"/>
    <cellStyle name="RIGs input cells 4 2 2 5" xfId="2358"/>
    <cellStyle name="RIGs input cells 4 2 2_Elec_DDT_template_NGv3 11Mar11 415 Proposals NG" xfId="2359"/>
    <cellStyle name="RIGs input cells 4 2 3" xfId="2360"/>
    <cellStyle name="RIGs input cells 4 2 3 2" xfId="2361"/>
    <cellStyle name="RIGs input cells 4 2 3 2 2" xfId="2362"/>
    <cellStyle name="RIGs input cells 4 2 3 2_Networks Project Reporting Template" xfId="2363"/>
    <cellStyle name="RIGs input cells 4 2 3 3" xfId="2364"/>
    <cellStyle name="RIGs input cells 4 2 3_Networks Project Reporting Template" xfId="2365"/>
    <cellStyle name="RIGs input cells 4 2 4" xfId="2366"/>
    <cellStyle name="RIGs input cells 4 2 4 2" xfId="2367"/>
    <cellStyle name="RIGs input cells 4 2 4_Networks Project Reporting Template" xfId="2368"/>
    <cellStyle name="RIGs input cells 4 2 5" xfId="2369"/>
    <cellStyle name="RIGs input cells 4 2 5 2" xfId="2370"/>
    <cellStyle name="RIGs input cells 4 2 5_Networks Project Reporting Template" xfId="2371"/>
    <cellStyle name="RIGs input cells 4 2 6" xfId="2372"/>
    <cellStyle name="RIGs input cells 4 2_Networks Project Reporting Template" xfId="2373"/>
    <cellStyle name="RIGs input cells 4 3" xfId="2374"/>
    <cellStyle name="RIGs input cells 4 3 2" xfId="2375"/>
    <cellStyle name="RIGs input cells 4 3 2 2" xfId="2376"/>
    <cellStyle name="RIGs input cells 4 3 2_Networks Project Reporting Template" xfId="2377"/>
    <cellStyle name="RIGs input cells 4 3 3" xfId="2378"/>
    <cellStyle name="RIGs input cells 4 3_Networks Project Reporting Template" xfId="2379"/>
    <cellStyle name="RIGs input cells 4 4" xfId="2380"/>
    <cellStyle name="RIGs input cells 4 4 2" xfId="2381"/>
    <cellStyle name="RIGs input cells 4 4_Networks Project Reporting Template" xfId="2382"/>
    <cellStyle name="RIGs input cells 4 5" xfId="2383"/>
    <cellStyle name="RIGs input cells 4 5 2" xfId="2384"/>
    <cellStyle name="RIGs input cells 4 5_Networks Project Reporting Template" xfId="2385"/>
    <cellStyle name="RIGs input cells 4 6" xfId="2386"/>
    <cellStyle name="RIGs input cells 4_1.3s Accounting C Costs Scots" xfId="2387"/>
    <cellStyle name="RIGs input cells 5" xfId="2388"/>
    <cellStyle name="RIGs input cells 5 2" xfId="2389"/>
    <cellStyle name="RIGs input cells 5 2 2" xfId="2390"/>
    <cellStyle name="RIGs input cells 5 2 2 2" xfId="2391"/>
    <cellStyle name="RIGs input cells 5 2 2 2 2" xfId="2392"/>
    <cellStyle name="RIGs input cells 5 2 2 2_Networks Project Reporting Template" xfId="2393"/>
    <cellStyle name="RIGs input cells 5 2 2 3" xfId="2394"/>
    <cellStyle name="RIGs input cells 5 2 2_Networks Project Reporting Template" xfId="2395"/>
    <cellStyle name="RIGs input cells 5 2 3" xfId="2396"/>
    <cellStyle name="RIGs input cells 5 2 3 2" xfId="2397"/>
    <cellStyle name="RIGs input cells 5 2 3_Networks Project Reporting Template" xfId="2398"/>
    <cellStyle name="RIGs input cells 5 2 4" xfId="2399"/>
    <cellStyle name="RIGs input cells 5 2 4 2" xfId="2400"/>
    <cellStyle name="RIGs input cells 5 2 4_Networks Project Reporting Template" xfId="2401"/>
    <cellStyle name="RIGs input cells 5 2 5" xfId="2402"/>
    <cellStyle name="RIGs input cells 5 2_Networks Project Reporting Template" xfId="2403"/>
    <cellStyle name="RIGs input cells 5 3" xfId="2404"/>
    <cellStyle name="RIGs input cells 5 3 2" xfId="2405"/>
    <cellStyle name="RIGs input cells 5 3 2 2" xfId="2406"/>
    <cellStyle name="RIGs input cells 5 3 2_Networks Project Reporting Template" xfId="2407"/>
    <cellStyle name="RIGs input cells 5 3 3" xfId="2408"/>
    <cellStyle name="RIGs input cells 5 3_Networks Project Reporting Template" xfId="2409"/>
    <cellStyle name="RIGs input cells 5 4" xfId="2410"/>
    <cellStyle name="RIGs input cells 5 4 2" xfId="2411"/>
    <cellStyle name="RIGs input cells 5 4_Networks Project Reporting Template" xfId="2412"/>
    <cellStyle name="RIGs input cells 5 5" xfId="2413"/>
    <cellStyle name="RIGs input cells 5 5 2" xfId="2414"/>
    <cellStyle name="RIGs input cells 5 5_Networks Project Reporting Template" xfId="2415"/>
    <cellStyle name="RIGs input cells 5 6" xfId="2416"/>
    <cellStyle name="RIGs input cells 5_1.3s Accounting C Costs Scots" xfId="2417"/>
    <cellStyle name="RIGs input cells 6" xfId="2418"/>
    <cellStyle name="RIGs input cells 6 2" xfId="2419"/>
    <cellStyle name="RIGs input cells 6 2 2" xfId="2420"/>
    <cellStyle name="RIGs input cells 6 2 2 2" xfId="2421"/>
    <cellStyle name="RIGs input cells 6 2 2 2 2" xfId="2422"/>
    <cellStyle name="RIGs input cells 6 2 2 2_Networks Project Reporting Template" xfId="2423"/>
    <cellStyle name="RIGs input cells 6 2 2 3" xfId="2424"/>
    <cellStyle name="RIGs input cells 6 2 2_Networks Project Reporting Template" xfId="2425"/>
    <cellStyle name="RIGs input cells 6 2 3" xfId="2426"/>
    <cellStyle name="RIGs input cells 6 2 3 2" xfId="2427"/>
    <cellStyle name="RIGs input cells 6 2 3_Networks Project Reporting Template" xfId="2428"/>
    <cellStyle name="RIGs input cells 6 2 4" xfId="2429"/>
    <cellStyle name="RIGs input cells 6 2 4 2" xfId="2430"/>
    <cellStyle name="RIGs input cells 6 2 4_Networks Project Reporting Template" xfId="2431"/>
    <cellStyle name="RIGs input cells 6 2 5" xfId="2432"/>
    <cellStyle name="RIGs input cells 6 2_Networks Project Reporting Template" xfId="2433"/>
    <cellStyle name="RIGs input cells 6 3" xfId="2434"/>
    <cellStyle name="RIGs input cells 6 3 2" xfId="2435"/>
    <cellStyle name="RIGs input cells 6 3 2 2" xfId="2436"/>
    <cellStyle name="RIGs input cells 6 3 2_Networks Project Reporting Template" xfId="2437"/>
    <cellStyle name="RIGs input cells 6 3 3" xfId="2438"/>
    <cellStyle name="RIGs input cells 6 3_Networks Project Reporting Template" xfId="2439"/>
    <cellStyle name="RIGs input cells 6 4" xfId="2440"/>
    <cellStyle name="RIGs input cells 6 4 2" xfId="2441"/>
    <cellStyle name="RIGs input cells 6 4_Networks Project Reporting Template" xfId="2442"/>
    <cellStyle name="RIGs input cells 6 5" xfId="2443"/>
    <cellStyle name="RIGs input cells 6 5 2" xfId="2444"/>
    <cellStyle name="RIGs input cells 6 5_Networks Project Reporting Template" xfId="2445"/>
    <cellStyle name="RIGs input cells 6 6" xfId="2446"/>
    <cellStyle name="RIGs input cells 6_1.3s Accounting C Costs Scots" xfId="2447"/>
    <cellStyle name="RIGs input cells 7" xfId="2448"/>
    <cellStyle name="RIGs input cells 7 2" xfId="2449"/>
    <cellStyle name="RIGs input cells 7 2 2" xfId="2450"/>
    <cellStyle name="RIGs input cells 7 2 2 2" xfId="2451"/>
    <cellStyle name="RIGs input cells 7 2 2 2 2" xfId="2452"/>
    <cellStyle name="RIGs input cells 7 2 2 2_Networks Project Reporting Template" xfId="2453"/>
    <cellStyle name="RIGs input cells 7 2 2 3" xfId="2454"/>
    <cellStyle name="RIGs input cells 7 2 2_Elec_DDT_template_NGv3 11Mar11 415 Proposals NG" xfId="2455"/>
    <cellStyle name="RIGs input cells 7 2 3" xfId="2456"/>
    <cellStyle name="RIGs input cells 7 2 3 2" xfId="2457"/>
    <cellStyle name="RIGs input cells 7 2 3_Networks Project Reporting Template" xfId="2458"/>
    <cellStyle name="RIGs input cells 7 2 4" xfId="2459"/>
    <cellStyle name="RIGs input cells 7 2 4 2" xfId="2460"/>
    <cellStyle name="RIGs input cells 7 2 5" xfId="2461"/>
    <cellStyle name="RIGs input cells 7 2_Elec_DDT_template_NGv3 11Mar11 415 Proposals NG" xfId="2462"/>
    <cellStyle name="RIGs input cells 7 3" xfId="2463"/>
    <cellStyle name="RIGs input cells 7 3 2" xfId="2464"/>
    <cellStyle name="RIGs input cells 7 3 2 2" xfId="2465"/>
    <cellStyle name="RIGs input cells 7 3 2_Networks Project Reporting Template" xfId="2466"/>
    <cellStyle name="RIGs input cells 7 3 3" xfId="2467"/>
    <cellStyle name="RIGs input cells 7 3_Networks Project Reporting Template" xfId="2468"/>
    <cellStyle name="RIGs input cells 7 4" xfId="2469"/>
    <cellStyle name="RIGs input cells 7 4 2" xfId="2470"/>
    <cellStyle name="RIGs input cells 7 4_Networks Project Reporting Template" xfId="2471"/>
    <cellStyle name="RIGs input cells 7 5" xfId="2472"/>
    <cellStyle name="RIGs input cells 7 5 2" xfId="2473"/>
    <cellStyle name="RIGs input cells 7 5_Networks Project Reporting Template" xfId="2474"/>
    <cellStyle name="RIGs input cells 7 6" xfId="2475"/>
    <cellStyle name="RIGs input cells 7_Networks Project Reporting Template" xfId="2476"/>
    <cellStyle name="RIGs input cells 8" xfId="2477"/>
    <cellStyle name="RIGs input cells 8 2" xfId="2478"/>
    <cellStyle name="RIGs input cells 8 2 2" xfId="2479"/>
    <cellStyle name="RIGs input cells 8 2 2 2" xfId="2480"/>
    <cellStyle name="RIGs input cells 8 2 2_Networks Project Reporting Template" xfId="2481"/>
    <cellStyle name="RIGs input cells 8 2 3" xfId="2482"/>
    <cellStyle name="RIGs input cells 8 2_Elec_DDT_template_NGv3 11Mar11 415 Proposals NG" xfId="2483"/>
    <cellStyle name="RIGs input cells 8 3" xfId="2484"/>
    <cellStyle name="RIGs input cells 8 3 2" xfId="2485"/>
    <cellStyle name="RIGs input cells 8 3_Networks Project Reporting Template" xfId="2486"/>
    <cellStyle name="RIGs input cells 8 4" xfId="2487"/>
    <cellStyle name="RIGs input cells 8 4 2" xfId="2488"/>
    <cellStyle name="RIGs input cells 8 5" xfId="2489"/>
    <cellStyle name="RIGs input cells 8_Elec_DDT_template_NGv3 11Mar11 415 Proposals NG" xfId="2490"/>
    <cellStyle name="RIGs input cells 9" xfId="2491"/>
    <cellStyle name="RIGs input cells 9 2" xfId="2492"/>
    <cellStyle name="RIGs input cells 9 2 2" xfId="2493"/>
    <cellStyle name="RIGs input cells 9 2_Networks Project Reporting Template" xfId="2494"/>
    <cellStyle name="RIGs input cells 9 3" xfId="2495"/>
    <cellStyle name="RIGs input cells 9_Networks Project Reporting Template" xfId="2496"/>
    <cellStyle name="RIGs input cells_1.3s Accounting C Costs Scots" xfId="2497"/>
    <cellStyle name="RIGs input totals" xfId="2498"/>
    <cellStyle name="RIGs input totals 10" xfId="2499"/>
    <cellStyle name="RIGs input totals 10 2" xfId="2500"/>
    <cellStyle name="RIGs input totals 10_Networks Project Reporting Template" xfId="2501"/>
    <cellStyle name="RIGs input totals 11" xfId="2502"/>
    <cellStyle name="RIGs input totals 11 2" xfId="2503"/>
    <cellStyle name="RIGs input totals 11_Networks Project Reporting Template" xfId="2504"/>
    <cellStyle name="RIGs input totals 12" xfId="2505"/>
    <cellStyle name="RIGs input totals 12 2" xfId="2506"/>
    <cellStyle name="RIGs input totals 12_Networks Project Reporting Template" xfId="2507"/>
    <cellStyle name="RIGs input totals 13" xfId="2508"/>
    <cellStyle name="RIGs input totals 2" xfId="2509"/>
    <cellStyle name="RIGs input totals 2 10" xfId="2510"/>
    <cellStyle name="RIGs input totals 2 10 2" xfId="2511"/>
    <cellStyle name="RIGs input totals 2 10_Networks Project Reporting Template" xfId="2512"/>
    <cellStyle name="RIGs input totals 2 11" xfId="2513"/>
    <cellStyle name="RIGs input totals 2 11 2" xfId="2514"/>
    <cellStyle name="RIGs input totals 2 11_Networks Project Reporting Template" xfId="2515"/>
    <cellStyle name="RIGs input totals 2 12" xfId="2516"/>
    <cellStyle name="RIGs input totals 2 2" xfId="2517"/>
    <cellStyle name="RIGs input totals 2 2 2" xfId="2518"/>
    <cellStyle name="RIGs input totals 2 2 2 2" xfId="2519"/>
    <cellStyle name="RIGs input totals 2 2 2 2 2" xfId="2520"/>
    <cellStyle name="RIGs input totals 2 2 2 2 2 2" xfId="2521"/>
    <cellStyle name="RIGs input totals 2 2 2 2 2_Networks Project Reporting Template" xfId="2522"/>
    <cellStyle name="RIGs input totals 2 2 2 2 3" xfId="2523"/>
    <cellStyle name="RIGs input totals 2 2 2 2_Networks Project Reporting Template" xfId="2524"/>
    <cellStyle name="RIGs input totals 2 2 2 3" xfId="2525"/>
    <cellStyle name="RIGs input totals 2 2 2 3 2" xfId="2526"/>
    <cellStyle name="RIGs input totals 2 2 2 3_Networks Project Reporting Template" xfId="2527"/>
    <cellStyle name="RIGs input totals 2 2 2 4" xfId="2528"/>
    <cellStyle name="RIGs input totals 2 2 2 4 2" xfId="2529"/>
    <cellStyle name="RIGs input totals 2 2 2 4_Networks Project Reporting Template" xfId="2530"/>
    <cellStyle name="RIGs input totals 2 2 2 5" xfId="2531"/>
    <cellStyle name="RIGs input totals 2 2 2_Networks Project Reporting Template" xfId="2532"/>
    <cellStyle name="RIGs input totals 2 2 3" xfId="2533"/>
    <cellStyle name="RIGs input totals 2 2 3 2" xfId="2534"/>
    <cellStyle name="RIGs input totals 2 2 3 2 2" xfId="2535"/>
    <cellStyle name="RIGs input totals 2 2 3 2_Networks Project Reporting Template" xfId="2536"/>
    <cellStyle name="RIGs input totals 2 2 3 3" xfId="2537"/>
    <cellStyle name="RIGs input totals 2 2 3_Networks Project Reporting Template" xfId="2538"/>
    <cellStyle name="RIGs input totals 2 2 4" xfId="2539"/>
    <cellStyle name="RIGs input totals 2 2 4 2" xfId="2540"/>
    <cellStyle name="RIGs input totals 2 2 4_Networks Project Reporting Template" xfId="2541"/>
    <cellStyle name="RIGs input totals 2 2 5" xfId="2542"/>
    <cellStyle name="RIGs input totals 2 2 5 2" xfId="2543"/>
    <cellStyle name="RIGs input totals 2 2 5_Networks Project Reporting Template" xfId="2544"/>
    <cellStyle name="RIGs input totals 2 2 6" xfId="2545"/>
    <cellStyle name="RIGs input totals 2 2_1.3s Accounting C Costs Scots" xfId="2546"/>
    <cellStyle name="RIGs input totals 2 3" xfId="2547"/>
    <cellStyle name="RIGs input totals 2 3 2" xfId="2548"/>
    <cellStyle name="RIGs input totals 2 3 2 2" xfId="2549"/>
    <cellStyle name="RIGs input totals 2 3 2 2 2" xfId="2550"/>
    <cellStyle name="RIGs input totals 2 3 2 2 2 2" xfId="2551"/>
    <cellStyle name="RIGs input totals 2 3 2 2 2_Networks Project Reporting Template" xfId="2552"/>
    <cellStyle name="RIGs input totals 2 3 2 2 3" xfId="2553"/>
    <cellStyle name="RIGs input totals 2 3 2 2_Networks Project Reporting Template" xfId="2554"/>
    <cellStyle name="RIGs input totals 2 3 2 3" xfId="2555"/>
    <cellStyle name="RIGs input totals 2 3 2 3 2" xfId="2556"/>
    <cellStyle name="RIGs input totals 2 3 2 3_Networks Project Reporting Template" xfId="2557"/>
    <cellStyle name="RIGs input totals 2 3 2 4" xfId="2558"/>
    <cellStyle name="RIGs input totals 2 3 2 4 2" xfId="2559"/>
    <cellStyle name="RIGs input totals 2 3 2 4_Networks Project Reporting Template" xfId="2560"/>
    <cellStyle name="RIGs input totals 2 3 2 5" xfId="2561"/>
    <cellStyle name="RIGs input totals 2 3 2_Networks Project Reporting Template" xfId="2562"/>
    <cellStyle name="RIGs input totals 2 3 3" xfId="2563"/>
    <cellStyle name="RIGs input totals 2 3 3 2" xfId="2564"/>
    <cellStyle name="RIGs input totals 2 3 3 2 2" xfId="2565"/>
    <cellStyle name="RIGs input totals 2 3 3 2_Networks Project Reporting Template" xfId="2566"/>
    <cellStyle name="RIGs input totals 2 3 3 3" xfId="2567"/>
    <cellStyle name="RIGs input totals 2 3 3_Networks Project Reporting Template" xfId="2568"/>
    <cellStyle name="RIGs input totals 2 3 4" xfId="2569"/>
    <cellStyle name="RIGs input totals 2 3 4 2" xfId="2570"/>
    <cellStyle name="RIGs input totals 2 3 4_Networks Project Reporting Template" xfId="2571"/>
    <cellStyle name="RIGs input totals 2 3 5" xfId="2572"/>
    <cellStyle name="RIGs input totals 2 3 5 2" xfId="2573"/>
    <cellStyle name="RIGs input totals 2 3 5_Networks Project Reporting Template" xfId="2574"/>
    <cellStyle name="RIGs input totals 2 3 6" xfId="2575"/>
    <cellStyle name="RIGs input totals 2 3_1.3s Accounting C Costs Scots" xfId="2576"/>
    <cellStyle name="RIGs input totals 2 4" xfId="2577"/>
    <cellStyle name="RIGs input totals 2 4 2" xfId="2578"/>
    <cellStyle name="RIGs input totals 2 4 2 2" xfId="2579"/>
    <cellStyle name="RIGs input totals 2 4 2 2 2" xfId="2580"/>
    <cellStyle name="RIGs input totals 2 4 2 2 2 2" xfId="2581"/>
    <cellStyle name="RIGs input totals 2 4 2 2 2_Networks Project Reporting Template" xfId="2582"/>
    <cellStyle name="RIGs input totals 2 4 2 2 3" xfId="2583"/>
    <cellStyle name="RIGs input totals 2 4 2 2_Elec_DDT_template_NGv3 11Mar11 415 Proposals NG" xfId="2584"/>
    <cellStyle name="RIGs input totals 2 4 2 3" xfId="2585"/>
    <cellStyle name="RIGs input totals 2 4 2 3 2" xfId="2586"/>
    <cellStyle name="RIGs input totals 2 4 2 3_Networks Project Reporting Template" xfId="2587"/>
    <cellStyle name="RIGs input totals 2 4 2 4" xfId="2588"/>
    <cellStyle name="RIGs input totals 2 4 2 4 2" xfId="2589"/>
    <cellStyle name="RIGs input totals 2 4 2 5" xfId="2590"/>
    <cellStyle name="RIGs input totals 2 4 2_Elec_DDT_template_NGv3 11Mar11 415 Proposals NG" xfId="2591"/>
    <cellStyle name="RIGs input totals 2 4 3" xfId="2592"/>
    <cellStyle name="RIGs input totals 2 4 3 2" xfId="2593"/>
    <cellStyle name="RIGs input totals 2 4 3 2 2" xfId="2594"/>
    <cellStyle name="RIGs input totals 2 4 3 2 2 2" xfId="2595"/>
    <cellStyle name="RIGs input totals 2 4 3 2 2_Networks Project Reporting Template" xfId="2596"/>
    <cellStyle name="RIGs input totals 2 4 3 2 3" xfId="2597"/>
    <cellStyle name="RIGs input totals 2 4 3 2_Elec_DDT_template_NGv3 11Mar11 415 Proposals NG" xfId="2598"/>
    <cellStyle name="RIGs input totals 2 4 3 3" xfId="2599"/>
    <cellStyle name="RIGs input totals 2 4 3 3 2" xfId="2600"/>
    <cellStyle name="RIGs input totals 2 4 3 3_Networks Project Reporting Template" xfId="2601"/>
    <cellStyle name="RIGs input totals 2 4 3 4" xfId="2602"/>
    <cellStyle name="RIGs input totals 2 4 3 4 2" xfId="2603"/>
    <cellStyle name="RIGs input totals 2 4 3 5" xfId="2604"/>
    <cellStyle name="RIGs input totals 2 4 3_Elec_DDT_template_NGv3 11Mar11 415 Proposals NG" xfId="2605"/>
    <cellStyle name="RIGs input totals 2 4 4" xfId="2606"/>
    <cellStyle name="RIGs input totals 2 4 4 2" xfId="2607"/>
    <cellStyle name="RIGs input totals 2 4 4 2 2" xfId="2608"/>
    <cellStyle name="RIGs input totals 2 4 4 2_Networks Project Reporting Template" xfId="2609"/>
    <cellStyle name="RIGs input totals 2 4 4 3" xfId="2610"/>
    <cellStyle name="RIGs input totals 2 4 4_Networks Project Reporting Template" xfId="2611"/>
    <cellStyle name="RIGs input totals 2 4 5" xfId="2612"/>
    <cellStyle name="RIGs input totals 2 4 5 2" xfId="2613"/>
    <cellStyle name="RIGs input totals 2 4 5_Networks Project Reporting Template" xfId="2614"/>
    <cellStyle name="RIGs input totals 2 4 6" xfId="2615"/>
    <cellStyle name="RIGs input totals 2 4 6 2" xfId="2616"/>
    <cellStyle name="RIGs input totals 2 4 6_Networks Project Reporting Template" xfId="2617"/>
    <cellStyle name="RIGs input totals 2 4 7" xfId="2618"/>
    <cellStyle name="RIGs input totals 2 4_Networks Project Reporting Template" xfId="2619"/>
    <cellStyle name="RIGs input totals 2 5" xfId="2620"/>
    <cellStyle name="RIGs input totals 2 5 2" xfId="2621"/>
    <cellStyle name="RIGs input totals 2 5 2 2" xfId="2622"/>
    <cellStyle name="RIGs input totals 2 5 2 2 2" xfId="2623"/>
    <cellStyle name="RIGs input totals 2 5 2 2 2 2" xfId="2624"/>
    <cellStyle name="RIGs input totals 2 5 2 2 2_Networks Project Reporting Template" xfId="2625"/>
    <cellStyle name="RIGs input totals 2 5 2 2 3" xfId="2626"/>
    <cellStyle name="RIGs input totals 2 5 2 2_Elec_DDT_template_NGv3 11Mar11 415 Proposals NG" xfId="2627"/>
    <cellStyle name="RIGs input totals 2 5 2 3" xfId="2628"/>
    <cellStyle name="RIGs input totals 2 5 2 3 2" xfId="2629"/>
    <cellStyle name="RIGs input totals 2 5 2 3_Networks Project Reporting Template" xfId="2630"/>
    <cellStyle name="RIGs input totals 2 5 2 4" xfId="2631"/>
    <cellStyle name="RIGs input totals 2 5 2 4 2" xfId="2632"/>
    <cellStyle name="RIGs input totals 2 5 2 5" xfId="2633"/>
    <cellStyle name="RIGs input totals 2 5 2_Elec_DDT_template_NGv3 11Mar11 415 Proposals NG" xfId="2634"/>
    <cellStyle name="RIGs input totals 2 5 3" xfId="2635"/>
    <cellStyle name="RIGs input totals 2 5 3 2" xfId="2636"/>
    <cellStyle name="RIGs input totals 2 5 3 2 2" xfId="2637"/>
    <cellStyle name="RIGs input totals 2 5 3 2_Networks Project Reporting Template" xfId="2638"/>
    <cellStyle name="RIGs input totals 2 5 3 3" xfId="2639"/>
    <cellStyle name="RIGs input totals 2 5 3_Networks Project Reporting Template" xfId="2640"/>
    <cellStyle name="RIGs input totals 2 5 4" xfId="2641"/>
    <cellStyle name="RIGs input totals 2 5 4 2" xfId="2642"/>
    <cellStyle name="RIGs input totals 2 5 4_Networks Project Reporting Template" xfId="2643"/>
    <cellStyle name="RIGs input totals 2 5 5" xfId="2644"/>
    <cellStyle name="RIGs input totals 2 5 5 2" xfId="2645"/>
    <cellStyle name="RIGs input totals 2 5 5_Networks Project Reporting Template" xfId="2646"/>
    <cellStyle name="RIGs input totals 2 5 6" xfId="2647"/>
    <cellStyle name="RIGs input totals 2 5_Networks Project Reporting Template" xfId="2648"/>
    <cellStyle name="RIGs input totals 2 6" xfId="2649"/>
    <cellStyle name="RIGs input totals 2 6 2" xfId="2650"/>
    <cellStyle name="RIGs input totals 2 6 2 2" xfId="2651"/>
    <cellStyle name="RIGs input totals 2 6 2_Networks Project Reporting Template" xfId="2652"/>
    <cellStyle name="RIGs input totals 2 6 3" xfId="2653"/>
    <cellStyle name="RIGs input totals 2 6_Networks Project Reporting Template" xfId="2654"/>
    <cellStyle name="RIGs input totals 2 7" xfId="2655"/>
    <cellStyle name="RIGs input totals 2 7 2" xfId="2656"/>
    <cellStyle name="RIGs input totals 2 7_Networks Project Reporting Template" xfId="2657"/>
    <cellStyle name="RIGs input totals 2 8" xfId="2658"/>
    <cellStyle name="RIGs input totals 2 8 2" xfId="2659"/>
    <cellStyle name="RIGs input totals 2 8_Networks Project Reporting Template" xfId="2660"/>
    <cellStyle name="RIGs input totals 2 9" xfId="2661"/>
    <cellStyle name="RIGs input totals 2 9 2" xfId="2662"/>
    <cellStyle name="RIGs input totals 2 9_Networks Project Reporting Template" xfId="2663"/>
    <cellStyle name="RIGs input totals 2_1.3s Accounting C Costs Scots" xfId="2664"/>
    <cellStyle name="RIGs input totals 3" xfId="2665"/>
    <cellStyle name="RIGs input totals 3 2" xfId="2666"/>
    <cellStyle name="RIGs input totals 3 2 2" xfId="2667"/>
    <cellStyle name="RIGs input totals 3 2 2 2" xfId="2668"/>
    <cellStyle name="RIGs input totals 3 2 2 2 2" xfId="2669"/>
    <cellStyle name="RIGs input totals 3 2 2 2_Networks Project Reporting Template" xfId="2670"/>
    <cellStyle name="RIGs input totals 3 2 2 3" xfId="2671"/>
    <cellStyle name="RIGs input totals 3 2 2_Networks Project Reporting Template" xfId="2672"/>
    <cellStyle name="RIGs input totals 3 2 3" xfId="2673"/>
    <cellStyle name="RIGs input totals 3 2 3 2" xfId="2674"/>
    <cellStyle name="RIGs input totals 3 2 3_Networks Project Reporting Template" xfId="2675"/>
    <cellStyle name="RIGs input totals 3 2 4" xfId="2676"/>
    <cellStyle name="RIGs input totals 3 2 4 2" xfId="2677"/>
    <cellStyle name="RIGs input totals 3 2 4_Networks Project Reporting Template" xfId="2678"/>
    <cellStyle name="RIGs input totals 3 2 5" xfId="2679"/>
    <cellStyle name="RIGs input totals 3 2_Networks Project Reporting Template" xfId="2680"/>
    <cellStyle name="RIGs input totals 3 3" xfId="2681"/>
    <cellStyle name="RIGs input totals 3 3 2" xfId="2682"/>
    <cellStyle name="RIGs input totals 3 3 2 2" xfId="2683"/>
    <cellStyle name="RIGs input totals 3 3 2_Networks Project Reporting Template" xfId="2684"/>
    <cellStyle name="RIGs input totals 3 3 3" xfId="2685"/>
    <cellStyle name="RIGs input totals 3 3_Networks Project Reporting Template" xfId="2686"/>
    <cellStyle name="RIGs input totals 3 4" xfId="2687"/>
    <cellStyle name="RIGs input totals 3 4 2" xfId="2688"/>
    <cellStyle name="RIGs input totals 3 4_Networks Project Reporting Template" xfId="2689"/>
    <cellStyle name="RIGs input totals 3 5" xfId="2690"/>
    <cellStyle name="RIGs input totals 3 5 2" xfId="2691"/>
    <cellStyle name="RIGs input totals 3 5_Networks Project Reporting Template" xfId="2692"/>
    <cellStyle name="RIGs input totals 3 6" xfId="2693"/>
    <cellStyle name="RIGs input totals 3_1.3s Accounting C Costs Scots" xfId="2694"/>
    <cellStyle name="RIGs input totals 4" xfId="2695"/>
    <cellStyle name="RIGs input totals 4 2" xfId="2696"/>
    <cellStyle name="RIGs input totals 4 2 2" xfId="2697"/>
    <cellStyle name="RIGs input totals 4 2 2 2" xfId="2698"/>
    <cellStyle name="RIGs input totals 4 2 2 2 2" xfId="2699"/>
    <cellStyle name="RIGs input totals 4 2 2 2_Networks Project Reporting Template" xfId="2700"/>
    <cellStyle name="RIGs input totals 4 2 2 3" xfId="2701"/>
    <cellStyle name="RIGs input totals 4 2 2_Networks Project Reporting Template" xfId="2702"/>
    <cellStyle name="RIGs input totals 4 2 3" xfId="2703"/>
    <cellStyle name="RIGs input totals 4 2 3 2" xfId="2704"/>
    <cellStyle name="RIGs input totals 4 2 3_Networks Project Reporting Template" xfId="2705"/>
    <cellStyle name="RIGs input totals 4 2 4" xfId="2706"/>
    <cellStyle name="RIGs input totals 4 2 4 2" xfId="2707"/>
    <cellStyle name="RIGs input totals 4 2 4_Networks Project Reporting Template" xfId="2708"/>
    <cellStyle name="RIGs input totals 4 2 5" xfId="2709"/>
    <cellStyle name="RIGs input totals 4 2_Networks Project Reporting Template" xfId="2710"/>
    <cellStyle name="RIGs input totals 4 3" xfId="2711"/>
    <cellStyle name="RIGs input totals 4 3 2" xfId="2712"/>
    <cellStyle name="RIGs input totals 4 3 2 2" xfId="2713"/>
    <cellStyle name="RIGs input totals 4 3 2_Networks Project Reporting Template" xfId="2714"/>
    <cellStyle name="RIGs input totals 4 3 3" xfId="2715"/>
    <cellStyle name="RIGs input totals 4 3_Networks Project Reporting Template" xfId="2716"/>
    <cellStyle name="RIGs input totals 4 4" xfId="2717"/>
    <cellStyle name="RIGs input totals 4 4 2" xfId="2718"/>
    <cellStyle name="RIGs input totals 4 4_Networks Project Reporting Template" xfId="2719"/>
    <cellStyle name="RIGs input totals 4 5" xfId="2720"/>
    <cellStyle name="RIGs input totals 4 5 2" xfId="2721"/>
    <cellStyle name="RIGs input totals 4 5_Networks Project Reporting Template" xfId="2722"/>
    <cellStyle name="RIGs input totals 4 6" xfId="2723"/>
    <cellStyle name="RIGs input totals 4_1.3s Accounting C Costs Scots" xfId="2724"/>
    <cellStyle name="RIGs input totals 5" xfId="2725"/>
    <cellStyle name="RIGs input totals 5 2" xfId="2726"/>
    <cellStyle name="RIGs input totals 5 2 2" xfId="2727"/>
    <cellStyle name="RIGs input totals 5 2 2 2" xfId="2728"/>
    <cellStyle name="RIGs input totals 5 2 2 2 2" xfId="2729"/>
    <cellStyle name="RIGs input totals 5 2 2 2 2 2" xfId="2730"/>
    <cellStyle name="RIGs input totals 5 2 2 2 2_Networks Project Reporting Template" xfId="2731"/>
    <cellStyle name="RIGs input totals 5 2 2 2 3" xfId="2732"/>
    <cellStyle name="RIGs input totals 5 2 2 2_Elec_DDT_template_NGv3 11Mar11 415 Proposals NG" xfId="2733"/>
    <cellStyle name="RIGs input totals 5 2 2 3" xfId="2734"/>
    <cellStyle name="RIGs input totals 5 2 2 3 2" xfId="2735"/>
    <cellStyle name="RIGs input totals 5 2 2 3_Networks Project Reporting Template" xfId="2736"/>
    <cellStyle name="RIGs input totals 5 2 2 4" xfId="2737"/>
    <cellStyle name="RIGs input totals 5 2 2 4 2" xfId="2738"/>
    <cellStyle name="RIGs input totals 5 2 2 5" xfId="2739"/>
    <cellStyle name="RIGs input totals 5 2 2_Elec_DDT_template_NGv3 11Mar11 415 Proposals NG" xfId="2740"/>
    <cellStyle name="RIGs input totals 5 2 3" xfId="2741"/>
    <cellStyle name="RIGs input totals 5 2 3 2" xfId="2742"/>
    <cellStyle name="RIGs input totals 5 2 3 2 2" xfId="2743"/>
    <cellStyle name="RIGs input totals 5 2 3 2_Networks Project Reporting Template" xfId="2744"/>
    <cellStyle name="RIGs input totals 5 2 3 3" xfId="2745"/>
    <cellStyle name="RIGs input totals 5 2 3_Networks Project Reporting Template" xfId="2746"/>
    <cellStyle name="RIGs input totals 5 2 4" xfId="2747"/>
    <cellStyle name="RIGs input totals 5 2 4 2" xfId="2748"/>
    <cellStyle name="RIGs input totals 5 2 4_Networks Project Reporting Template" xfId="2749"/>
    <cellStyle name="RIGs input totals 5 2 5" xfId="2750"/>
    <cellStyle name="RIGs input totals 5 2 5 2" xfId="2751"/>
    <cellStyle name="RIGs input totals 5 2 5_Networks Project Reporting Template" xfId="2752"/>
    <cellStyle name="RIGs input totals 5 2 6" xfId="2753"/>
    <cellStyle name="RIGs input totals 5 2_Networks Project Reporting Template" xfId="2754"/>
    <cellStyle name="RIGs input totals 5 3" xfId="2755"/>
    <cellStyle name="RIGs input totals 5 3 2" xfId="2756"/>
    <cellStyle name="RIGs input totals 5 3 2 2" xfId="2757"/>
    <cellStyle name="RIGs input totals 5 3 2_Networks Project Reporting Template" xfId="2758"/>
    <cellStyle name="RIGs input totals 5 3 3" xfId="2759"/>
    <cellStyle name="RIGs input totals 5 3_Networks Project Reporting Template" xfId="2760"/>
    <cellStyle name="RIGs input totals 5 4" xfId="2761"/>
    <cellStyle name="RIGs input totals 5 4 2" xfId="2762"/>
    <cellStyle name="RIGs input totals 5 4_Networks Project Reporting Template" xfId="2763"/>
    <cellStyle name="RIGs input totals 5 5" xfId="2764"/>
    <cellStyle name="RIGs input totals 5 5 2" xfId="2765"/>
    <cellStyle name="RIGs input totals 5 5_Networks Project Reporting Template" xfId="2766"/>
    <cellStyle name="RIGs input totals 5 6" xfId="2767"/>
    <cellStyle name="RIGs input totals 5_1.3s Accounting C Costs Scots" xfId="2768"/>
    <cellStyle name="RIGs input totals 6" xfId="2769"/>
    <cellStyle name="RIGs input totals 6 2" xfId="2770"/>
    <cellStyle name="RIGs input totals 6 2 2" xfId="2771"/>
    <cellStyle name="RIGs input totals 6 2 2 2" xfId="2772"/>
    <cellStyle name="RIGs input totals 6 2 2_Networks Project Reporting Template" xfId="2773"/>
    <cellStyle name="RIGs input totals 6 2 3" xfId="2774"/>
    <cellStyle name="RIGs input totals 6 2_Networks Project Reporting Template" xfId="2775"/>
    <cellStyle name="RIGs input totals 6 3" xfId="2776"/>
    <cellStyle name="RIGs input totals 6 3 2" xfId="2777"/>
    <cellStyle name="RIGs input totals 6 3_Networks Project Reporting Template" xfId="2778"/>
    <cellStyle name="RIGs input totals 6 4" xfId="2779"/>
    <cellStyle name="RIGs input totals 6 4 2" xfId="2780"/>
    <cellStyle name="RIGs input totals 6 4_Networks Project Reporting Template" xfId="2781"/>
    <cellStyle name="RIGs input totals 6 5" xfId="2782"/>
    <cellStyle name="RIGs input totals 6_Networks Project Reporting Template" xfId="2783"/>
    <cellStyle name="RIGs input totals 7" xfId="2784"/>
    <cellStyle name="RIGs input totals 7 2" xfId="2785"/>
    <cellStyle name="RIGs input totals 7 2 2" xfId="2786"/>
    <cellStyle name="RIGs input totals 7 2_Networks Project Reporting Template" xfId="2787"/>
    <cellStyle name="RIGs input totals 7 3" xfId="2788"/>
    <cellStyle name="RIGs input totals 7 3 2" xfId="2789"/>
    <cellStyle name="RIGs input totals 7 3_Networks Project Reporting Template" xfId="2790"/>
    <cellStyle name="RIGs input totals 7 4" xfId="2791"/>
    <cellStyle name="RIGs input totals 7 4 2" xfId="2792"/>
    <cellStyle name="RIGs input totals 7 4_Networks Project Reporting Template" xfId="2793"/>
    <cellStyle name="RIGs input totals 7 5" xfId="2794"/>
    <cellStyle name="RIGs input totals 7_Networks Project Reporting Template" xfId="2795"/>
    <cellStyle name="RIGs input totals 8" xfId="2796"/>
    <cellStyle name="RIGs input totals 8 2" xfId="2797"/>
    <cellStyle name="RIGs input totals 8_Networks Project Reporting Template" xfId="2798"/>
    <cellStyle name="RIGs input totals 9" xfId="2799"/>
    <cellStyle name="RIGs input totals 9 2" xfId="2800"/>
    <cellStyle name="RIGs input totals 9_Networks Project Reporting Template" xfId="2801"/>
    <cellStyle name="RIGs input totals_1.3s Accounting C Costs Scots" xfId="2802"/>
    <cellStyle name="RIGs linked cells" xfId="2803"/>
    <cellStyle name="RIGs linked cells 10" xfId="2804"/>
    <cellStyle name="RIGs linked cells 10 2" xfId="2805"/>
    <cellStyle name="RIGs linked cells 10_Networks Project Reporting Template" xfId="2806"/>
    <cellStyle name="RIGs linked cells 11" xfId="2807"/>
    <cellStyle name="RIGs linked cells 11 2" xfId="2808"/>
    <cellStyle name="RIGs linked cells 11_Networks Project Reporting Template" xfId="2809"/>
    <cellStyle name="RIGs linked cells 12" xfId="2810"/>
    <cellStyle name="RIGs linked cells 2" xfId="2811"/>
    <cellStyle name="RIGs linked cells 2 2" xfId="2812"/>
    <cellStyle name="RIGs linked cells 2 2 2" xfId="2813"/>
    <cellStyle name="RIGs linked cells 2 2 2 2" xfId="2814"/>
    <cellStyle name="RIGs linked cells 2 2 2 2 2" xfId="2815"/>
    <cellStyle name="RIGs linked cells 2 2 2 2_Networks Project Reporting Template" xfId="2816"/>
    <cellStyle name="RIGs linked cells 2 2 2 3" xfId="2817"/>
    <cellStyle name="RIGs linked cells 2 2 2_Networks Project Reporting Template" xfId="2818"/>
    <cellStyle name="RIGs linked cells 2 2 3" xfId="2819"/>
    <cellStyle name="RIGs linked cells 2 2 3 2" xfId="2820"/>
    <cellStyle name="RIGs linked cells 2 2 3_Networks Project Reporting Template" xfId="2821"/>
    <cellStyle name="RIGs linked cells 2 2 4" xfId="2822"/>
    <cellStyle name="RIGs linked cells 2 2 4 2" xfId="2823"/>
    <cellStyle name="RIGs linked cells 2 2 4_Networks Project Reporting Template" xfId="2824"/>
    <cellStyle name="RIGs linked cells 2 2 5" xfId="2825"/>
    <cellStyle name="RIGs linked cells 2 2_Networks Project Reporting Template" xfId="2826"/>
    <cellStyle name="RIGs linked cells 2 3" xfId="2827"/>
    <cellStyle name="RIGs linked cells 2 3 2" xfId="2828"/>
    <cellStyle name="RIGs linked cells 2 3 2 2" xfId="2829"/>
    <cellStyle name="RIGs linked cells 2 3 2_Networks Project Reporting Template" xfId="2830"/>
    <cellStyle name="RIGs linked cells 2 3 3" xfId="2831"/>
    <cellStyle name="RIGs linked cells 2 3_Networks Project Reporting Template" xfId="2832"/>
    <cellStyle name="RIGs linked cells 2 4" xfId="2833"/>
    <cellStyle name="RIGs linked cells 2 4 2" xfId="2834"/>
    <cellStyle name="RIGs linked cells 2 4_Networks Project Reporting Template" xfId="2835"/>
    <cellStyle name="RIGs linked cells 2 5" xfId="2836"/>
    <cellStyle name="RIGs linked cells 2 5 2" xfId="2837"/>
    <cellStyle name="RIGs linked cells 2 5_Networks Project Reporting Template" xfId="2838"/>
    <cellStyle name="RIGs linked cells 2 6" xfId="2839"/>
    <cellStyle name="RIGs linked cells 2_1.3s Accounting C Costs Scots" xfId="2840"/>
    <cellStyle name="RIGs linked cells 3" xfId="2841"/>
    <cellStyle name="RIGs linked cells 3 2" xfId="2842"/>
    <cellStyle name="RIGs linked cells 3 2 2" xfId="2843"/>
    <cellStyle name="RIGs linked cells 3 2 2 2" xfId="2844"/>
    <cellStyle name="RIGs linked cells 3 2 2 2 2" xfId="2845"/>
    <cellStyle name="RIGs linked cells 3 2 2 2 2 2" xfId="2846"/>
    <cellStyle name="RIGs linked cells 3 2 2 2 2_Networks Project Reporting Template" xfId="2847"/>
    <cellStyle name="RIGs linked cells 3 2 2 2 3" xfId="2848"/>
    <cellStyle name="RIGs linked cells 3 2 2 2_Elec_DDT_template_NGv3 11Mar11 415 Proposals NG" xfId="2849"/>
    <cellStyle name="RIGs linked cells 3 2 2 3" xfId="2850"/>
    <cellStyle name="RIGs linked cells 3 2 2 3 2" xfId="2851"/>
    <cellStyle name="RIGs linked cells 3 2 2 3_Networks Project Reporting Template" xfId="2852"/>
    <cellStyle name="RIGs linked cells 3 2 2 4" xfId="2853"/>
    <cellStyle name="RIGs linked cells 3 2 2 4 2" xfId="2854"/>
    <cellStyle name="RIGs linked cells 3 2 2 5" xfId="2855"/>
    <cellStyle name="RIGs linked cells 3 2 2_Elec_DDT_template_NGv3 11Mar11 415 Proposals NG" xfId="2856"/>
    <cellStyle name="RIGs linked cells 3 2 3" xfId="2857"/>
    <cellStyle name="RIGs linked cells 3 2 3 2" xfId="2858"/>
    <cellStyle name="RIGs linked cells 3 2 3 2 2" xfId="2859"/>
    <cellStyle name="RIGs linked cells 3 2 3 2_Networks Project Reporting Template" xfId="2860"/>
    <cellStyle name="RIGs linked cells 3 2 3 3" xfId="2861"/>
    <cellStyle name="RIGs linked cells 3 2 3_Networks Project Reporting Template" xfId="2862"/>
    <cellStyle name="RIGs linked cells 3 2 4" xfId="2863"/>
    <cellStyle name="RIGs linked cells 3 2 4 2" xfId="2864"/>
    <cellStyle name="RIGs linked cells 3 2 4_Networks Project Reporting Template" xfId="2865"/>
    <cellStyle name="RIGs linked cells 3 2 5" xfId="2866"/>
    <cellStyle name="RIGs linked cells 3 2 5 2" xfId="2867"/>
    <cellStyle name="RIGs linked cells 3 2 5_Networks Project Reporting Template" xfId="2868"/>
    <cellStyle name="RIGs linked cells 3 2 6" xfId="2869"/>
    <cellStyle name="RIGs linked cells 3 2_Networks Project Reporting Template" xfId="2870"/>
    <cellStyle name="RIGs linked cells 3 3" xfId="2871"/>
    <cellStyle name="RIGs linked cells 3 3 2" xfId="2872"/>
    <cellStyle name="RIGs linked cells 3 3 2 2" xfId="2873"/>
    <cellStyle name="RIGs linked cells 3 3 2 2 2" xfId="2874"/>
    <cellStyle name="RIGs linked cells 3 3 2 2 2 2" xfId="2875"/>
    <cellStyle name="RIGs linked cells 3 3 2 2 2_Networks Project Reporting Template" xfId="2876"/>
    <cellStyle name="RIGs linked cells 3 3 2 2 3" xfId="2877"/>
    <cellStyle name="RIGs linked cells 3 3 2 2_Elec_DDT_template_NGv3 11Mar11 415 Proposals NG" xfId="2878"/>
    <cellStyle name="RIGs linked cells 3 3 2 3" xfId="2879"/>
    <cellStyle name="RIGs linked cells 3 3 2 3 2" xfId="2880"/>
    <cellStyle name="RIGs linked cells 3 3 2 3_Networks Project Reporting Template" xfId="2881"/>
    <cellStyle name="RIGs linked cells 3 3 2 4" xfId="2882"/>
    <cellStyle name="RIGs linked cells 3 3 2 4 2" xfId="2883"/>
    <cellStyle name="RIGs linked cells 3 3 2 5" xfId="2884"/>
    <cellStyle name="RIGs linked cells 3 3 2_Elec_DDT_template_NGv3 11Mar11 415 Proposals NG" xfId="2885"/>
    <cellStyle name="RIGs linked cells 3 3 3" xfId="2886"/>
    <cellStyle name="RIGs linked cells 3 3 3 2" xfId="2887"/>
    <cellStyle name="RIGs linked cells 3 3 3 2 2" xfId="2888"/>
    <cellStyle name="RIGs linked cells 3 3 3 2_Networks Project Reporting Template" xfId="2889"/>
    <cellStyle name="RIGs linked cells 3 3 3 3" xfId="2890"/>
    <cellStyle name="RIGs linked cells 3 3 3_Networks Project Reporting Template" xfId="2891"/>
    <cellStyle name="RIGs linked cells 3 3 4" xfId="2892"/>
    <cellStyle name="RIGs linked cells 3 3 4 2" xfId="2893"/>
    <cellStyle name="RIGs linked cells 3 3 4_Networks Project Reporting Template" xfId="2894"/>
    <cellStyle name="RIGs linked cells 3 3 5" xfId="2895"/>
    <cellStyle name="RIGs linked cells 3 3 5 2" xfId="2896"/>
    <cellStyle name="RIGs linked cells 3 3 5_Networks Project Reporting Template" xfId="2897"/>
    <cellStyle name="RIGs linked cells 3 3 6" xfId="2898"/>
    <cellStyle name="RIGs linked cells 3 3_Networks Project Reporting Template" xfId="2899"/>
    <cellStyle name="RIGs linked cells 3 4" xfId="2900"/>
    <cellStyle name="RIGs linked cells 3 4 2" xfId="2901"/>
    <cellStyle name="RIGs linked cells 3 4 2 2" xfId="2902"/>
    <cellStyle name="RIGs linked cells 3 4 2_Networks Project Reporting Template" xfId="2903"/>
    <cellStyle name="RIGs linked cells 3 4 3" xfId="2904"/>
    <cellStyle name="RIGs linked cells 3 4_Networks Project Reporting Template" xfId="2905"/>
    <cellStyle name="RIGs linked cells 3 5" xfId="2906"/>
    <cellStyle name="RIGs linked cells 3 5 2" xfId="2907"/>
    <cellStyle name="RIGs linked cells 3 5_Networks Project Reporting Template" xfId="2908"/>
    <cellStyle name="RIGs linked cells 3 6" xfId="2909"/>
    <cellStyle name="RIGs linked cells 3 6 2" xfId="2910"/>
    <cellStyle name="RIGs linked cells 3 6_Networks Project Reporting Template" xfId="2911"/>
    <cellStyle name="RIGs linked cells 3 7" xfId="2912"/>
    <cellStyle name="RIGs linked cells 3_1.3s Accounting C Costs Scots" xfId="2913"/>
    <cellStyle name="RIGs linked cells 4" xfId="2914"/>
    <cellStyle name="RIGs linked cells 4 2" xfId="2915"/>
    <cellStyle name="RIGs linked cells 4 2 2" xfId="2916"/>
    <cellStyle name="RIGs linked cells 4 2 2 2" xfId="2917"/>
    <cellStyle name="RIGs linked cells 4 2 2 2 2" xfId="2918"/>
    <cellStyle name="RIGs linked cells 4 2 2 2 2 2" xfId="2919"/>
    <cellStyle name="RIGs linked cells 4 2 2 2 2_Networks Project Reporting Template" xfId="2920"/>
    <cellStyle name="RIGs linked cells 4 2 2 2 3" xfId="2921"/>
    <cellStyle name="RIGs linked cells 4 2 2 2_Elec_DDT_template_NGv3 11Mar11 415 Proposals NG" xfId="2922"/>
    <cellStyle name="RIGs linked cells 4 2 2 3" xfId="2923"/>
    <cellStyle name="RIGs linked cells 4 2 2 3 2" xfId="2924"/>
    <cellStyle name="RIGs linked cells 4 2 2 3_Networks Project Reporting Template" xfId="2925"/>
    <cellStyle name="RIGs linked cells 4 2 2 4" xfId="2926"/>
    <cellStyle name="RIGs linked cells 4 2 2 4 2" xfId="2927"/>
    <cellStyle name="RIGs linked cells 4 2 2 5" xfId="2928"/>
    <cellStyle name="RIGs linked cells 4 2 2_Elec_DDT_template_NGv3 11Mar11 415 Proposals NG" xfId="2929"/>
    <cellStyle name="RIGs linked cells 4 2 3" xfId="2930"/>
    <cellStyle name="RIGs linked cells 4 2 3 2" xfId="2931"/>
    <cellStyle name="RIGs linked cells 4 2 3 2 2" xfId="2932"/>
    <cellStyle name="RIGs linked cells 4 2 3 2_Networks Project Reporting Template" xfId="2933"/>
    <cellStyle name="RIGs linked cells 4 2 3 3" xfId="2934"/>
    <cellStyle name="RIGs linked cells 4 2 3_Networks Project Reporting Template" xfId="2935"/>
    <cellStyle name="RIGs linked cells 4 2 4" xfId="2936"/>
    <cellStyle name="RIGs linked cells 4 2 4 2" xfId="2937"/>
    <cellStyle name="RIGs linked cells 4 2 4_Networks Project Reporting Template" xfId="2938"/>
    <cellStyle name="RIGs linked cells 4 2 5" xfId="2939"/>
    <cellStyle name="RIGs linked cells 4 2 5 2" xfId="2940"/>
    <cellStyle name="RIGs linked cells 4 2 5_Networks Project Reporting Template" xfId="2941"/>
    <cellStyle name="RIGs linked cells 4 2 6" xfId="2942"/>
    <cellStyle name="RIGs linked cells 4 2_Networks Project Reporting Template" xfId="2943"/>
    <cellStyle name="RIGs linked cells 4 3" xfId="2944"/>
    <cellStyle name="RIGs linked cells 4 3 2" xfId="2945"/>
    <cellStyle name="RIGs linked cells 4 3 2 2" xfId="2946"/>
    <cellStyle name="RIGs linked cells 4 3 2_Networks Project Reporting Template" xfId="2947"/>
    <cellStyle name="RIGs linked cells 4 3 3" xfId="2948"/>
    <cellStyle name="RIGs linked cells 4 3_Networks Project Reporting Template" xfId="2949"/>
    <cellStyle name="RIGs linked cells 4 4" xfId="2950"/>
    <cellStyle name="RIGs linked cells 4 4 2" xfId="2951"/>
    <cellStyle name="RIGs linked cells 4 4_Networks Project Reporting Template" xfId="2952"/>
    <cellStyle name="RIGs linked cells 4 5" xfId="2953"/>
    <cellStyle name="RIGs linked cells 4 5 2" xfId="2954"/>
    <cellStyle name="RIGs linked cells 4 5_Networks Project Reporting Template" xfId="2955"/>
    <cellStyle name="RIGs linked cells 4 6" xfId="2956"/>
    <cellStyle name="RIGs linked cells 4_1.3s Accounting C Costs Scots" xfId="2957"/>
    <cellStyle name="RIGs linked cells 5" xfId="2958"/>
    <cellStyle name="RIGs linked cells 5 2" xfId="2959"/>
    <cellStyle name="RIGs linked cells 5 2 2" xfId="2960"/>
    <cellStyle name="RIGs linked cells 5 2 2 2" xfId="2961"/>
    <cellStyle name="RIGs linked cells 5 2 2_Networks Project Reporting Template" xfId="2962"/>
    <cellStyle name="RIGs linked cells 5 2 3" xfId="2963"/>
    <cellStyle name="RIGs linked cells 5 2_Networks Project Reporting Template" xfId="2964"/>
    <cellStyle name="RIGs linked cells 5 3" xfId="2965"/>
    <cellStyle name="RIGs linked cells 5 3 2" xfId="2966"/>
    <cellStyle name="RIGs linked cells 5 3_Networks Project Reporting Template" xfId="2967"/>
    <cellStyle name="RIGs linked cells 5 4" xfId="2968"/>
    <cellStyle name="RIGs linked cells 5 4 2" xfId="2969"/>
    <cellStyle name="RIGs linked cells 5 4_Networks Project Reporting Template" xfId="2970"/>
    <cellStyle name="RIGs linked cells 5 5" xfId="2971"/>
    <cellStyle name="RIGs linked cells 5_Networks Project Reporting Template" xfId="2972"/>
    <cellStyle name="RIGs linked cells 6" xfId="2973"/>
    <cellStyle name="RIGs linked cells 6 2" xfId="2974"/>
    <cellStyle name="RIGs linked cells 6 2 2" xfId="2975"/>
    <cellStyle name="RIGs linked cells 6 2_Networks Project Reporting Template" xfId="2976"/>
    <cellStyle name="RIGs linked cells 6 3" xfId="2977"/>
    <cellStyle name="RIGs linked cells 6_Networks Project Reporting Template" xfId="2978"/>
    <cellStyle name="RIGs linked cells 7" xfId="2979"/>
    <cellStyle name="RIGs linked cells 7 2" xfId="2980"/>
    <cellStyle name="RIGs linked cells 7_Networks Project Reporting Template" xfId="2981"/>
    <cellStyle name="RIGs linked cells 8" xfId="2982"/>
    <cellStyle name="RIGs linked cells 8 2" xfId="2983"/>
    <cellStyle name="RIGs linked cells 8_Networks Project Reporting Template" xfId="2984"/>
    <cellStyle name="RIGs linked cells 9" xfId="2985"/>
    <cellStyle name="RIGs linked cells 9 2" xfId="2986"/>
    <cellStyle name="RIGs linked cells 9_Networks Project Reporting Template" xfId="2987"/>
    <cellStyle name="RIGs linked cells_1.3s Accounting C Costs Scots" xfId="2988"/>
    <cellStyle name="RIGs_1.3s Accounting C Costs Scots" xfId="2989"/>
    <cellStyle name="SAPBEXaggData" xfId="2990"/>
    <cellStyle name="SAPBEXaggData 2" xfId="2991"/>
    <cellStyle name="SAPBEXaggDataEmph" xfId="2992"/>
    <cellStyle name="SAPBEXaggDataEmph 2" xfId="2993"/>
    <cellStyle name="SAPBEXaggItem" xfId="2994"/>
    <cellStyle name="SAPBEXaggItem 2" xfId="2995"/>
    <cellStyle name="SAPBEXaggItemX" xfId="2996"/>
    <cellStyle name="SAPBEXaggItemX 2" xfId="2997"/>
    <cellStyle name="SAPBEXchaText" xfId="2998"/>
    <cellStyle name="SAPBEXexcBad7" xfId="2999"/>
    <cellStyle name="SAPBEXexcBad7 2" xfId="3000"/>
    <cellStyle name="SAPBEXexcBad8" xfId="3001"/>
    <cellStyle name="SAPBEXexcBad8 2" xfId="3002"/>
    <cellStyle name="SAPBEXexcBad9" xfId="3003"/>
    <cellStyle name="SAPBEXexcBad9 2" xfId="3004"/>
    <cellStyle name="SAPBEXexcCritical4" xfId="3005"/>
    <cellStyle name="SAPBEXexcCritical4 2" xfId="3006"/>
    <cellStyle name="SAPBEXexcCritical5" xfId="3007"/>
    <cellStyle name="SAPBEXexcCritical5 2" xfId="3008"/>
    <cellStyle name="SAPBEXexcCritical6" xfId="3009"/>
    <cellStyle name="SAPBEXexcCritical6 2" xfId="3010"/>
    <cellStyle name="SAPBEXexcGood1" xfId="3011"/>
    <cellStyle name="SAPBEXexcGood1 2" xfId="3012"/>
    <cellStyle name="SAPBEXexcGood2" xfId="3013"/>
    <cellStyle name="SAPBEXexcGood2 2" xfId="3014"/>
    <cellStyle name="SAPBEXexcGood3" xfId="3015"/>
    <cellStyle name="SAPBEXexcGood3 2" xfId="3016"/>
    <cellStyle name="SAPBEXfilterDrill" xfId="3017"/>
    <cellStyle name="SAPBEXfilterDrill 2" xfId="3018"/>
    <cellStyle name="SAPBEXfilterDrill 2 2" xfId="3019"/>
    <cellStyle name="SAPBEXfilterItem" xfId="3020"/>
    <cellStyle name="SAPBEXfilterText" xfId="3021"/>
    <cellStyle name="SAPBEXformats" xfId="3022"/>
    <cellStyle name="SAPBEXformats 2" xfId="3023"/>
    <cellStyle name="SAPBEXheaderItem" xfId="3024"/>
    <cellStyle name="SAPBEXheaderItem 2" xfId="3025"/>
    <cellStyle name="SAPBEXheaderItem_1.3 Acc Costs NG (2011)" xfId="3026"/>
    <cellStyle name="SAPBEXheaderText" xfId="3027"/>
    <cellStyle name="SAPBEXheaderText 2" xfId="3028"/>
    <cellStyle name="SAPBEXheaderText_1.3 Acc Costs NG (2011)" xfId="3029"/>
    <cellStyle name="SAPBEXHLevel0" xfId="3030"/>
    <cellStyle name="SAPBEXHLevel0 2" xfId="3031"/>
    <cellStyle name="SAPBEXHLevel0 2 2" xfId="3032"/>
    <cellStyle name="SAPBEXHLevel0 3" xfId="3033"/>
    <cellStyle name="SAPBEXHLevel0_1.3 Acc Costs NG (2011)" xfId="3034"/>
    <cellStyle name="SAPBEXHLevel0X" xfId="3035"/>
    <cellStyle name="SAPBEXHLevel0X 2" xfId="3036"/>
    <cellStyle name="SAPBEXHLevel0X 2 2" xfId="3037"/>
    <cellStyle name="SAPBEXHLevel0X 3" xfId="3038"/>
    <cellStyle name="SAPBEXHLevel0X_1.3 Acc Costs NG (2011)" xfId="3039"/>
    <cellStyle name="SAPBEXHLevel1" xfId="3040"/>
    <cellStyle name="SAPBEXHLevel1 2" xfId="3041"/>
    <cellStyle name="SAPBEXHLevel1 2 2" xfId="3042"/>
    <cellStyle name="SAPBEXHLevel1 3" xfId="3043"/>
    <cellStyle name="SAPBEXHLevel1_1.3 Acc Costs NG (2011)" xfId="3044"/>
    <cellStyle name="SAPBEXHLevel1X" xfId="3045"/>
    <cellStyle name="SAPBEXHLevel1X 2" xfId="3046"/>
    <cellStyle name="SAPBEXHLevel1X 2 2" xfId="3047"/>
    <cellStyle name="SAPBEXHLevel1X 3" xfId="3048"/>
    <cellStyle name="SAPBEXHLevel1X_1.3 Acc Costs NG (2011)" xfId="3049"/>
    <cellStyle name="SAPBEXHLevel2" xfId="3050"/>
    <cellStyle name="SAPBEXHLevel2 2" xfId="3051"/>
    <cellStyle name="SAPBEXHLevel2 2 2" xfId="3052"/>
    <cellStyle name="SAPBEXHLevel2 3" xfId="3053"/>
    <cellStyle name="SAPBEXHLevel2_1.3 Acc Costs NG (2011)" xfId="3054"/>
    <cellStyle name="SAPBEXHLevel2X" xfId="3055"/>
    <cellStyle name="SAPBEXHLevel2X 2" xfId="3056"/>
    <cellStyle name="SAPBEXHLevel2X 2 2" xfId="3057"/>
    <cellStyle name="SAPBEXHLevel2X 3" xfId="3058"/>
    <cellStyle name="SAPBEXHLevel2X_1.3 Acc Costs NG (2011)" xfId="3059"/>
    <cellStyle name="SAPBEXHLevel3" xfId="3060"/>
    <cellStyle name="SAPBEXHLevel3 2" xfId="3061"/>
    <cellStyle name="SAPBEXHLevel3 2 2" xfId="3062"/>
    <cellStyle name="SAPBEXHLevel3 3" xfId="3063"/>
    <cellStyle name="SAPBEXHLevel3_1.3 Acc Costs NG (2011)" xfId="3064"/>
    <cellStyle name="SAPBEXHLevel3X" xfId="3065"/>
    <cellStyle name="SAPBEXHLevel3X 2" xfId="3066"/>
    <cellStyle name="SAPBEXHLevel3X 2 2" xfId="3067"/>
    <cellStyle name="SAPBEXHLevel3X 3" xfId="3068"/>
    <cellStyle name="SAPBEXHLevel3X_1.3 Acc Costs NG (2011)" xfId="3069"/>
    <cellStyle name="SAPBEXinputData" xfId="3070"/>
    <cellStyle name="SAPBEXinputData 2" xfId="3071"/>
    <cellStyle name="SAPBEXinputData 2 2" xfId="3072"/>
    <cellStyle name="SAPBEXinputData 2 2 2" xfId="3073"/>
    <cellStyle name="SAPBEXinputData 2 3" xfId="3074"/>
    <cellStyle name="SAPBEXinputData 2 3 2" xfId="3075"/>
    <cellStyle name="SAPBEXinputData 2 4" xfId="3076"/>
    <cellStyle name="SAPBEXinputData 2 4 2" xfId="3077"/>
    <cellStyle name="SAPBEXinputData 2 5" xfId="3078"/>
    <cellStyle name="SAPBEXinputData 3" xfId="3079"/>
    <cellStyle name="SAPBEXinputData 3 2" xfId="3080"/>
    <cellStyle name="SAPBEXinputData 4" xfId="3081"/>
    <cellStyle name="SAPBEXinputData 4 2" xfId="3082"/>
    <cellStyle name="SAPBEXinputData 5" xfId="3083"/>
    <cellStyle name="SAPBEXinputData 5 2" xfId="3084"/>
    <cellStyle name="SAPBEXinputData 6" xfId="3085"/>
    <cellStyle name="SAPBEXinputData_1.3 Acc Costs NG (2011)" xfId="3086"/>
    <cellStyle name="SAPBEXItemHeader" xfId="3087"/>
    <cellStyle name="SAPBEXItemHeader 2" xfId="3088"/>
    <cellStyle name="SAPBEXresData" xfId="3089"/>
    <cellStyle name="SAPBEXresData 2" xfId="3090"/>
    <cellStyle name="SAPBEXresDataEmph" xfId="3091"/>
    <cellStyle name="SAPBEXresDataEmph 2" xfId="3092"/>
    <cellStyle name="SAPBEXresItem" xfId="3093"/>
    <cellStyle name="SAPBEXresItem 2" xfId="3094"/>
    <cellStyle name="SAPBEXresItemX" xfId="3095"/>
    <cellStyle name="SAPBEXresItemX 2" xfId="3096"/>
    <cellStyle name="SAPBEXstdData" xfId="3097"/>
    <cellStyle name="SAPBEXstdData 2" xfId="3098"/>
    <cellStyle name="SAPBEXstdDataEmph" xfId="3099"/>
    <cellStyle name="SAPBEXstdDataEmph 2" xfId="3100"/>
    <cellStyle name="SAPBEXstdItem" xfId="3101"/>
    <cellStyle name="SAPBEXstdItem 2" xfId="3102"/>
    <cellStyle name="SAPBEXstdItemX" xfId="3103"/>
    <cellStyle name="SAPBEXstdItemX 2" xfId="3104"/>
    <cellStyle name="SAPBEXtitle" xfId="3105"/>
    <cellStyle name="SAPBEXunassignedItem" xfId="3106"/>
    <cellStyle name="SAPBEXunassignedItem 2" xfId="3107"/>
    <cellStyle name="SAPBEXunassignedItem 2 2" xfId="3108"/>
    <cellStyle name="SAPBEXunassignedItem 3" xfId="3109"/>
    <cellStyle name="SAPBEXunassignedItem 3 2" xfId="3110"/>
    <cellStyle name="SAPBEXunassignedItem 4" xfId="3111"/>
    <cellStyle name="SAPBEXunassignedItem 4 2" xfId="3112"/>
    <cellStyle name="SAPBEXunassignedItem 5" xfId="3113"/>
    <cellStyle name="SAPBEXundefined" xfId="3114"/>
    <cellStyle name="SAPBEXundefined 2" xfId="3115"/>
    <cellStyle name="Sheet Title" xfId="3116"/>
    <cellStyle name="Standard_Anpassen der Amortisation" xfId="3117"/>
    <cellStyle name="Style 1" xfId="3118"/>
    <cellStyle name="Style 1 2" xfId="3119"/>
    <cellStyle name="swpBody01" xfId="3120"/>
    <cellStyle name="Title 2" xfId="3121"/>
    <cellStyle name="Title 2 2" xfId="3122"/>
    <cellStyle name="Title 3" xfId="3123"/>
    <cellStyle name="Total 1" xfId="3124"/>
    <cellStyle name="Total 1 2" xfId="3125"/>
    <cellStyle name="Total 1 2 2" xfId="3126"/>
    <cellStyle name="Total 1 2 2 2" xfId="3127"/>
    <cellStyle name="Total 1 2 2 3" xfId="3128"/>
    <cellStyle name="Total 1 2 3" xfId="3129"/>
    <cellStyle name="Total 1 2 4" xfId="3130"/>
    <cellStyle name="Total 1 3" xfId="3131"/>
    <cellStyle name="Total 1 3 2" xfId="3132"/>
    <cellStyle name="Total 1 3 2 2" xfId="3133"/>
    <cellStyle name="Total 1 3 2 3" xfId="3134"/>
    <cellStyle name="Total 1 3 3" xfId="3135"/>
    <cellStyle name="Total 1 3 4" xfId="3136"/>
    <cellStyle name="Total 1 4" xfId="3137"/>
    <cellStyle name="Total 1 4 2" xfId="3138"/>
    <cellStyle name="Total 1 4 2 2" xfId="3139"/>
    <cellStyle name="Total 1 4 2 3" xfId="3140"/>
    <cellStyle name="Total 1 4 3" xfId="3141"/>
    <cellStyle name="Total 1 4 4" xfId="3142"/>
    <cellStyle name="Total 1 5" xfId="3143"/>
    <cellStyle name="Total 1 5 2" xfId="3144"/>
    <cellStyle name="Total 1 5 3" xfId="3145"/>
    <cellStyle name="Total 1 6" xfId="3146"/>
    <cellStyle name="Total 1 7" xfId="3147"/>
    <cellStyle name="Total 2" xfId="3148"/>
    <cellStyle name="Total 2 2" xfId="3149"/>
    <cellStyle name="Total 2 2 2" xfId="3150"/>
    <cellStyle name="Total 2 3" xfId="3151"/>
    <cellStyle name="Total 3" xfId="3152"/>
    <cellStyle name="Total 3 2" xfId="3153"/>
    <cellStyle name="Total 4" xfId="3154"/>
    <cellStyle name="Währung [0]_Compiling Utility Macros" xfId="3155"/>
    <cellStyle name="Währung_Compiling Utility Macros" xfId="3156"/>
    <cellStyle name="Warning Text 2" xfId="3157"/>
    <cellStyle name="Warning Text 3" xfId="3158"/>
  </cellStyles>
  <dxfs count="276">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 xmlns:a16="http://schemas.microsoft.com/office/drawing/2014/main" id="{00000000-0008-0000-0E00-000006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571500</xdr:colOff>
      <xdr:row>9</xdr:row>
      <xdr:rowOff>179293</xdr:rowOff>
    </xdr:from>
    <xdr:to>
      <xdr:col>16</xdr:col>
      <xdr:colOff>767009</xdr:colOff>
      <xdr:row>19</xdr:row>
      <xdr:rowOff>192696</xdr:rowOff>
    </xdr:to>
    <xdr:pic>
      <xdr:nvPicPr>
        <xdr:cNvPr id="4" name="Picture 3"/>
        <xdr:cNvPicPr>
          <a:picLocks noChangeAspect="1"/>
        </xdr:cNvPicPr>
      </xdr:nvPicPr>
      <xdr:blipFill>
        <a:blip xmlns:r="http://schemas.openxmlformats.org/officeDocument/2006/relationships" r:embed="rId1"/>
        <a:stretch>
          <a:fillRect/>
        </a:stretch>
      </xdr:blipFill>
      <xdr:spPr>
        <a:xfrm>
          <a:off x="7776882" y="3552264"/>
          <a:ext cx="7120745" cy="4663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Sheet1"/>
      <sheetName val="Forecast"/>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 val="Overall Budget Utilisation (2)"/>
      <sheetName val="Overall Budget Utilisation"/>
      <sheetName val="Summary for Platform Directors"/>
      <sheetName val="TSS Budget Report"/>
      <sheetName val="Live CIO Projects"/>
    </sheetNames>
    <sheetDataSet>
      <sheetData sheetId="0"/>
      <sheetData sheetId="1"/>
      <sheetData sheetId="2">
        <row r="1">
          <cell r="G1" t="str">
            <v>External</v>
          </cell>
          <cell r="I1" t="str">
            <v>B.BP18-035</v>
          </cell>
          <cell r="AK1">
            <v>0</v>
          </cell>
        </row>
        <row r="2">
          <cell r="G2" t="str">
            <v>Internal</v>
          </cell>
          <cell r="I2" t="str">
            <v>B.BP18-035</v>
          </cell>
          <cell r="AK2">
            <v>0</v>
          </cell>
        </row>
        <row r="3">
          <cell r="G3" t="str">
            <v>Total</v>
          </cell>
          <cell r="I3" t="str">
            <v>B.BP18-035</v>
          </cell>
          <cell r="AK3">
            <v>0</v>
          </cell>
        </row>
        <row r="8">
          <cell r="AK8">
            <v>3579464.8285714285</v>
          </cell>
        </row>
        <row r="10">
          <cell r="B10" t="str">
            <v>Project_Ref_No</v>
          </cell>
          <cell r="C10" t="str">
            <v>Project_Name</v>
          </cell>
          <cell r="G10" t="str">
            <v>Cost_Type</v>
          </cell>
          <cell r="I10" t="str">
            <v>Budget Line Code (BP18)</v>
          </cell>
          <cell r="AK10" t="str">
            <v>Estimated Cost Current Year (VOWD+VOWR)</v>
          </cell>
        </row>
        <row r="11">
          <cell r="B11" t="str">
            <v>B.BP18-020.1</v>
          </cell>
          <cell r="C11" t="str">
            <v>DSC Change Budget</v>
          </cell>
          <cell r="G11" t="str">
            <v>External</v>
          </cell>
          <cell r="I11" t="str">
            <v>B.BP18-020.1</v>
          </cell>
          <cell r="AK11">
            <v>0</v>
          </cell>
        </row>
        <row r="12">
          <cell r="B12" t="str">
            <v>B.BP18-020.2</v>
          </cell>
          <cell r="C12" t="str">
            <v>DSC Change Budget (UIG WORK ADDITION)</v>
          </cell>
          <cell r="G12" t="str">
            <v>External</v>
          </cell>
          <cell r="I12" t="str">
            <v>B.BP18-020.2</v>
          </cell>
          <cell r="AK12">
            <v>0</v>
          </cell>
        </row>
        <row r="13">
          <cell r="B13" t="str">
            <v>B.BP18-051</v>
          </cell>
          <cell r="C13" t="str">
            <v>Ofgem Evaluation / POC for CSS Central Switching Service Budget</v>
          </cell>
          <cell r="G13" t="str">
            <v>External</v>
          </cell>
          <cell r="I13" t="str">
            <v>B.BP18-051</v>
          </cell>
          <cell r="AK13">
            <v>0</v>
          </cell>
        </row>
        <row r="14">
          <cell r="B14" t="str">
            <v>B.BP18-031</v>
          </cell>
          <cell r="C14" t="str">
            <v>Central Switching Service (CSS) Consequential Change Budget</v>
          </cell>
          <cell r="G14" t="str">
            <v>External</v>
          </cell>
          <cell r="I14" t="str">
            <v>B.BP18-031</v>
          </cell>
          <cell r="AK14">
            <v>0</v>
          </cell>
        </row>
        <row r="15">
          <cell r="B15" t="str">
            <v>B.BP18-035</v>
          </cell>
          <cell r="C15" t="str">
            <v>Impact Assessment Budget</v>
          </cell>
          <cell r="G15" t="str">
            <v>External</v>
          </cell>
          <cell r="I15" t="str">
            <v>B.BP18-035</v>
          </cell>
          <cell r="AK15">
            <v>0</v>
          </cell>
        </row>
        <row r="16">
          <cell r="B16" t="str">
            <v>B.BP18-061</v>
          </cell>
          <cell r="C16" t="str">
            <v>Data Centre &amp; Associated Services Road Map Analysis Budget</v>
          </cell>
          <cell r="G16" t="str">
            <v>External</v>
          </cell>
          <cell r="I16" t="str">
            <v>B.BP18-061</v>
          </cell>
          <cell r="AK16">
            <v>0</v>
          </cell>
        </row>
        <row r="17">
          <cell r="B17" t="str">
            <v>B.BP18-030.1</v>
          </cell>
          <cell r="C17" t="str">
            <v>Gemini (Non EU) General Budget</v>
          </cell>
          <cell r="G17" t="str">
            <v>External</v>
          </cell>
          <cell r="I17" t="str">
            <v>B.BP18-030.1</v>
          </cell>
          <cell r="AK17">
            <v>0</v>
          </cell>
        </row>
        <row r="18">
          <cell r="B18" t="str">
            <v>B.BP18-030.2</v>
          </cell>
          <cell r="C18" t="str">
            <v>Gemini (Non EU) Charging and Incremental Capacity Budget</v>
          </cell>
          <cell r="G18" t="str">
            <v>External</v>
          </cell>
          <cell r="I18" t="str">
            <v>B.BP18-030.2</v>
          </cell>
          <cell r="AK18">
            <v>0</v>
          </cell>
        </row>
        <row r="19">
          <cell r="B19" t="str">
            <v>B.BP18-046</v>
          </cell>
          <cell r="C19" t="str">
            <v>Technical Upgrades (pka "Infrastructure General") Budget</v>
          </cell>
          <cell r="G19" t="str">
            <v>External</v>
          </cell>
          <cell r="I19" t="str">
            <v>B.BP18-046</v>
          </cell>
          <cell r="AK19">
            <v>0</v>
          </cell>
        </row>
        <row r="20">
          <cell r="B20" t="str">
            <v>B.BP18-047</v>
          </cell>
          <cell r="C20" t="str">
            <v>Use of Globalscape for sFTP solution Budget</v>
          </cell>
          <cell r="G20" t="str">
            <v>External</v>
          </cell>
          <cell r="I20" t="str">
            <v>B.BP18-047</v>
          </cell>
          <cell r="AK20">
            <v>0</v>
          </cell>
        </row>
        <row r="21">
          <cell r="B21" t="str">
            <v>B.BP18-050</v>
          </cell>
          <cell r="C21" t="str">
            <v>EFT Software Upgrade Budget</v>
          </cell>
          <cell r="G21" t="str">
            <v>External</v>
          </cell>
          <cell r="I21" t="str">
            <v>B.BP18-050</v>
          </cell>
          <cell r="AK21">
            <v>0</v>
          </cell>
        </row>
        <row r="22">
          <cell r="B22" t="str">
            <v>B.BP18-013</v>
          </cell>
          <cell r="C22" t="str">
            <v>Gemini Sustain / Re-platform Budget</v>
          </cell>
          <cell r="G22" t="str">
            <v>External</v>
          </cell>
          <cell r="I22" t="str">
            <v>B.BP18-013</v>
          </cell>
          <cell r="AK22">
            <v>0</v>
          </cell>
        </row>
        <row r="23">
          <cell r="B23" t="str">
            <v>B.BP18-006</v>
          </cell>
          <cell r="C23" t="str">
            <v>Transform Us Budget</v>
          </cell>
          <cell r="G23" t="str">
            <v>External</v>
          </cell>
          <cell r="I23" t="str">
            <v>B.BP18-006</v>
          </cell>
          <cell r="AK23">
            <v>0</v>
          </cell>
        </row>
        <row r="24">
          <cell r="B24" t="str">
            <v>B.BP18-003</v>
          </cell>
          <cell r="C24" t="str">
            <v>UK Link Deferred Change (BP18-003)</v>
          </cell>
          <cell r="G24" t="str">
            <v>External</v>
          </cell>
          <cell r="I24" t="str">
            <v>B.BP18-003</v>
          </cell>
          <cell r="AK24">
            <v>0</v>
          </cell>
        </row>
        <row r="25">
          <cell r="B25" t="str">
            <v>B.BP18-012</v>
          </cell>
          <cell r="C25" t="str">
            <v>Design, Requirement &amp; Testing Centres of Excellence</v>
          </cell>
          <cell r="G25" t="str">
            <v>External</v>
          </cell>
          <cell r="I25" t="str">
            <v>B.BP18-012</v>
          </cell>
          <cell r="AK25">
            <v>0</v>
          </cell>
        </row>
        <row r="26">
          <cell r="B26" t="str">
            <v>B.BP18-045</v>
          </cell>
          <cell r="C26" t="str">
            <v>Service Excellence (pka Bus Improvement)</v>
          </cell>
          <cell r="G26" t="str">
            <v>External</v>
          </cell>
          <cell r="I26" t="str">
            <v>B.BP18-045</v>
          </cell>
          <cell r="AK26">
            <v>0</v>
          </cell>
        </row>
        <row r="27">
          <cell r="B27" t="str">
            <v>B.BP18-057</v>
          </cell>
          <cell r="C27" t="str">
            <v>Gemserv MIS (Market Intelligence Service)</v>
          </cell>
          <cell r="G27" t="str">
            <v>External</v>
          </cell>
          <cell r="I27" t="str">
            <v>B.BP18-057</v>
          </cell>
          <cell r="AK27">
            <v>0</v>
          </cell>
        </row>
        <row r="28">
          <cell r="B28" t="str">
            <v>B.BP18-033</v>
          </cell>
          <cell r="C28" t="str">
            <v>Data Self Service Pilot</v>
          </cell>
          <cell r="G28" t="str">
            <v>External</v>
          </cell>
          <cell r="I28" t="str">
            <v>B.BP18-033</v>
          </cell>
          <cell r="AK28">
            <v>0</v>
          </cell>
        </row>
        <row r="29">
          <cell r="B29" t="str">
            <v>B.BP18-043</v>
          </cell>
          <cell r="C29" t="str">
            <v>Additional Direct API Services</v>
          </cell>
          <cell r="G29" t="str">
            <v>External</v>
          </cell>
          <cell r="I29" t="str">
            <v>B.BP18-043</v>
          </cell>
          <cell r="AK29">
            <v>0</v>
          </cell>
        </row>
        <row r="30">
          <cell r="B30" t="str">
            <v>B.BP18-041</v>
          </cell>
          <cell r="C30" t="str">
            <v>Customer Relationship Management (CRM) Tooling &amp; Process Delivery Budget</v>
          </cell>
          <cell r="G30" t="str">
            <v>External</v>
          </cell>
          <cell r="I30" t="str">
            <v>B.BP18-041</v>
          </cell>
          <cell r="AK30">
            <v>0</v>
          </cell>
        </row>
        <row r="31">
          <cell r="B31" t="str">
            <v>B.BP18-054</v>
          </cell>
          <cell r="C31" t="str">
            <v>Information Security Enhancements Budget</v>
          </cell>
          <cell r="G31" t="str">
            <v>External</v>
          </cell>
          <cell r="I31" t="str">
            <v>B.BP18-054</v>
          </cell>
          <cell r="AK31">
            <v>0</v>
          </cell>
        </row>
        <row r="32">
          <cell r="B32" t="str">
            <v>B.BP18-027</v>
          </cell>
          <cell r="C32" t="str">
            <v>Demand Estimation Modelling Tools Budget</v>
          </cell>
          <cell r="G32" t="str">
            <v>External</v>
          </cell>
          <cell r="I32" t="str">
            <v>B.BP18-027</v>
          </cell>
          <cell r="AK32">
            <v>0</v>
          </cell>
        </row>
        <row r="33">
          <cell r="B33" t="str">
            <v>B.BP18-023</v>
          </cell>
          <cell r="C33" t="str">
            <v>Programme Management Toolset Budget</v>
          </cell>
          <cell r="G33" t="str">
            <v>External</v>
          </cell>
          <cell r="I33" t="str">
            <v>B.BP18-023</v>
          </cell>
          <cell r="AK33">
            <v>0</v>
          </cell>
        </row>
        <row r="34">
          <cell r="B34">
            <v>1154</v>
          </cell>
          <cell r="C34" t="str">
            <v>COR1154 UK Link Programme - Capex External</v>
          </cell>
          <cell r="G34" t="str">
            <v>External</v>
          </cell>
          <cell r="I34" t="str">
            <v>B.UKLP.NA</v>
          </cell>
          <cell r="AK34">
            <v>0</v>
          </cell>
        </row>
        <row r="35">
          <cell r="B35">
            <v>1154</v>
          </cell>
          <cell r="C35" t="str">
            <v>COR1154 UK Link Programme - Capex Internal</v>
          </cell>
          <cell r="G35" t="str">
            <v>External</v>
          </cell>
          <cell r="I35" t="str">
            <v>B.UKLP.NA</v>
          </cell>
          <cell r="AK35">
            <v>0</v>
          </cell>
        </row>
        <row r="36">
          <cell r="B36">
            <v>1154</v>
          </cell>
          <cell r="C36" t="str">
            <v>COR1154 UK Link Programme - Opex External</v>
          </cell>
          <cell r="G36" t="str">
            <v>External</v>
          </cell>
          <cell r="I36" t="str">
            <v>B.UKLP.NA</v>
          </cell>
          <cell r="AK36">
            <v>0</v>
          </cell>
        </row>
        <row r="37">
          <cell r="B37">
            <v>1154</v>
          </cell>
          <cell r="C37" t="str">
            <v>COR1154 UK Link Programme - Opex Internal</v>
          </cell>
          <cell r="G37" t="str">
            <v>External</v>
          </cell>
          <cell r="I37" t="str">
            <v>B.UKLP.NA</v>
          </cell>
          <cell r="AK37">
            <v>0</v>
          </cell>
        </row>
        <row r="38">
          <cell r="B38">
            <v>1154</v>
          </cell>
          <cell r="C38" t="str">
            <v>COR1154 UK Link Programme - iGT Services External</v>
          </cell>
          <cell r="G38" t="str">
            <v>External</v>
          </cell>
          <cell r="I38" t="str">
            <v>B.UKLP.NA</v>
          </cell>
          <cell r="AK38">
            <v>0</v>
          </cell>
        </row>
        <row r="39">
          <cell r="B39">
            <v>1154</v>
          </cell>
          <cell r="C39" t="str">
            <v>COR1154 UK Link Programme - iGT Services Internal</v>
          </cell>
          <cell r="G39" t="str">
            <v>External</v>
          </cell>
          <cell r="I39" t="str">
            <v>B.UKLP.NA</v>
          </cell>
          <cell r="AK39">
            <v>0</v>
          </cell>
        </row>
        <row r="40">
          <cell r="B40">
            <v>1154</v>
          </cell>
          <cell r="C40" t="str">
            <v>COR1154 UK Link Programme</v>
          </cell>
          <cell r="G40" t="str">
            <v>Total</v>
          </cell>
          <cell r="I40" t="str">
            <v>B.UKLP.NA</v>
          </cell>
          <cell r="AK40">
            <v>0</v>
          </cell>
        </row>
        <row r="41">
          <cell r="B41">
            <v>3143</v>
          </cell>
          <cell r="C41" t="str">
            <v>XFTM Decommissioning</v>
          </cell>
          <cell r="G41" t="str">
            <v>External</v>
          </cell>
          <cell r="I41" t="str">
            <v>B.BP18-046</v>
          </cell>
          <cell r="AK41">
            <v>0</v>
          </cell>
        </row>
        <row r="42">
          <cell r="B42">
            <v>3143</v>
          </cell>
          <cell r="C42" t="str">
            <v>XFTM Decommissioning</v>
          </cell>
          <cell r="G42" t="str">
            <v>Internal</v>
          </cell>
          <cell r="I42" t="str">
            <v>B.BP18-046</v>
          </cell>
          <cell r="AK42">
            <v>0</v>
          </cell>
        </row>
        <row r="43">
          <cell r="B43">
            <v>3143</v>
          </cell>
          <cell r="C43" t="str">
            <v>XFTM Decommissioning</v>
          </cell>
          <cell r="G43" t="str">
            <v>Total</v>
          </cell>
          <cell r="I43" t="str">
            <v>B.BP18-046</v>
          </cell>
          <cell r="AK43">
            <v>0</v>
          </cell>
        </row>
        <row r="44">
          <cell r="B44">
            <v>3447</v>
          </cell>
          <cell r="C44" t="str">
            <v>XP1 Decommissioning</v>
          </cell>
          <cell r="G44" t="str">
            <v>External</v>
          </cell>
          <cell r="I44" t="str">
            <v>B.BP18-046</v>
          </cell>
          <cell r="AK44">
            <v>0</v>
          </cell>
        </row>
        <row r="45">
          <cell r="B45">
            <v>3447</v>
          </cell>
          <cell r="C45" t="str">
            <v>XP1 Decommissioning</v>
          </cell>
          <cell r="G45" t="str">
            <v>Internal</v>
          </cell>
          <cell r="I45" t="str">
            <v>B.BP18-046</v>
          </cell>
          <cell r="AK45">
            <v>0</v>
          </cell>
        </row>
        <row r="46">
          <cell r="B46">
            <v>3447</v>
          </cell>
          <cell r="C46" t="str">
            <v>XP1 Decommissioning</v>
          </cell>
          <cell r="G46" t="str">
            <v>Total</v>
          </cell>
          <cell r="I46" t="str">
            <v>B.BP18-046</v>
          </cell>
          <cell r="AK46">
            <v>0</v>
          </cell>
        </row>
        <row r="47">
          <cell r="B47">
            <v>4112</v>
          </cell>
          <cell r="C47" t="str">
            <v>Microsoft Project Online Plus (MPOP)</v>
          </cell>
          <cell r="G47" t="str">
            <v>External</v>
          </cell>
          <cell r="I47" t="str">
            <v>B.BP18-045</v>
          </cell>
          <cell r="AK47">
            <v>9400</v>
          </cell>
        </row>
        <row r="48">
          <cell r="B48">
            <v>4112</v>
          </cell>
          <cell r="C48" t="str">
            <v>Microsoft Project Online Plus (MPOP)</v>
          </cell>
          <cell r="G48" t="str">
            <v>Internal</v>
          </cell>
          <cell r="I48" t="str">
            <v>B.BP18-045</v>
          </cell>
          <cell r="AK48">
            <v>0</v>
          </cell>
        </row>
        <row r="49">
          <cell r="B49">
            <v>4112</v>
          </cell>
          <cell r="C49" t="str">
            <v>Microsoft Project Online Plus (MPOP)</v>
          </cell>
          <cell r="G49" t="str">
            <v>Total</v>
          </cell>
          <cell r="I49" t="str">
            <v>B.BP18-045</v>
          </cell>
          <cell r="AK49">
            <v>9400</v>
          </cell>
        </row>
        <row r="50">
          <cell r="B50">
            <v>4117</v>
          </cell>
          <cell r="C50" t="str">
            <v>Transform Us (Programme Summary) {CAPEX}</v>
          </cell>
          <cell r="G50" t="str">
            <v>External</v>
          </cell>
          <cell r="I50" t="str">
            <v>B.BP18-006</v>
          </cell>
          <cell r="AK50">
            <v>0</v>
          </cell>
        </row>
        <row r="51">
          <cell r="B51">
            <v>4117</v>
          </cell>
          <cell r="C51" t="str">
            <v>Transform Us (Programme Summary) {CAPEX}</v>
          </cell>
          <cell r="G51" t="str">
            <v>Internal</v>
          </cell>
          <cell r="I51" t="str">
            <v>B.BP18-006</v>
          </cell>
          <cell r="AK51">
            <v>0</v>
          </cell>
        </row>
        <row r="52">
          <cell r="B52">
            <v>4117</v>
          </cell>
          <cell r="C52" t="str">
            <v>Transform Us (Programme Summary) {CAPEX}</v>
          </cell>
          <cell r="G52" t="str">
            <v>Total</v>
          </cell>
          <cell r="I52" t="str">
            <v>B.BP18-006</v>
          </cell>
          <cell r="AK52">
            <v>0</v>
          </cell>
        </row>
        <row r="53">
          <cell r="B53">
            <v>4117</v>
          </cell>
          <cell r="C53" t="str">
            <v>Transform Us (Programme Summary) {OPEX}</v>
          </cell>
          <cell r="G53" t="str">
            <v>External</v>
          </cell>
          <cell r="I53" t="str">
            <v>B.BP18-006</v>
          </cell>
          <cell r="AK53">
            <v>4668090.3674999997</v>
          </cell>
        </row>
        <row r="54">
          <cell r="B54">
            <v>4117</v>
          </cell>
          <cell r="C54" t="str">
            <v>Transform Us (Programme Summary) {OPEX}</v>
          </cell>
          <cell r="G54" t="str">
            <v>Internal</v>
          </cell>
          <cell r="I54" t="str">
            <v>B.BP18-006</v>
          </cell>
        </row>
        <row r="55">
          <cell r="B55">
            <v>4117</v>
          </cell>
          <cell r="C55" t="str">
            <v>Transform Us (Programme Summary) {OPEX}</v>
          </cell>
          <cell r="G55" t="str">
            <v>Total</v>
          </cell>
          <cell r="I55" t="str">
            <v>B.BP18-006</v>
          </cell>
          <cell r="AK55">
            <v>4668090.3674999997</v>
          </cell>
        </row>
        <row r="56">
          <cell r="B56">
            <v>4117.1000000000004</v>
          </cell>
          <cell r="C56" t="str">
            <v>Transform Us ERP {External}</v>
          </cell>
          <cell r="G56" t="str">
            <v>External</v>
          </cell>
          <cell r="I56" t="str">
            <v>N/A</v>
          </cell>
          <cell r="AK56">
            <v>2255269.8774999999</v>
          </cell>
        </row>
        <row r="57">
          <cell r="B57">
            <v>4117.1000000000004</v>
          </cell>
          <cell r="C57" t="str">
            <v>Transform Us ERP {Internal}</v>
          </cell>
          <cell r="G57" t="str">
            <v>Internal</v>
          </cell>
          <cell r="I57" t="str">
            <v>N/A</v>
          </cell>
          <cell r="AK57">
            <v>-380223</v>
          </cell>
        </row>
        <row r="58">
          <cell r="B58">
            <v>4117.1000000000004</v>
          </cell>
          <cell r="C58" t="str">
            <v>Transform Us ERP</v>
          </cell>
          <cell r="G58" t="str">
            <v>Total</v>
          </cell>
          <cell r="I58" t="str">
            <v>N/A</v>
          </cell>
          <cell r="AK58">
            <v>1875046.8774999999</v>
          </cell>
        </row>
        <row r="59">
          <cell r="B59">
            <v>4117.2</v>
          </cell>
          <cell r="C59" t="str">
            <v>Transform Us Desktop [Opex] {External}</v>
          </cell>
          <cell r="G59" t="str">
            <v>External</v>
          </cell>
          <cell r="I59" t="str">
            <v>N/A</v>
          </cell>
          <cell r="AK59">
            <v>2026168.3771428573</v>
          </cell>
        </row>
        <row r="60">
          <cell r="B60">
            <v>4117.2</v>
          </cell>
          <cell r="C60" t="str">
            <v>Transform Us Desktop [Opex] {Internal}</v>
          </cell>
          <cell r="G60" t="str">
            <v>Internal</v>
          </cell>
          <cell r="I60" t="str">
            <v>N/A</v>
          </cell>
          <cell r="AK60">
            <v>-196435.75</v>
          </cell>
        </row>
        <row r="61">
          <cell r="B61">
            <v>4117.2</v>
          </cell>
          <cell r="C61" t="str">
            <v>Transform Us Desktop [Opex]</v>
          </cell>
          <cell r="G61" t="str">
            <v>Total</v>
          </cell>
          <cell r="I61" t="str">
            <v>N/A</v>
          </cell>
          <cell r="AK61">
            <v>1829732.6271428573</v>
          </cell>
        </row>
        <row r="62">
          <cell r="B62">
            <v>4117.2</v>
          </cell>
          <cell r="C62" t="str">
            <v>Transform Us Desktop [Capex] {External}</v>
          </cell>
          <cell r="G62" t="str">
            <v>External</v>
          </cell>
          <cell r="I62" t="str">
            <v>N/A</v>
          </cell>
          <cell r="AK62">
            <v>0</v>
          </cell>
        </row>
        <row r="63">
          <cell r="B63">
            <v>4117.2</v>
          </cell>
          <cell r="C63" t="str">
            <v>Transform Us Desktop [Capex] {Internal}</v>
          </cell>
          <cell r="G63" t="str">
            <v>Internal</v>
          </cell>
          <cell r="I63" t="str">
            <v>N/A</v>
          </cell>
          <cell r="AK63">
            <v>0</v>
          </cell>
        </row>
        <row r="64">
          <cell r="B64">
            <v>4117.2</v>
          </cell>
          <cell r="C64" t="str">
            <v>Transform Us Desktop [Capex]</v>
          </cell>
          <cell r="G64" t="str">
            <v>Total</v>
          </cell>
          <cell r="I64" t="str">
            <v>N/A</v>
          </cell>
          <cell r="AK64">
            <v>0</v>
          </cell>
        </row>
        <row r="65">
          <cell r="B65">
            <v>4117.3</v>
          </cell>
          <cell r="C65" t="str">
            <v>Transform Us Network {External}</v>
          </cell>
          <cell r="G65" t="str">
            <v>External</v>
          </cell>
          <cell r="I65" t="str">
            <v>N/A</v>
          </cell>
          <cell r="AK65">
            <v>1103077.6128571429</v>
          </cell>
        </row>
        <row r="66">
          <cell r="B66">
            <v>4117.3</v>
          </cell>
          <cell r="C66" t="str">
            <v>Transform Us Network {Internal}</v>
          </cell>
          <cell r="G66" t="str">
            <v>Internal</v>
          </cell>
          <cell r="I66" t="str">
            <v>N/A</v>
          </cell>
          <cell r="AK66">
            <v>-139766.75</v>
          </cell>
        </row>
        <row r="67">
          <cell r="B67">
            <v>4117.3</v>
          </cell>
          <cell r="C67" t="str">
            <v>Transform Us Network</v>
          </cell>
          <cell r="G67" t="str">
            <v>Total</v>
          </cell>
          <cell r="I67" t="str">
            <v>N/A</v>
          </cell>
          <cell r="AK67">
            <v>963310.86285714293</v>
          </cell>
        </row>
        <row r="68">
          <cell r="B68">
            <v>4117.3</v>
          </cell>
          <cell r="C68" t="str">
            <v>Transform Us Network [Capex] {External}</v>
          </cell>
          <cell r="G68" t="str">
            <v>External</v>
          </cell>
          <cell r="I68" t="str">
            <v>N/A</v>
          </cell>
          <cell r="AK68">
            <v>0</v>
          </cell>
        </row>
        <row r="69">
          <cell r="B69">
            <v>4117.3</v>
          </cell>
          <cell r="C69" t="str">
            <v>Transform Us Network [Capex] {Internal}</v>
          </cell>
          <cell r="G69" t="str">
            <v>Internal</v>
          </cell>
          <cell r="I69" t="str">
            <v>N/A</v>
          </cell>
          <cell r="AK69">
            <v>0</v>
          </cell>
        </row>
        <row r="70">
          <cell r="B70">
            <v>4117.3</v>
          </cell>
          <cell r="C70" t="str">
            <v>Transform Us Network [Capex]</v>
          </cell>
          <cell r="G70" t="str">
            <v>Total</v>
          </cell>
          <cell r="I70" t="str">
            <v>N/A</v>
          </cell>
          <cell r="AK70">
            <v>0</v>
          </cell>
        </row>
        <row r="71">
          <cell r="B71">
            <v>4117.3999999999996</v>
          </cell>
          <cell r="C71" t="str">
            <v>Transform Us Auxiliary {External}</v>
          </cell>
          <cell r="G71" t="str">
            <v>External</v>
          </cell>
          <cell r="I71" t="str">
            <v>N/A</v>
          </cell>
          <cell r="AK71">
            <v>0</v>
          </cell>
        </row>
        <row r="72">
          <cell r="B72">
            <v>4117.3999999999996</v>
          </cell>
          <cell r="C72" t="str">
            <v>Transform Us Auxiliary {Internal}</v>
          </cell>
          <cell r="G72" t="str">
            <v>Internal</v>
          </cell>
          <cell r="I72" t="str">
            <v>N/A</v>
          </cell>
          <cell r="AK72">
            <v>0</v>
          </cell>
        </row>
        <row r="73">
          <cell r="B73">
            <v>4117.3999999999996</v>
          </cell>
          <cell r="C73" t="str">
            <v>Transform Us Auxiliary</v>
          </cell>
          <cell r="G73" t="str">
            <v>Total</v>
          </cell>
          <cell r="I73" t="str">
            <v>N/A</v>
          </cell>
          <cell r="AK73">
            <v>0</v>
          </cell>
        </row>
        <row r="74">
          <cell r="B74">
            <v>4149</v>
          </cell>
          <cell r="C74" t="str">
            <v>NG Gateway Migration</v>
          </cell>
          <cell r="G74" t="str">
            <v>External</v>
          </cell>
          <cell r="I74" t="str">
            <v>B.ASR.NA</v>
          </cell>
          <cell r="AK74">
            <v>19000</v>
          </cell>
        </row>
        <row r="75">
          <cell r="B75">
            <v>4149</v>
          </cell>
          <cell r="C75" t="str">
            <v>NG Gateway Migration</v>
          </cell>
          <cell r="G75" t="str">
            <v>Internal</v>
          </cell>
          <cell r="I75" t="str">
            <v>B.ASR.NA</v>
          </cell>
          <cell r="AK75">
            <v>14000</v>
          </cell>
        </row>
        <row r="76">
          <cell r="B76">
            <v>4149</v>
          </cell>
          <cell r="C76" t="str">
            <v>NG Gateway Migration</v>
          </cell>
          <cell r="G76" t="str">
            <v>Total</v>
          </cell>
          <cell r="I76" t="str">
            <v>B.ASR.NA</v>
          </cell>
          <cell r="AK76">
            <v>33000</v>
          </cell>
        </row>
        <row r="77">
          <cell r="B77">
            <v>4216</v>
          </cell>
          <cell r="C77" t="str">
            <v>API Platform Implementation</v>
          </cell>
          <cell r="G77" t="str">
            <v>External</v>
          </cell>
          <cell r="I77" t="str">
            <v>B.BP18-045</v>
          </cell>
          <cell r="AK77">
            <v>7650</v>
          </cell>
        </row>
        <row r="78">
          <cell r="B78">
            <v>4216</v>
          </cell>
          <cell r="C78" t="str">
            <v>API Platform Implementation</v>
          </cell>
          <cell r="G78" t="str">
            <v>Internal</v>
          </cell>
          <cell r="I78" t="str">
            <v>B.BP18-045</v>
          </cell>
          <cell r="AK78">
            <v>0</v>
          </cell>
        </row>
        <row r="79">
          <cell r="B79">
            <v>4216</v>
          </cell>
          <cell r="C79" t="str">
            <v>API Platform Implementation</v>
          </cell>
          <cell r="G79" t="str">
            <v>Total</v>
          </cell>
          <cell r="I79" t="str">
            <v>B.BP18-045</v>
          </cell>
          <cell r="AK79">
            <v>7650</v>
          </cell>
        </row>
        <row r="80">
          <cell r="B80">
            <v>4324</v>
          </cell>
          <cell r="C80" t="str">
            <v>Checkpoint Hardware Upgrade</v>
          </cell>
          <cell r="G80" t="str">
            <v>External</v>
          </cell>
          <cell r="I80" t="str">
            <v>B.BP18-046</v>
          </cell>
          <cell r="AK80">
            <v>83929.999999959997</v>
          </cell>
        </row>
        <row r="81">
          <cell r="B81">
            <v>4324</v>
          </cell>
          <cell r="C81" t="str">
            <v>Checkpoint Hardware Upgrade</v>
          </cell>
          <cell r="G81" t="str">
            <v>Internal</v>
          </cell>
          <cell r="I81" t="str">
            <v>B.BP18-046</v>
          </cell>
          <cell r="AK81">
            <v>11950</v>
          </cell>
        </row>
        <row r="82">
          <cell r="B82">
            <v>4324</v>
          </cell>
          <cell r="C82" t="str">
            <v>Checkpoint Hardware Upgrade</v>
          </cell>
          <cell r="G82" t="str">
            <v>Total</v>
          </cell>
          <cell r="I82" t="str">
            <v>B.BP18-046</v>
          </cell>
          <cell r="AK82">
            <v>95879.999999959997</v>
          </cell>
        </row>
        <row r="83">
          <cell r="B83">
            <v>4325</v>
          </cell>
          <cell r="C83" t="str">
            <v>Cisco Security Upgrade</v>
          </cell>
          <cell r="G83" t="str">
            <v>External</v>
          </cell>
          <cell r="I83" t="str">
            <v>B.BP18-046</v>
          </cell>
          <cell r="AK83">
            <v>179965.8</v>
          </cell>
        </row>
        <row r="84">
          <cell r="B84">
            <v>4325</v>
          </cell>
          <cell r="C84" t="str">
            <v>Cisco Security Upgrade</v>
          </cell>
          <cell r="G84" t="str">
            <v>Internal</v>
          </cell>
          <cell r="I84" t="str">
            <v>B.BP18-046</v>
          </cell>
          <cell r="AK84">
            <v>14150</v>
          </cell>
        </row>
        <row r="85">
          <cell r="B85">
            <v>4325</v>
          </cell>
          <cell r="C85" t="str">
            <v>Cisco Security Upgrade</v>
          </cell>
          <cell r="G85" t="str">
            <v>Total</v>
          </cell>
          <cell r="I85" t="str">
            <v>B.BP18-046</v>
          </cell>
          <cell r="AK85">
            <v>194115.8</v>
          </cell>
        </row>
        <row r="86">
          <cell r="B86">
            <v>4349</v>
          </cell>
          <cell r="C86" t="str">
            <v xml:space="preserve">Control-M/EM, Server and agent upgrade for Gemini and CMS </v>
          </cell>
          <cell r="G86" t="str">
            <v>External</v>
          </cell>
          <cell r="I86" t="str">
            <v>B.BP18-046</v>
          </cell>
          <cell r="AK86">
            <v>162357</v>
          </cell>
        </row>
        <row r="87">
          <cell r="B87">
            <v>4349</v>
          </cell>
          <cell r="C87" t="str">
            <v xml:space="preserve">Control-M/EM, Server and agent upgrade for Gemini and CMS </v>
          </cell>
          <cell r="G87" t="str">
            <v>Internal</v>
          </cell>
          <cell r="I87" t="str">
            <v>B.BP18-046</v>
          </cell>
          <cell r="AK87">
            <v>0</v>
          </cell>
        </row>
        <row r="88">
          <cell r="B88">
            <v>4349</v>
          </cell>
          <cell r="C88" t="str">
            <v xml:space="preserve">Control-M/EM, Server and agent upgrade for Gemini and CMS </v>
          </cell>
          <cell r="G88" t="str">
            <v>Total</v>
          </cell>
          <cell r="I88" t="str">
            <v>B.BP18-046</v>
          </cell>
          <cell r="AK88">
            <v>162357</v>
          </cell>
        </row>
        <row r="89">
          <cell r="B89">
            <v>4361</v>
          </cell>
          <cell r="C89" t="str">
            <v>UKL Jun'18 Release [R2] (DSC CB) Programme Summary</v>
          </cell>
          <cell r="G89" t="str">
            <v>External</v>
          </cell>
          <cell r="I89" t="str">
            <v>B.BP18-020.1</v>
          </cell>
          <cell r="AK89">
            <v>351099.71428571432</v>
          </cell>
        </row>
        <row r="90">
          <cell r="B90">
            <v>4361</v>
          </cell>
          <cell r="C90" t="str">
            <v>UKL Jun'18 Release [R2] (DSC CB) Programme Summary</v>
          </cell>
          <cell r="G90" t="str">
            <v>Internal</v>
          </cell>
          <cell r="I90" t="str">
            <v>B.BP18-020.1</v>
          </cell>
          <cell r="AK90">
            <v>30631</v>
          </cell>
        </row>
        <row r="91">
          <cell r="B91">
            <v>4361</v>
          </cell>
          <cell r="C91" t="str">
            <v>UKL Jun'18 Release [R2] (DSC CB) Programme Summary</v>
          </cell>
          <cell r="G91" t="str">
            <v>Total</v>
          </cell>
          <cell r="I91" t="str">
            <v>B.BP18-020.1</v>
          </cell>
          <cell r="AK91">
            <v>381730.71428571432</v>
          </cell>
        </row>
        <row r="92">
          <cell r="B92">
            <v>4361</v>
          </cell>
          <cell r="C92" t="str">
            <v>UKL Jun'18 Release [R2] (DEF Chg) Programme Summary</v>
          </cell>
          <cell r="G92" t="str">
            <v>External</v>
          </cell>
          <cell r="I92" t="str">
            <v>B.BP18-003</v>
          </cell>
          <cell r="AK92">
            <v>269759.04201680672</v>
          </cell>
        </row>
        <row r="93">
          <cell r="B93">
            <v>4361</v>
          </cell>
          <cell r="C93" t="str">
            <v>UKL Jun'18 Release [R2] (DEF Chg) Programme Summary</v>
          </cell>
          <cell r="G93" t="str">
            <v>Internal</v>
          </cell>
          <cell r="I93" t="str">
            <v>B.BP18-003</v>
          </cell>
          <cell r="AK93">
            <v>37631</v>
          </cell>
        </row>
        <row r="94">
          <cell r="B94">
            <v>4361</v>
          </cell>
          <cell r="C94" t="str">
            <v>UKL Jun'18 Release [R2] (DEF Chg) Programme Summary</v>
          </cell>
          <cell r="G94" t="str">
            <v>Total</v>
          </cell>
          <cell r="I94" t="str">
            <v>B.BP18-003</v>
          </cell>
          <cell r="AK94">
            <v>307390.04201680672</v>
          </cell>
        </row>
        <row r="95">
          <cell r="B95">
            <v>4361.1000000000004</v>
          </cell>
          <cell r="C95" t="str">
            <v>UKL Jun'18 Release [R2] (DSC Change Budget)</v>
          </cell>
          <cell r="G95" t="str">
            <v>External</v>
          </cell>
          <cell r="I95" t="str">
            <v>N/A</v>
          </cell>
          <cell r="AK95">
            <v>290477</v>
          </cell>
        </row>
        <row r="96">
          <cell r="B96">
            <v>4361.1000000000004</v>
          </cell>
          <cell r="C96" t="str">
            <v>UKL Jun'18 Release [R2] (DSC Change Budget)</v>
          </cell>
          <cell r="G96" t="str">
            <v>Internal</v>
          </cell>
          <cell r="I96" t="str">
            <v>N/A</v>
          </cell>
          <cell r="AK96">
            <v>30631</v>
          </cell>
        </row>
        <row r="97">
          <cell r="B97">
            <v>4361.1000000000004</v>
          </cell>
          <cell r="C97" t="str">
            <v>UKL Jun'18 Release [R2] (DSC Change Budget)</v>
          </cell>
          <cell r="G97" t="str">
            <v>External</v>
          </cell>
          <cell r="I97" t="str">
            <v>N/A</v>
          </cell>
          <cell r="AK97">
            <v>61537.71428571429</v>
          </cell>
        </row>
        <row r="98">
          <cell r="B98">
            <v>4361.1000000000004</v>
          </cell>
          <cell r="C98" t="str">
            <v>UKL Jun'18 Release [R2] (DSC Change Budget)</v>
          </cell>
          <cell r="G98" t="str">
            <v>Internal</v>
          </cell>
          <cell r="I98" t="str">
            <v>N/A</v>
          </cell>
          <cell r="AK98">
            <v>0</v>
          </cell>
        </row>
        <row r="99">
          <cell r="B99">
            <v>4361.1000000000004</v>
          </cell>
          <cell r="C99" t="str">
            <v>UKL Jun'18 Release [R2] (DSC Change Budget)</v>
          </cell>
          <cell r="G99" t="str">
            <v>Total</v>
          </cell>
          <cell r="I99" t="str">
            <v>N/A</v>
          </cell>
          <cell r="AK99">
            <v>382645.71428571432</v>
          </cell>
        </row>
        <row r="100">
          <cell r="B100">
            <v>4361.2</v>
          </cell>
          <cell r="C100" t="str">
            <v>UKL Jun'18 Release [R2] (Deferred Change Budget)</v>
          </cell>
          <cell r="G100" t="str">
            <v>External</v>
          </cell>
          <cell r="I100" t="str">
            <v>N/A</v>
          </cell>
          <cell r="AK100">
            <v>150599</v>
          </cell>
        </row>
        <row r="101">
          <cell r="B101">
            <v>4361.2</v>
          </cell>
          <cell r="C101" t="str">
            <v>UKL Jun'18 Release [R2] (Deferred Change Budget)</v>
          </cell>
          <cell r="G101" t="str">
            <v>Internal</v>
          </cell>
          <cell r="I101" t="str">
            <v>N/A</v>
          </cell>
          <cell r="AK101">
            <v>30631</v>
          </cell>
        </row>
        <row r="102">
          <cell r="B102">
            <v>4361.2</v>
          </cell>
          <cell r="C102" t="str">
            <v>UKL Jun'18 Release [R2] (Deferred Change Budget)</v>
          </cell>
          <cell r="G102" t="str">
            <v>External</v>
          </cell>
          <cell r="I102" t="str">
            <v>N/A</v>
          </cell>
          <cell r="AK102">
            <v>64948.042016806721</v>
          </cell>
        </row>
        <row r="103">
          <cell r="B103">
            <v>4361.2</v>
          </cell>
          <cell r="C103" t="str">
            <v>UKL Jun'18 Release [R2] (Deferred Change Budget)</v>
          </cell>
          <cell r="G103" t="str">
            <v>Internal</v>
          </cell>
          <cell r="I103" t="str">
            <v>N/A</v>
          </cell>
          <cell r="AK103">
            <v>0</v>
          </cell>
        </row>
        <row r="104">
          <cell r="B104">
            <v>4361.2</v>
          </cell>
          <cell r="C104" t="str">
            <v>UKL Jun'18 Release [R2] (Deferred Change Budget)</v>
          </cell>
          <cell r="G104" t="str">
            <v>Total</v>
          </cell>
          <cell r="I104" t="str">
            <v>N/A</v>
          </cell>
          <cell r="AK104">
            <v>246178.04201680672</v>
          </cell>
        </row>
        <row r="105">
          <cell r="B105">
            <v>4361.3</v>
          </cell>
          <cell r="C105" t="str">
            <v>UKL Jun'18 Release [R2] (DSC CB)(Deferred Change Budget) Additional Scope Items (Cadent Billing HLIA)</v>
          </cell>
          <cell r="G105" t="str">
            <v>External</v>
          </cell>
          <cell r="I105" t="str">
            <v>N/A</v>
          </cell>
          <cell r="AK105">
            <v>-915</v>
          </cell>
        </row>
        <row r="106">
          <cell r="B106">
            <v>4361.3</v>
          </cell>
          <cell r="C106" t="str">
            <v>UKL Jun'18 Release [R2] (DSC CB)(Deferred Change Budget) Additional Scope Items (Cadent Billing HLIA)</v>
          </cell>
          <cell r="G106" t="str">
            <v>Internal</v>
          </cell>
          <cell r="I106" t="str">
            <v>N/A</v>
          </cell>
          <cell r="AK106">
            <v>0</v>
          </cell>
        </row>
        <row r="107">
          <cell r="B107">
            <v>4361.3</v>
          </cell>
          <cell r="C107" t="str">
            <v>UKL Jun'18 Release [R2] (DSC CB)(Deferred Change Budget) Additional Scope Items (Cadent Billing HLIA)</v>
          </cell>
          <cell r="G107" t="str">
            <v>Total</v>
          </cell>
          <cell r="I107" t="str">
            <v>N/A</v>
          </cell>
          <cell r="AK107">
            <v>-915</v>
          </cell>
        </row>
        <row r="108">
          <cell r="B108">
            <v>4361.3999999999996</v>
          </cell>
          <cell r="C108" t="str">
            <v>UKL Jun'18 Release [R2] (DEF Chg) Additional Scope Items (OPEX)</v>
          </cell>
          <cell r="G108" t="str">
            <v>External</v>
          </cell>
          <cell r="I108" t="str">
            <v>N/A</v>
          </cell>
          <cell r="AK108">
            <v>38044</v>
          </cell>
        </row>
        <row r="109">
          <cell r="B109">
            <v>4361.3999999999996</v>
          </cell>
          <cell r="C109" t="str">
            <v>UKL Jun'18 Release [R2] (DEF Chg) Additional Scope Items (OPEX)</v>
          </cell>
          <cell r="G109" t="str">
            <v>Internal</v>
          </cell>
          <cell r="I109" t="str">
            <v>N/A</v>
          </cell>
          <cell r="AK109">
            <v>3500</v>
          </cell>
        </row>
        <row r="110">
          <cell r="B110">
            <v>4361.3999999999996</v>
          </cell>
          <cell r="C110" t="str">
            <v>UKL Jun'18 Release [R2] (DEF Chg) Additional Scope Items (OPEX)</v>
          </cell>
          <cell r="G110" t="str">
            <v>Total</v>
          </cell>
          <cell r="I110" t="str">
            <v>N/A</v>
          </cell>
          <cell r="AK110">
            <v>41544</v>
          </cell>
        </row>
        <row r="111">
          <cell r="B111">
            <v>4361.5</v>
          </cell>
          <cell r="C111" t="str">
            <v>UKL Jun'18 Release [R2] (DEF Chg) Additional Scope Items (CAPEX)</v>
          </cell>
          <cell r="G111" t="str">
            <v>External</v>
          </cell>
          <cell r="I111" t="str">
            <v>N/A</v>
          </cell>
          <cell r="AK111">
            <v>16168</v>
          </cell>
        </row>
        <row r="112">
          <cell r="B112">
            <v>4361.5</v>
          </cell>
          <cell r="C112" t="str">
            <v>UKL Jun'18 Release [R2] (DEF Chg) Additional Scope Items (CAPEX)</v>
          </cell>
          <cell r="G112" t="str">
            <v>Internal</v>
          </cell>
          <cell r="I112" t="str">
            <v>N/A</v>
          </cell>
          <cell r="AK112">
            <v>3500</v>
          </cell>
        </row>
        <row r="113">
          <cell r="B113">
            <v>4361.5</v>
          </cell>
          <cell r="C113" t="str">
            <v>UKL Jun'18 Release [R2] (DEF Chg) Additional Scope Items (CAPEX)</v>
          </cell>
          <cell r="G113" t="str">
            <v>Total</v>
          </cell>
          <cell r="I113" t="str">
            <v>N/A</v>
          </cell>
          <cell r="AK113">
            <v>19668</v>
          </cell>
        </row>
        <row r="114">
          <cell r="B114">
            <v>4363</v>
          </cell>
          <cell r="C114" t="str">
            <v>Renewal of HPQC Licences</v>
          </cell>
          <cell r="G114" t="str">
            <v>External</v>
          </cell>
          <cell r="I114" t="str">
            <v>B.BP18-046</v>
          </cell>
          <cell r="AK114">
            <v>0</v>
          </cell>
        </row>
        <row r="115">
          <cell r="B115">
            <v>4363</v>
          </cell>
          <cell r="C115" t="str">
            <v>Renewal of HPQC Licences</v>
          </cell>
          <cell r="G115" t="str">
            <v>Internal</v>
          </cell>
          <cell r="I115" t="str">
            <v>B.BP18-046</v>
          </cell>
          <cell r="AK115">
            <v>0</v>
          </cell>
        </row>
        <row r="116">
          <cell r="B116">
            <v>4363</v>
          </cell>
          <cell r="C116" t="str">
            <v>Renewal of HPQC Licences</v>
          </cell>
          <cell r="G116" t="str">
            <v>Total</v>
          </cell>
          <cell r="I116" t="str">
            <v>B.BP18-046</v>
          </cell>
          <cell r="AK116">
            <v>0</v>
          </cell>
        </row>
        <row r="117">
          <cell r="B117">
            <v>4376</v>
          </cell>
          <cell r="C117" t="str">
            <v>GB Charging &amp; Incremental (IP PARCA) Capacity Allocation Change Delivery (2019)</v>
          </cell>
          <cell r="G117" t="str">
            <v>External</v>
          </cell>
          <cell r="I117" t="str">
            <v>B.BP18-030.2</v>
          </cell>
          <cell r="AK117">
            <v>2288553</v>
          </cell>
        </row>
        <row r="118">
          <cell r="B118">
            <v>4376</v>
          </cell>
          <cell r="C118" t="str">
            <v>GB Charging &amp; Incremental (IP PARCA) Capacity Allocation Change Delivery (2019)</v>
          </cell>
          <cell r="G118" t="str">
            <v>Internal</v>
          </cell>
          <cell r="I118" t="str">
            <v>B.BP18-030.2</v>
          </cell>
          <cell r="AK118">
            <v>279034</v>
          </cell>
        </row>
        <row r="119">
          <cell r="B119">
            <v>4376</v>
          </cell>
          <cell r="C119" t="str">
            <v>GB Charging &amp; Incremental (IP PARCA) Capacity Allocation Change Delivery (2019)</v>
          </cell>
          <cell r="G119" t="str">
            <v>Total</v>
          </cell>
          <cell r="I119" t="str">
            <v>B.BP18-030.2</v>
          </cell>
          <cell r="AK119">
            <v>2567587</v>
          </cell>
        </row>
        <row r="120">
          <cell r="B120">
            <v>4378</v>
          </cell>
          <cell r="C120" t="str">
            <v>Solution Manager ('SolMan') Upgrade</v>
          </cell>
          <cell r="G120" t="str">
            <v>External</v>
          </cell>
          <cell r="I120" t="str">
            <v>B.BP18-046</v>
          </cell>
          <cell r="AK120">
            <v>0</v>
          </cell>
        </row>
        <row r="121">
          <cell r="B121">
            <v>4378</v>
          </cell>
          <cell r="C121" t="str">
            <v>Solution Manager ('SolMan') Upgrade</v>
          </cell>
          <cell r="G121" t="str">
            <v>Internal</v>
          </cell>
          <cell r="I121" t="str">
            <v>B.BP18-046</v>
          </cell>
          <cell r="AK121">
            <v>0</v>
          </cell>
        </row>
        <row r="122">
          <cell r="B122">
            <v>4378</v>
          </cell>
          <cell r="C122" t="str">
            <v>Solution Manager ('SolMan') Upgrade</v>
          </cell>
          <cell r="G122" t="str">
            <v>Total</v>
          </cell>
          <cell r="I122" t="str">
            <v>B.BP18-046</v>
          </cell>
          <cell r="AK122">
            <v>0</v>
          </cell>
        </row>
        <row r="123">
          <cell r="B123">
            <v>4550</v>
          </cell>
          <cell r="C123" t="str">
            <v>Gemini Re-platform (BP18-013)</v>
          </cell>
          <cell r="G123" t="str">
            <v>External</v>
          </cell>
          <cell r="I123" t="str">
            <v>B.BP18-013</v>
          </cell>
          <cell r="AK123">
            <v>2398</v>
          </cell>
        </row>
        <row r="124">
          <cell r="B124">
            <v>4550</v>
          </cell>
          <cell r="C124" t="str">
            <v>Gemini Re-platform (BP18-013)</v>
          </cell>
          <cell r="G124" t="str">
            <v>Internal</v>
          </cell>
          <cell r="I124" t="str">
            <v>B.BP18-013</v>
          </cell>
          <cell r="AK124">
            <v>57115</v>
          </cell>
        </row>
        <row r="125">
          <cell r="B125">
            <v>4550</v>
          </cell>
          <cell r="C125" t="str">
            <v>Gemini Re-platform (BP18-013)</v>
          </cell>
          <cell r="G125" t="str">
            <v>Total</v>
          </cell>
          <cell r="I125" t="str">
            <v>B.BP18-013</v>
          </cell>
          <cell r="AK125">
            <v>59513</v>
          </cell>
        </row>
        <row r="126">
          <cell r="B126">
            <v>4552</v>
          </cell>
          <cell r="C126" t="str">
            <v>new Frontend for Company Intranet</v>
          </cell>
          <cell r="G126" t="str">
            <v>External</v>
          </cell>
          <cell r="I126" t="str">
            <v>B.BP18-045</v>
          </cell>
          <cell r="AK126">
            <v>56325</v>
          </cell>
        </row>
        <row r="127">
          <cell r="B127">
            <v>4552</v>
          </cell>
          <cell r="C127" t="str">
            <v>new Frontend for Company Intranet</v>
          </cell>
          <cell r="G127" t="str">
            <v>Internal</v>
          </cell>
          <cell r="I127" t="str">
            <v>B.BP18-045</v>
          </cell>
          <cell r="AK127">
            <v>0</v>
          </cell>
        </row>
        <row r="128">
          <cell r="B128">
            <v>4562</v>
          </cell>
          <cell r="C128" t="str">
            <v>Business Excellence</v>
          </cell>
          <cell r="G128" t="str">
            <v>External</v>
          </cell>
          <cell r="I128" t="str">
            <v>B.BP18-012</v>
          </cell>
          <cell r="AK128">
            <v>40500</v>
          </cell>
        </row>
        <row r="129">
          <cell r="B129">
            <v>4562</v>
          </cell>
          <cell r="C129" t="str">
            <v>Business Excellence</v>
          </cell>
          <cell r="G129" t="str">
            <v>Internal</v>
          </cell>
          <cell r="I129" t="str">
            <v>B.BP18-012</v>
          </cell>
          <cell r="AK129">
            <v>0</v>
          </cell>
        </row>
        <row r="130">
          <cell r="B130">
            <v>4562</v>
          </cell>
          <cell r="C130" t="str">
            <v>Business Excellence</v>
          </cell>
          <cell r="G130" t="str">
            <v>Total</v>
          </cell>
          <cell r="I130" t="str">
            <v>B.BP18-012</v>
          </cell>
          <cell r="AK130">
            <v>40500</v>
          </cell>
        </row>
        <row r="131">
          <cell r="B131">
            <v>4568</v>
          </cell>
          <cell r="C131" t="str">
            <v>DSC Service Description Table cosmetic changes to Service Lines</v>
          </cell>
          <cell r="G131" t="str">
            <v>External</v>
          </cell>
          <cell r="I131" t="str">
            <v>TBC</v>
          </cell>
          <cell r="AK131">
            <v>0</v>
          </cell>
        </row>
        <row r="132">
          <cell r="B132">
            <v>4568</v>
          </cell>
          <cell r="C132" t="str">
            <v>DSC Service Description Table cosmetic changes to Service Lines</v>
          </cell>
          <cell r="G132" t="str">
            <v>Internal</v>
          </cell>
          <cell r="I132" t="str">
            <v>TBC</v>
          </cell>
          <cell r="AK132">
            <v>0</v>
          </cell>
        </row>
        <row r="133">
          <cell r="B133">
            <v>4568</v>
          </cell>
          <cell r="C133" t="str">
            <v>DSC Service Description Table cosmetic changes to Service Lines</v>
          </cell>
          <cell r="G133" t="str">
            <v>Total</v>
          </cell>
          <cell r="I133" t="str">
            <v>TBC</v>
          </cell>
          <cell r="AK133">
            <v>0</v>
          </cell>
        </row>
        <row r="134">
          <cell r="B134">
            <v>4635</v>
          </cell>
          <cell r="C134" t="str">
            <v>Amendments to the DSC service line to enable the Web Service provision of data for the Consumer Enquiry Service</v>
          </cell>
          <cell r="G134" t="str">
            <v>External</v>
          </cell>
          <cell r="I134" t="str">
            <v>B.BP18-020.1</v>
          </cell>
          <cell r="AK134">
            <v>0</v>
          </cell>
        </row>
        <row r="135">
          <cell r="B135">
            <v>4635</v>
          </cell>
          <cell r="C135" t="str">
            <v>Amendments to the DSC service line to enable the Web Service provision of data for the Consumer Enquiry Service</v>
          </cell>
          <cell r="G135" t="str">
            <v>Internal</v>
          </cell>
          <cell r="I135" t="str">
            <v>B.BP18-020.1</v>
          </cell>
          <cell r="AK135">
            <v>0</v>
          </cell>
        </row>
        <row r="136">
          <cell r="B136">
            <v>4635</v>
          </cell>
          <cell r="C136" t="str">
            <v>Amendments to the DSC service line to enable the Web Service provision of data for the Consumer Enquiry Service</v>
          </cell>
          <cell r="G136" t="str">
            <v>Total</v>
          </cell>
          <cell r="I136" t="str">
            <v>B.BP18-020.1</v>
          </cell>
          <cell r="AK136">
            <v>0</v>
          </cell>
        </row>
        <row r="137">
          <cell r="B137">
            <v>4572</v>
          </cell>
          <cell r="C137" t="str">
            <v>UKL Nov '18 Release [R3] (DSC CB)</v>
          </cell>
          <cell r="G137" t="str">
            <v>External</v>
          </cell>
          <cell r="I137" t="str">
            <v>B.BP18-020.1</v>
          </cell>
          <cell r="AK137">
            <v>862783.5</v>
          </cell>
        </row>
        <row r="138">
          <cell r="B138">
            <v>4572</v>
          </cell>
          <cell r="C138" t="str">
            <v>UKL Nov '18 Release [R3] (DSC CB)</v>
          </cell>
          <cell r="G138" t="str">
            <v>Internal</v>
          </cell>
          <cell r="I138" t="str">
            <v>B.BP18-020.1</v>
          </cell>
          <cell r="AK138">
            <v>245331</v>
          </cell>
        </row>
        <row r="139">
          <cell r="B139">
            <v>4572</v>
          </cell>
          <cell r="C139" t="str">
            <v>UKL Nov '18 Release [R3] (DSC CB)</v>
          </cell>
          <cell r="G139" t="str">
            <v>Total</v>
          </cell>
          <cell r="I139" t="str">
            <v>B.BP18-020.1</v>
          </cell>
          <cell r="AK139">
            <v>1108114.5</v>
          </cell>
        </row>
        <row r="140">
          <cell r="B140">
            <v>4572</v>
          </cell>
          <cell r="C140" t="str">
            <v>UKL Nov '18 Release [R3] (Deferred Change Budget)</v>
          </cell>
          <cell r="G140" t="str">
            <v>External</v>
          </cell>
          <cell r="I140" t="str">
            <v>B.BP18-003</v>
          </cell>
          <cell r="AK140">
            <v>408227</v>
          </cell>
        </row>
        <row r="141">
          <cell r="B141">
            <v>4572</v>
          </cell>
          <cell r="C141" t="str">
            <v>UKL Nov '18 Release [R3] (Deferred Change Budget)</v>
          </cell>
          <cell r="G141" t="str">
            <v>Internal</v>
          </cell>
          <cell r="I141" t="str">
            <v>B.BP18-003</v>
          </cell>
          <cell r="AK141">
            <v>245331</v>
          </cell>
        </row>
        <row r="142">
          <cell r="B142">
            <v>4572</v>
          </cell>
          <cell r="C142" t="str">
            <v>UKL Nov '18 Release [R3] (Deferred Change Budget)</v>
          </cell>
          <cell r="G142" t="str">
            <v>External</v>
          </cell>
          <cell r="I142" t="str">
            <v>B.BP18-003</v>
          </cell>
          <cell r="AK142">
            <v>0</v>
          </cell>
        </row>
        <row r="143">
          <cell r="B143">
            <v>4572</v>
          </cell>
          <cell r="C143" t="str">
            <v>UKL Nov '18 Release [R3] (Deferred Change Budget)</v>
          </cell>
          <cell r="G143" t="str">
            <v>Internal</v>
          </cell>
          <cell r="I143" t="str">
            <v>B.BP18-003</v>
          </cell>
          <cell r="AK143">
            <v>0</v>
          </cell>
        </row>
        <row r="144">
          <cell r="B144">
            <v>4572</v>
          </cell>
          <cell r="C144" t="str">
            <v>UKL Nov '18 Release [R3] (Deferred Change Budget)</v>
          </cell>
          <cell r="G144" t="str">
            <v>Total</v>
          </cell>
          <cell r="I144" t="str">
            <v>B.BP18-003</v>
          </cell>
          <cell r="AK144">
            <v>653558</v>
          </cell>
        </row>
        <row r="145">
          <cell r="B145">
            <v>4574</v>
          </cell>
          <cell r="C145" t="str">
            <v>Provision of a New Project Track UK Link Environment</v>
          </cell>
          <cell r="G145" t="str">
            <v>External</v>
          </cell>
          <cell r="I145" t="str">
            <v>B.BP18-003</v>
          </cell>
          <cell r="AK145">
            <v>76227.849999999991</v>
          </cell>
        </row>
        <row r="146">
          <cell r="B146">
            <v>4574</v>
          </cell>
          <cell r="C146" t="str">
            <v>Provision of a New Project Track UK Link Environment</v>
          </cell>
          <cell r="G146" t="str">
            <v>Internal</v>
          </cell>
          <cell r="I146" t="str">
            <v>B.BP18-003</v>
          </cell>
          <cell r="AK146">
            <v>12611.8</v>
          </cell>
        </row>
        <row r="147">
          <cell r="B147">
            <v>4574</v>
          </cell>
          <cell r="C147" t="str">
            <v>Provision of a New Project Track UK Link Environment</v>
          </cell>
          <cell r="G147" t="str">
            <v>Total</v>
          </cell>
          <cell r="I147" t="str">
            <v>B.BP18-003</v>
          </cell>
          <cell r="AK147">
            <v>88839.65</v>
          </cell>
        </row>
        <row r="148">
          <cell r="B148" t="str">
            <v>tbc</v>
          </cell>
          <cell r="C148" t="str">
            <v>November 19 Release</v>
          </cell>
          <cell r="G148" t="str">
            <v>External</v>
          </cell>
          <cell r="I148" t="str">
            <v>B.BP18-020.1</v>
          </cell>
          <cell r="AK148">
            <v>0</v>
          </cell>
        </row>
        <row r="149">
          <cell r="B149" t="str">
            <v>tbc</v>
          </cell>
          <cell r="C149" t="str">
            <v>November 19 Release</v>
          </cell>
          <cell r="G149" t="str">
            <v>Internal</v>
          </cell>
          <cell r="I149" t="str">
            <v>B.BP18-020.1</v>
          </cell>
          <cell r="AK149">
            <v>0</v>
          </cell>
        </row>
        <row r="150">
          <cell r="B150" t="str">
            <v>tbc</v>
          </cell>
          <cell r="C150" t="str">
            <v>November 19 Release</v>
          </cell>
          <cell r="G150" t="str">
            <v>Total</v>
          </cell>
          <cell r="I150" t="str">
            <v>B.BP18-020.1</v>
          </cell>
          <cell r="AK150">
            <v>0</v>
          </cell>
        </row>
        <row r="151">
          <cell r="B151">
            <v>4665</v>
          </cell>
          <cell r="C151" t="str">
            <v>EUC</v>
          </cell>
          <cell r="G151" t="str">
            <v>External</v>
          </cell>
          <cell r="I151" t="str">
            <v>B.BP18-020.1</v>
          </cell>
          <cell r="AK151">
            <v>137421.38</v>
          </cell>
        </row>
        <row r="152">
          <cell r="B152">
            <v>4665</v>
          </cell>
          <cell r="C152" t="str">
            <v>EUC</v>
          </cell>
          <cell r="G152" t="str">
            <v>Internal</v>
          </cell>
          <cell r="I152" t="str">
            <v>B.BP18-020.1</v>
          </cell>
          <cell r="AK152">
            <v>82490.53</v>
          </cell>
        </row>
        <row r="153">
          <cell r="B153">
            <v>4665</v>
          </cell>
          <cell r="C153" t="str">
            <v>EUC</v>
          </cell>
          <cell r="G153" t="str">
            <v>Total</v>
          </cell>
          <cell r="I153" t="str">
            <v>B.BP18-020.1</v>
          </cell>
          <cell r="AK153">
            <v>219911.91</v>
          </cell>
        </row>
        <row r="154">
          <cell r="B154">
            <v>4732</v>
          </cell>
          <cell r="C154" t="str">
            <v xml:space="preserve">UKL - June 19 Release </v>
          </cell>
          <cell r="G154" t="str">
            <v>External</v>
          </cell>
          <cell r="I154" t="str">
            <v>B.BP18-020.1</v>
          </cell>
          <cell r="AK154">
            <v>32737.170000000002</v>
          </cell>
        </row>
        <row r="155">
          <cell r="B155">
            <v>4732</v>
          </cell>
          <cell r="C155" t="str">
            <v xml:space="preserve">UKL - June 19 Release </v>
          </cell>
          <cell r="G155" t="str">
            <v>Internal</v>
          </cell>
          <cell r="I155" t="str">
            <v>B.BP18-020.1</v>
          </cell>
          <cell r="AK155">
            <v>20988.12</v>
          </cell>
        </row>
        <row r="156">
          <cell r="B156">
            <v>4732</v>
          </cell>
          <cell r="C156" t="str">
            <v xml:space="preserve">UKL - June 19 Release </v>
          </cell>
          <cell r="G156" t="str">
            <v>Total</v>
          </cell>
          <cell r="I156" t="str">
            <v>B.BP18-020.1</v>
          </cell>
          <cell r="AK156">
            <v>53725.29</v>
          </cell>
        </row>
        <row r="157">
          <cell r="B157">
            <v>4732</v>
          </cell>
          <cell r="C157" t="str">
            <v xml:space="preserve">UKL - June 19 Release </v>
          </cell>
          <cell r="G157" t="str">
            <v>External</v>
          </cell>
          <cell r="I157" t="str">
            <v>B.BP18-035</v>
          </cell>
          <cell r="AK157">
            <v>64972.36</v>
          </cell>
        </row>
        <row r="158">
          <cell r="B158">
            <v>4732</v>
          </cell>
          <cell r="C158" t="str">
            <v xml:space="preserve">UKL - June 19 Release </v>
          </cell>
          <cell r="G158" t="str">
            <v>Internal</v>
          </cell>
          <cell r="I158" t="str">
            <v>B.BP18-035</v>
          </cell>
          <cell r="AK158">
            <v>42988.639999999999</v>
          </cell>
        </row>
        <row r="159">
          <cell r="B159">
            <v>4732</v>
          </cell>
          <cell r="C159" t="str">
            <v xml:space="preserve">UKL - June 19 Release </v>
          </cell>
          <cell r="G159" t="str">
            <v>Total</v>
          </cell>
          <cell r="I159" t="str">
            <v>B.BP18-035</v>
          </cell>
          <cell r="AK159">
            <v>107961</v>
          </cell>
        </row>
        <row r="160">
          <cell r="B160">
            <v>4575</v>
          </cell>
          <cell r="C160" t="str">
            <v>Introduction of a R&amp;N Minor Release Delivery Mechanism</v>
          </cell>
          <cell r="G160" t="str">
            <v>External</v>
          </cell>
          <cell r="I160" t="str">
            <v>B.BP18-003</v>
          </cell>
          <cell r="AK160">
            <v>256855</v>
          </cell>
        </row>
        <row r="161">
          <cell r="B161">
            <v>4575</v>
          </cell>
          <cell r="C161" t="str">
            <v>Introduction of a R&amp;N Minor Release Delivery Mechanism</v>
          </cell>
          <cell r="G161" t="str">
            <v>Internal</v>
          </cell>
          <cell r="I161" t="str">
            <v>B.BP18-003</v>
          </cell>
          <cell r="AK161">
            <v>78912</v>
          </cell>
        </row>
        <row r="162">
          <cell r="B162">
            <v>4575</v>
          </cell>
          <cell r="C162" t="str">
            <v>Introduction of a R&amp;N Minor Release Delivery Mechanism</v>
          </cell>
          <cell r="G162" t="str">
            <v>Total</v>
          </cell>
          <cell r="I162" t="str">
            <v>B.BP18-003</v>
          </cell>
          <cell r="AK162">
            <v>335767</v>
          </cell>
        </row>
        <row r="163">
          <cell r="B163">
            <v>4575.1000000000004</v>
          </cell>
          <cell r="C163" t="str">
            <v>Introduction of a R&amp;N Minor Release Delivery Mechanism</v>
          </cell>
          <cell r="G163" t="str">
            <v>External</v>
          </cell>
          <cell r="I163" t="str">
            <v>B.BP18-003</v>
          </cell>
          <cell r="AK163">
            <v>128711</v>
          </cell>
        </row>
        <row r="164">
          <cell r="B164">
            <v>4575.1000000000004</v>
          </cell>
          <cell r="C164" t="str">
            <v>Introduction of a R&amp;N Minor Release Delivery Mechanism</v>
          </cell>
          <cell r="G164" t="str">
            <v>Internal</v>
          </cell>
          <cell r="I164" t="str">
            <v>B.BP18-003</v>
          </cell>
          <cell r="AK164">
            <v>0</v>
          </cell>
        </row>
        <row r="165">
          <cell r="B165">
            <v>4575.1000000000004</v>
          </cell>
          <cell r="C165" t="str">
            <v>Introduction of a R&amp;N Minor Release Delivery Mechanism</v>
          </cell>
          <cell r="G165" t="str">
            <v>Total</v>
          </cell>
          <cell r="I165" t="str">
            <v>B.BP18-003</v>
          </cell>
          <cell r="AK165">
            <v>128711</v>
          </cell>
        </row>
        <row r="166">
          <cell r="B166">
            <v>4584</v>
          </cell>
          <cell r="C166" t="str">
            <v>Ofgem Evaluation/POC/Bid for CSS (BP18-051)</v>
          </cell>
          <cell r="G166" t="str">
            <v>External</v>
          </cell>
          <cell r="I166" t="str">
            <v>B.BP18-051</v>
          </cell>
          <cell r="AK166">
            <v>351000</v>
          </cell>
        </row>
        <row r="167">
          <cell r="B167">
            <v>4584</v>
          </cell>
          <cell r="C167" t="str">
            <v>Ofgem Evaluation/POC/Bid for CSS (BP18-051)</v>
          </cell>
          <cell r="G167" t="str">
            <v>Internal</v>
          </cell>
          <cell r="I167" t="str">
            <v>B.BP18-051</v>
          </cell>
          <cell r="AK167">
            <v>0</v>
          </cell>
        </row>
        <row r="168">
          <cell r="B168">
            <v>4584</v>
          </cell>
          <cell r="C168" t="str">
            <v>Ofgem Evaluation/POC/Bid for CSS (BP18-051)</v>
          </cell>
          <cell r="G168" t="str">
            <v>Total</v>
          </cell>
          <cell r="I168" t="str">
            <v>B.BP18-051</v>
          </cell>
          <cell r="AK168">
            <v>351000</v>
          </cell>
        </row>
        <row r="169">
          <cell r="B169">
            <v>4584</v>
          </cell>
          <cell r="C169" t="e">
            <v>#REF!</v>
          </cell>
          <cell r="G169" t="str">
            <v>Internal</v>
          </cell>
          <cell r="I169" t="e">
            <v>#REF!</v>
          </cell>
          <cell r="AK169">
            <v>0</v>
          </cell>
        </row>
        <row r="170">
          <cell r="B170">
            <v>4584</v>
          </cell>
          <cell r="C170" t="e">
            <v>#REF!</v>
          </cell>
          <cell r="G170" t="str">
            <v>Total</v>
          </cell>
          <cell r="I170" t="e">
            <v>#REF!</v>
          </cell>
          <cell r="AK170">
            <v>0</v>
          </cell>
        </row>
        <row r="171">
          <cell r="B171">
            <v>4611</v>
          </cell>
          <cell r="C171" t="str">
            <v>Replacement/Upgrade of Demand Estimation Systems and Processes (BP18-027)</v>
          </cell>
          <cell r="G171" t="str">
            <v>External</v>
          </cell>
          <cell r="I171" t="str">
            <v>B.BP18-027</v>
          </cell>
          <cell r="AK171">
            <v>150000.42857142858</v>
          </cell>
        </row>
        <row r="172">
          <cell r="B172">
            <v>4611</v>
          </cell>
          <cell r="C172" t="str">
            <v>Replacement/Upgrade of Demand Estimation Systems and Processes (BP18-027)</v>
          </cell>
          <cell r="G172" t="str">
            <v>Internal</v>
          </cell>
          <cell r="I172" t="str">
            <v>B.BP18-027</v>
          </cell>
          <cell r="AK172">
            <v>0</v>
          </cell>
        </row>
        <row r="173">
          <cell r="B173">
            <v>4611</v>
          </cell>
          <cell r="C173" t="str">
            <v>Replacement/Upgrade of Demand Estimation Systems and Processes (BP18-027)</v>
          </cell>
          <cell r="G173" t="str">
            <v>Total</v>
          </cell>
          <cell r="I173" t="str">
            <v>B.BP18-027</v>
          </cell>
          <cell r="AK173">
            <v>150000.42857142858</v>
          </cell>
        </row>
        <row r="174">
          <cell r="B174">
            <v>4625</v>
          </cell>
          <cell r="C174" t="str">
            <v>Retrospective - Change of Supply API Prototype Development for British Gas</v>
          </cell>
          <cell r="G174" t="str">
            <v>External</v>
          </cell>
          <cell r="I174" t="str">
            <v>B.ASR.NA</v>
          </cell>
          <cell r="AK174">
            <v>9300</v>
          </cell>
        </row>
        <row r="175">
          <cell r="B175">
            <v>4625</v>
          </cell>
          <cell r="C175" t="str">
            <v>Retrospective - Change of Supply API Prototype Development for British Gas</v>
          </cell>
          <cell r="G175" t="str">
            <v>Internal</v>
          </cell>
          <cell r="I175" t="str">
            <v>B.ASR.NA</v>
          </cell>
          <cell r="AK175">
            <v>0</v>
          </cell>
        </row>
        <row r="176">
          <cell r="B176">
            <v>4625</v>
          </cell>
          <cell r="C176" t="str">
            <v>Retrospective - Change of Supply API Prototype Development for British Gas</v>
          </cell>
          <cell r="G176" t="str">
            <v>Total</v>
          </cell>
          <cell r="I176" t="str">
            <v>B.ASR.NA</v>
          </cell>
          <cell r="AK176">
            <v>9300</v>
          </cell>
        </row>
        <row r="177">
          <cell r="B177" t="str">
            <v>BP18-020.2.1</v>
          </cell>
          <cell r="C177" t="str">
            <v>UIG Related DSC Work</v>
          </cell>
          <cell r="G177" t="str">
            <v>External</v>
          </cell>
          <cell r="I177" t="str">
            <v>B.BP18-020.2</v>
          </cell>
          <cell r="AK177">
            <v>350000</v>
          </cell>
        </row>
        <row r="178">
          <cell r="B178" t="str">
            <v>BP18-020.2.1</v>
          </cell>
          <cell r="C178" t="str">
            <v>UIG Related DSC Work</v>
          </cell>
          <cell r="G178" t="str">
            <v>Internal</v>
          </cell>
          <cell r="I178" t="str">
            <v>B.BP18-020.2</v>
          </cell>
          <cell r="AK178">
            <v>0</v>
          </cell>
        </row>
        <row r="179">
          <cell r="B179" t="str">
            <v>BP18-020.2.1</v>
          </cell>
          <cell r="C179" t="str">
            <v>UIG Related DSC Work</v>
          </cell>
          <cell r="G179" t="str">
            <v>Total</v>
          </cell>
          <cell r="I179" t="str">
            <v>B.BP18-020.2</v>
          </cell>
          <cell r="AK179">
            <v>350000</v>
          </cell>
        </row>
        <row r="180">
          <cell r="B180" t="str">
            <v>BP18-035</v>
          </cell>
          <cell r="C180" t="str">
            <v>Impact Assessment Work</v>
          </cell>
          <cell r="G180" t="str">
            <v>External</v>
          </cell>
          <cell r="I180" t="str">
            <v>B.BP18-035</v>
          </cell>
          <cell r="AK180">
            <v>0</v>
          </cell>
        </row>
        <row r="181">
          <cell r="B181" t="str">
            <v>BP18-035</v>
          </cell>
          <cell r="C181" t="str">
            <v>Impact Assessment Work</v>
          </cell>
          <cell r="G181" t="str">
            <v>Internal</v>
          </cell>
          <cell r="I181" t="str">
            <v>B.BP18-035</v>
          </cell>
          <cell r="AK181">
            <v>0</v>
          </cell>
        </row>
        <row r="182">
          <cell r="B182" t="str">
            <v>BP18-035</v>
          </cell>
          <cell r="C182" t="str">
            <v>Impact Assessment Work</v>
          </cell>
          <cell r="G182" t="str">
            <v>Total</v>
          </cell>
          <cell r="I182" t="str">
            <v>B.BP18-035</v>
          </cell>
          <cell r="AK182">
            <v>0</v>
          </cell>
        </row>
        <row r="183">
          <cell r="B183" t="str">
            <v>BP18-045</v>
          </cell>
          <cell r="C183" t="str">
            <v>Service Excellence Placeholder</v>
          </cell>
          <cell r="G183" t="str">
            <v>External</v>
          </cell>
          <cell r="I183" t="str">
            <v>B.BP18-045</v>
          </cell>
          <cell r="AK183">
            <v>0</v>
          </cell>
        </row>
        <row r="184">
          <cell r="B184" t="str">
            <v>BP18-045</v>
          </cell>
          <cell r="C184" t="str">
            <v>Service Excellence Placeholder</v>
          </cell>
          <cell r="G184" t="str">
            <v>Internal</v>
          </cell>
          <cell r="I184" t="str">
            <v>B.BP18-045</v>
          </cell>
          <cell r="AK184">
            <v>0</v>
          </cell>
        </row>
        <row r="185">
          <cell r="B185" t="str">
            <v>BP18-045</v>
          </cell>
          <cell r="C185" t="str">
            <v>Service Excellence Placeholder</v>
          </cell>
          <cell r="G185" t="str">
            <v>Total</v>
          </cell>
          <cell r="I185" t="str">
            <v>B.BP18-045</v>
          </cell>
          <cell r="AK185">
            <v>0</v>
          </cell>
        </row>
        <row r="186">
          <cell r="B186" t="str">
            <v>BP18-030.2</v>
          </cell>
          <cell r="C186" t="str">
            <v>Balance of Budget Gemini (Non EU) Charging and Incremental Capacity</v>
          </cell>
          <cell r="G186" t="str">
            <v>External</v>
          </cell>
          <cell r="I186" t="str">
            <v>B.BP18-030.2</v>
          </cell>
          <cell r="AK186">
            <v>0</v>
          </cell>
        </row>
        <row r="187">
          <cell r="B187" t="str">
            <v>BP18-030.2</v>
          </cell>
          <cell r="C187" t="str">
            <v>Balance of Budget Gemini (Non EU) Charging and Incremental Capacity</v>
          </cell>
          <cell r="G187" t="str">
            <v>Internal</v>
          </cell>
          <cell r="I187" t="str">
            <v>B.BP18-030.2</v>
          </cell>
          <cell r="AK187">
            <v>0</v>
          </cell>
        </row>
        <row r="188">
          <cell r="B188" t="str">
            <v>BP18-030.2</v>
          </cell>
          <cell r="C188" t="str">
            <v>Balance of Budget Gemini (Non EU) Charging and Incremental Capacity</v>
          </cell>
          <cell r="G188" t="str">
            <v>Total</v>
          </cell>
          <cell r="I188" t="str">
            <v>B.BP18-030.2</v>
          </cell>
          <cell r="AK188">
            <v>0</v>
          </cell>
        </row>
        <row r="189">
          <cell r="B189">
            <v>4655</v>
          </cell>
          <cell r="C189" t="str">
            <v>Customer Relationship Management (CRM) Tooling &amp; Process Delivery (BP18-041)</v>
          </cell>
          <cell r="G189" t="str">
            <v>External</v>
          </cell>
          <cell r="I189" t="str">
            <v>B.BP18-041</v>
          </cell>
          <cell r="AK189">
            <v>200000</v>
          </cell>
        </row>
        <row r="190">
          <cell r="B190">
            <v>4655</v>
          </cell>
          <cell r="C190" t="str">
            <v>Customer Relationship Management (CRM) Tooling &amp; Process Delivery (BP18-041)</v>
          </cell>
          <cell r="G190" t="str">
            <v>Internal</v>
          </cell>
          <cell r="I190" t="str">
            <v>B.BP18-041</v>
          </cell>
          <cell r="AK190">
            <v>0</v>
          </cell>
        </row>
        <row r="191">
          <cell r="B191">
            <v>4655</v>
          </cell>
          <cell r="C191" t="str">
            <v>Customer Relationship Management (CRM) Tooling &amp; Process Delivery (BP18-041)</v>
          </cell>
          <cell r="G191" t="str">
            <v>Total</v>
          </cell>
          <cell r="I191" t="str">
            <v>B.BP18-041</v>
          </cell>
          <cell r="AK191">
            <v>200000</v>
          </cell>
        </row>
        <row r="192">
          <cell r="B192">
            <v>4650</v>
          </cell>
          <cell r="C192" t="str">
            <v>M-Number DVD Automation</v>
          </cell>
          <cell r="G192" t="str">
            <v>External</v>
          </cell>
          <cell r="I192" t="str">
            <v>B.BP18-057</v>
          </cell>
          <cell r="AK192">
            <v>13356</v>
          </cell>
        </row>
        <row r="193">
          <cell r="B193">
            <v>4650</v>
          </cell>
          <cell r="C193" t="str">
            <v>M-Number DVD Automation</v>
          </cell>
          <cell r="G193" t="str">
            <v>Internal</v>
          </cell>
          <cell r="I193" t="str">
            <v>B.BP18-057</v>
          </cell>
          <cell r="AK193">
            <v>0</v>
          </cell>
        </row>
        <row r="194">
          <cell r="B194">
            <v>4650</v>
          </cell>
          <cell r="C194" t="str">
            <v>M-Number DVD Automation</v>
          </cell>
          <cell r="G194" t="str">
            <v>Total</v>
          </cell>
          <cell r="I194" t="str">
            <v>B.BP18-057</v>
          </cell>
          <cell r="AK194">
            <v>13356</v>
          </cell>
        </row>
        <row r="195">
          <cell r="B195" t="str">
            <v>BP18-031.1</v>
          </cell>
          <cell r="C195" t="str">
            <v>Central Switching Service (CSS) Consequential Change</v>
          </cell>
          <cell r="G195" t="str">
            <v>External</v>
          </cell>
          <cell r="I195" t="str">
            <v>B.BP18-031</v>
          </cell>
          <cell r="AK195">
            <v>232000</v>
          </cell>
        </row>
        <row r="196">
          <cell r="B196" t="str">
            <v>BP18-031.1</v>
          </cell>
          <cell r="C196" t="str">
            <v>Central Switching Service (CSS) Consequential Change</v>
          </cell>
          <cell r="G196" t="str">
            <v>Internal</v>
          </cell>
          <cell r="I196" t="str">
            <v>B.BP18-031</v>
          </cell>
          <cell r="AK196">
            <v>0</v>
          </cell>
        </row>
        <row r="197">
          <cell r="B197" t="str">
            <v>BP18-031.1</v>
          </cell>
          <cell r="C197" t="str">
            <v>Central Switching Service (CSS) Consequential Change</v>
          </cell>
          <cell r="G197" t="str">
            <v>Total</v>
          </cell>
          <cell r="I197" t="str">
            <v>B.BP18-031</v>
          </cell>
          <cell r="AK197">
            <v>232000</v>
          </cell>
        </row>
        <row r="198">
          <cell r="B198">
            <v>4675</v>
          </cell>
          <cell r="C198" t="str">
            <v>Digital Signage BIRST Connection</v>
          </cell>
          <cell r="G198" t="str">
            <v>External</v>
          </cell>
          <cell r="I198" t="str">
            <v>B.BP18-033</v>
          </cell>
          <cell r="AK198">
            <v>0</v>
          </cell>
        </row>
        <row r="199">
          <cell r="B199">
            <v>4675</v>
          </cell>
          <cell r="C199" t="str">
            <v>Digital Signage BIRST Connection</v>
          </cell>
          <cell r="G199" t="str">
            <v>Internal</v>
          </cell>
          <cell r="I199" t="str">
            <v>B.BP18-033</v>
          </cell>
          <cell r="AK199">
            <v>0</v>
          </cell>
        </row>
        <row r="200">
          <cell r="B200">
            <v>4675</v>
          </cell>
          <cell r="C200" t="str">
            <v>Digital Signage BIRST Connection</v>
          </cell>
          <cell r="G200" t="str">
            <v>Total</v>
          </cell>
          <cell r="I200" t="str">
            <v>B.BP18-033</v>
          </cell>
          <cell r="AK200">
            <v>0</v>
          </cell>
        </row>
        <row r="201">
          <cell r="B201" t="str">
            <v>BP18-012</v>
          </cell>
          <cell r="C201" t="str">
            <v>Design, Requirement and Testing Centres of Excellence placeholder</v>
          </cell>
          <cell r="G201" t="str">
            <v>External</v>
          </cell>
          <cell r="I201" t="str">
            <v>B.BP18-012</v>
          </cell>
          <cell r="AK201">
            <v>83000</v>
          </cell>
        </row>
        <row r="202">
          <cell r="B202" t="str">
            <v>BP18-012</v>
          </cell>
          <cell r="C202" t="str">
            <v>Design, Requirement and Testing Centres of Excellence placeholder</v>
          </cell>
          <cell r="G202" t="str">
            <v>Internal</v>
          </cell>
          <cell r="I202" t="str">
            <v>B.BP18-012</v>
          </cell>
          <cell r="AK202">
            <v>0</v>
          </cell>
        </row>
        <row r="203">
          <cell r="B203" t="str">
            <v>BP18-012</v>
          </cell>
          <cell r="C203" t="str">
            <v>Design, Requirement and Testing Centres of Excellence placeholder</v>
          </cell>
          <cell r="G203" t="str">
            <v>Total</v>
          </cell>
          <cell r="I203" t="str">
            <v>B.BP18-012</v>
          </cell>
          <cell r="AK203">
            <v>83000</v>
          </cell>
        </row>
        <row r="204">
          <cell r="B204">
            <v>4700</v>
          </cell>
          <cell r="C204" t="str">
            <v>Provision of data to Suppliers via API</v>
          </cell>
          <cell r="G204" t="str">
            <v>External</v>
          </cell>
          <cell r="I204" t="str">
            <v>B.BP18-057</v>
          </cell>
          <cell r="AK204">
            <v>73190</v>
          </cell>
        </row>
        <row r="205">
          <cell r="B205">
            <v>4700</v>
          </cell>
          <cell r="C205" t="str">
            <v>Provision of data to Suppliers via API</v>
          </cell>
          <cell r="G205" t="str">
            <v>Internal</v>
          </cell>
          <cell r="I205" t="str">
            <v>B.BP18-057</v>
          </cell>
          <cell r="AK205">
            <v>0</v>
          </cell>
        </row>
        <row r="206">
          <cell r="B206">
            <v>4700</v>
          </cell>
          <cell r="C206" t="str">
            <v>Provision of data to Suppliers via API</v>
          </cell>
          <cell r="G206" t="str">
            <v>Total</v>
          </cell>
          <cell r="I206" t="str">
            <v>B.BP18-057</v>
          </cell>
          <cell r="AK206">
            <v>73190</v>
          </cell>
        </row>
        <row r="207">
          <cell r="B207" t="str">
            <v>BP18-054</v>
          </cell>
          <cell r="C207" t="str">
            <v>BP18-054 - Information Security Enhancements</v>
          </cell>
          <cell r="G207" t="str">
            <v>External</v>
          </cell>
          <cell r="I207" t="str">
            <v>B.BP18-054</v>
          </cell>
          <cell r="AK207">
            <v>75000</v>
          </cell>
        </row>
        <row r="208">
          <cell r="B208" t="str">
            <v>BP18-054</v>
          </cell>
          <cell r="C208" t="str">
            <v>BP18-054 - Information Security Enhancements</v>
          </cell>
          <cell r="G208" t="str">
            <v>Internal</v>
          </cell>
          <cell r="I208" t="str">
            <v>B.BP18-054</v>
          </cell>
          <cell r="AK208">
            <v>0</v>
          </cell>
        </row>
        <row r="209">
          <cell r="B209" t="str">
            <v>BP18-054</v>
          </cell>
          <cell r="C209" t="str">
            <v>BP18-054 - Information Security Enhancements</v>
          </cell>
          <cell r="G209" t="str">
            <v>Total</v>
          </cell>
          <cell r="I209" t="str">
            <v>B.BP18-054</v>
          </cell>
          <cell r="AK209">
            <v>75000</v>
          </cell>
        </row>
        <row r="210">
          <cell r="B210" t="str">
            <v>BP18-023</v>
          </cell>
          <cell r="C210" t="str">
            <v>Programme Management Toolset (BP18-023)</v>
          </cell>
          <cell r="G210" t="str">
            <v>External</v>
          </cell>
          <cell r="I210" t="str">
            <v>B.BP18-023</v>
          </cell>
          <cell r="AK210">
            <v>25000</v>
          </cell>
        </row>
        <row r="211">
          <cell r="B211" t="str">
            <v>BP18-023</v>
          </cell>
          <cell r="C211" t="str">
            <v>Programme Management Toolset (BP18-023)</v>
          </cell>
          <cell r="G211" t="str">
            <v>Internal</v>
          </cell>
          <cell r="I211" t="str">
            <v>B.BP18-023</v>
          </cell>
          <cell r="AK211">
            <v>0</v>
          </cell>
        </row>
        <row r="212">
          <cell r="B212" t="str">
            <v>BP18-023</v>
          </cell>
          <cell r="C212" t="str">
            <v>Programme Management Toolset (BP18-023)</v>
          </cell>
          <cell r="G212" t="str">
            <v>Total</v>
          </cell>
          <cell r="I212" t="str">
            <v>B.BP18-023</v>
          </cell>
          <cell r="AK212">
            <v>25000</v>
          </cell>
        </row>
        <row r="213">
          <cell r="B213" t="str">
            <v>BP18-047</v>
          </cell>
          <cell r="C213" t="str">
            <v>Use of Globalscape for sFTP solution</v>
          </cell>
          <cell r="G213" t="str">
            <v>External</v>
          </cell>
          <cell r="I213" t="str">
            <v>B.BP18-047</v>
          </cell>
          <cell r="AK213">
            <v>35000</v>
          </cell>
        </row>
        <row r="214">
          <cell r="B214" t="str">
            <v>BP18-047</v>
          </cell>
          <cell r="C214" t="str">
            <v>Use of Globalscape for sFTP solution</v>
          </cell>
          <cell r="G214" t="str">
            <v>Internal</v>
          </cell>
          <cell r="I214" t="str">
            <v>B.BP18-047</v>
          </cell>
          <cell r="AK214">
            <v>0</v>
          </cell>
        </row>
        <row r="215">
          <cell r="B215" t="str">
            <v>BP18-047</v>
          </cell>
          <cell r="C215" t="str">
            <v>Use of Globalscape for sFTP solution</v>
          </cell>
          <cell r="G215" t="str">
            <v>Total</v>
          </cell>
          <cell r="I215" t="str">
            <v>B.BP18-047</v>
          </cell>
          <cell r="AK215">
            <v>35000</v>
          </cell>
        </row>
        <row r="216">
          <cell r="B216" t="str">
            <v>BP18-050</v>
          </cell>
          <cell r="C216" t="str">
            <v>EFT Software Upgrade</v>
          </cell>
          <cell r="G216" t="str">
            <v>External</v>
          </cell>
          <cell r="I216" t="str">
            <v>B.BP18-050</v>
          </cell>
          <cell r="AK216">
            <v>15000</v>
          </cell>
        </row>
        <row r="217">
          <cell r="B217" t="str">
            <v>BP18-050</v>
          </cell>
          <cell r="C217" t="str">
            <v>EFT Software Upgrade</v>
          </cell>
          <cell r="G217" t="str">
            <v>Internal</v>
          </cell>
          <cell r="I217" t="str">
            <v>B.BP18-050</v>
          </cell>
          <cell r="AK217">
            <v>0</v>
          </cell>
        </row>
        <row r="218">
          <cell r="B218" t="str">
            <v>BP18-050</v>
          </cell>
          <cell r="C218" t="str">
            <v>EFT Software Upgrade</v>
          </cell>
          <cell r="G218" t="str">
            <v>Total</v>
          </cell>
          <cell r="I218" t="str">
            <v>B.BP18-050</v>
          </cell>
          <cell r="AK218">
            <v>15000</v>
          </cell>
        </row>
        <row r="219">
          <cell r="B219" t="str">
            <v>BP18-061</v>
          </cell>
          <cell r="C219" t="str">
            <v>Data Centre &amp; Associated Services Road Map Analysis (Consolidated Analysis work)</v>
          </cell>
          <cell r="G219" t="str">
            <v>External</v>
          </cell>
          <cell r="I219" t="str">
            <v>B.BP18-061</v>
          </cell>
          <cell r="AK219">
            <v>0</v>
          </cell>
        </row>
        <row r="220">
          <cell r="B220" t="str">
            <v>BP18-061</v>
          </cell>
          <cell r="C220" t="str">
            <v>Data Centre &amp; Associated Services Road Map Analysis (Consolidated Analysis work)</v>
          </cell>
          <cell r="G220" t="str">
            <v>Internal</v>
          </cell>
          <cell r="I220" t="str">
            <v>B.BP18-061</v>
          </cell>
          <cell r="AK220">
            <v>0</v>
          </cell>
        </row>
        <row r="221">
          <cell r="B221" t="str">
            <v>BP18-061</v>
          </cell>
          <cell r="C221" t="str">
            <v>Data Centre &amp; Associated Services Road Map Analysis (Consolidated Analysis work)</v>
          </cell>
          <cell r="G221" t="str">
            <v>Total</v>
          </cell>
          <cell r="I221" t="str">
            <v>B.BP18-061</v>
          </cell>
          <cell r="AK221">
            <v>0</v>
          </cell>
        </row>
        <row r="222">
          <cell r="B222" t="str">
            <v>BP18-003.1</v>
          </cell>
          <cell r="C222" t="str">
            <v>UKL Minor Release Placeholder [Deferred]</v>
          </cell>
          <cell r="G222" t="str">
            <v>External</v>
          </cell>
          <cell r="I222" t="str">
            <v>B.BP18-003</v>
          </cell>
          <cell r="AK222">
            <v>0</v>
          </cell>
        </row>
        <row r="223">
          <cell r="B223" t="str">
            <v>BP18-003.1</v>
          </cell>
          <cell r="C223" t="str">
            <v>UKL Minor Release Placeholder [Deferred]</v>
          </cell>
          <cell r="G223" t="str">
            <v>Internal</v>
          </cell>
          <cell r="I223" t="str">
            <v>B.BP18-003</v>
          </cell>
          <cell r="AK223">
            <v>0</v>
          </cell>
        </row>
        <row r="224">
          <cell r="B224" t="str">
            <v>BP18-003.1</v>
          </cell>
          <cell r="C224" t="str">
            <v>UKL Minor Release Placeholder [Deferred]</v>
          </cell>
          <cell r="G224" t="str">
            <v>Total</v>
          </cell>
          <cell r="I224" t="str">
            <v>B.BP18-003</v>
          </cell>
          <cell r="AK224">
            <v>0</v>
          </cell>
        </row>
        <row r="225">
          <cell r="B225" t="str">
            <v>BP18-020.1.1</v>
          </cell>
          <cell r="C225" t="str">
            <v>UKL Minor Release Placeholder [DSC CB]</v>
          </cell>
          <cell r="G225" t="str">
            <v>External</v>
          </cell>
          <cell r="I225" t="str">
            <v>B.BP18-020.1</v>
          </cell>
          <cell r="AK225">
            <v>0</v>
          </cell>
        </row>
        <row r="226">
          <cell r="B226" t="str">
            <v>BP18-020.1.1</v>
          </cell>
          <cell r="C226" t="str">
            <v>UKL Minor Release Placeholder [DSC CB]</v>
          </cell>
          <cell r="G226" t="str">
            <v>External</v>
          </cell>
          <cell r="I226" t="str">
            <v>B.BP18-020.1</v>
          </cell>
          <cell r="AK226">
            <v>0</v>
          </cell>
        </row>
        <row r="227">
          <cell r="B227" t="str">
            <v>BP18-020.1.1</v>
          </cell>
          <cell r="C227" t="str">
            <v>UKL Minor Release Placeholder [DSC CB]</v>
          </cell>
          <cell r="G227" t="str">
            <v>Total</v>
          </cell>
          <cell r="I227" t="str">
            <v>B.BP18-020.1</v>
          </cell>
          <cell r="AK227">
            <v>0</v>
          </cell>
        </row>
        <row r="228">
          <cell r="B228">
            <v>4648</v>
          </cell>
          <cell r="C228" t="str">
            <v>Service Desk Plus/ServiceNow B2B Design Change</v>
          </cell>
          <cell r="G228" t="str">
            <v>External</v>
          </cell>
          <cell r="I228" t="str">
            <v>B.BP18-046</v>
          </cell>
          <cell r="AK228">
            <v>0</v>
          </cell>
        </row>
        <row r="229">
          <cell r="B229">
            <v>4648</v>
          </cell>
          <cell r="C229" t="str">
            <v>Service Desk Plus/ServiceNow B2B Design Change</v>
          </cell>
          <cell r="G229" t="str">
            <v>Internal</v>
          </cell>
          <cell r="I229" t="str">
            <v>B.BP18-046</v>
          </cell>
          <cell r="AK229">
            <v>0</v>
          </cell>
        </row>
        <row r="230">
          <cell r="B230">
            <v>4648</v>
          </cell>
          <cell r="C230" t="str">
            <v>Service Desk Plus/ServiceNow B2B Design Change</v>
          </cell>
          <cell r="G230" t="str">
            <v>Total</v>
          </cell>
          <cell r="I230" t="str">
            <v>B.BP18-046</v>
          </cell>
          <cell r="AK230">
            <v>0</v>
          </cell>
        </row>
        <row r="231">
          <cell r="B231" t="str">
            <v>DOME</v>
          </cell>
          <cell r="C231" t="str">
            <v>Data Office Minor Enhancement Resource (Poonam)</v>
          </cell>
          <cell r="G231" t="str">
            <v>External</v>
          </cell>
          <cell r="I231" t="str">
            <v>B.BP18-033</v>
          </cell>
          <cell r="AK231">
            <v>31336</v>
          </cell>
        </row>
        <row r="232">
          <cell r="B232" t="str">
            <v>DOME</v>
          </cell>
          <cell r="C232" t="str">
            <v>Data Office Minor Enhancement Resource (Poonam)</v>
          </cell>
          <cell r="G232" t="str">
            <v>Internal</v>
          </cell>
          <cell r="I232" t="str">
            <v>B.BP18-033</v>
          </cell>
          <cell r="AK232">
            <v>0</v>
          </cell>
        </row>
        <row r="233">
          <cell r="B233" t="str">
            <v>DOME</v>
          </cell>
          <cell r="C233" t="str">
            <v>Data Office Minor Enhancement Resource (Poonam)</v>
          </cell>
          <cell r="G233" t="str">
            <v>Total</v>
          </cell>
          <cell r="I233" t="str">
            <v>B.BP18-033</v>
          </cell>
          <cell r="AK233">
            <v>31336</v>
          </cell>
        </row>
        <row r="234">
          <cell r="B234" t="str">
            <v>BP18-013</v>
          </cell>
          <cell r="C234" t="str">
            <v>Balance of Gemini Sustain / Re-platforming (xrn 4550)</v>
          </cell>
          <cell r="G234" t="str">
            <v>External</v>
          </cell>
          <cell r="I234" t="str">
            <v>B.BP18-013</v>
          </cell>
          <cell r="AK234">
            <v>600000</v>
          </cell>
        </row>
        <row r="235">
          <cell r="B235" t="str">
            <v>BP18-013</v>
          </cell>
          <cell r="C235" t="str">
            <v>Balance of Gemini Sustain / Re-platforming (xrn 4550)</v>
          </cell>
          <cell r="G235" t="str">
            <v>Internal</v>
          </cell>
          <cell r="I235" t="str">
            <v>B.BP18-013</v>
          </cell>
          <cell r="AK235">
            <v>0</v>
          </cell>
        </row>
        <row r="236">
          <cell r="B236" t="str">
            <v>BP18-013</v>
          </cell>
          <cell r="C236" t="str">
            <v>Balance of Gemini Sustain / Re-platforming (xrn 4550)</v>
          </cell>
          <cell r="G236" t="str">
            <v>Total</v>
          </cell>
          <cell r="I236" t="str">
            <v>B.BP18-013</v>
          </cell>
          <cell r="AK236">
            <v>600000</v>
          </cell>
        </row>
        <row r="237">
          <cell r="B237">
            <v>4608</v>
          </cell>
          <cell r="C237" t="str">
            <v>SAP BW Accelerator: Data Gap Analysis</v>
          </cell>
          <cell r="G237" t="str">
            <v>External</v>
          </cell>
          <cell r="I237" t="str">
            <v>B.BP18-057</v>
          </cell>
          <cell r="AK237">
            <v>25470</v>
          </cell>
        </row>
        <row r="238">
          <cell r="B238">
            <v>4608</v>
          </cell>
          <cell r="C238" t="str">
            <v>SAP BW Accelerator: Data Gap Analysis</v>
          </cell>
          <cell r="G238" t="str">
            <v>Internal</v>
          </cell>
          <cell r="I238" t="str">
            <v>B.BP18-057</v>
          </cell>
          <cell r="AK238">
            <v>0</v>
          </cell>
        </row>
        <row r="239">
          <cell r="B239">
            <v>4608</v>
          </cell>
          <cell r="C239" t="str">
            <v>SAP BW Accelerator: Data Gap Analysis</v>
          </cell>
          <cell r="G239" t="str">
            <v>Total</v>
          </cell>
          <cell r="I239" t="str">
            <v>B.BP18-057</v>
          </cell>
          <cell r="AK239">
            <v>25470</v>
          </cell>
        </row>
        <row r="240">
          <cell r="B240">
            <v>4651</v>
          </cell>
          <cell r="C240" t="str">
            <v>Analysis for the Development of a Bulk Transfer Tool</v>
          </cell>
          <cell r="G240" t="str">
            <v>External</v>
          </cell>
          <cell r="I240" t="str">
            <v>B.BP18-045</v>
          </cell>
          <cell r="AK240">
            <v>0</v>
          </cell>
        </row>
        <row r="241">
          <cell r="B241">
            <v>4651</v>
          </cell>
          <cell r="C241" t="str">
            <v>Analysis for the Development of a Bulk Transfer Tool</v>
          </cell>
          <cell r="G241" t="str">
            <v>Internal</v>
          </cell>
          <cell r="I241" t="str">
            <v>B.BP18-045</v>
          </cell>
          <cell r="AK241">
            <v>0</v>
          </cell>
        </row>
        <row r="242">
          <cell r="B242">
            <v>4651</v>
          </cell>
          <cell r="C242" t="str">
            <v>Analysis for the Development of a Bulk Transfer Tool</v>
          </cell>
          <cell r="G242" t="str">
            <v>Total</v>
          </cell>
          <cell r="I242" t="str">
            <v>B.BP18-045</v>
          </cell>
          <cell r="AK242">
            <v>0</v>
          </cell>
        </row>
        <row r="243">
          <cell r="B243">
            <v>4653</v>
          </cell>
          <cell r="C243" t="str">
            <v>ASR - National Grid Transmission iConversion Project</v>
          </cell>
          <cell r="G243" t="str">
            <v>External</v>
          </cell>
          <cell r="I243" t="str">
            <v>B.ASR.NA</v>
          </cell>
          <cell r="AK243">
            <v>0</v>
          </cell>
        </row>
        <row r="244">
          <cell r="B244">
            <v>4653</v>
          </cell>
          <cell r="C244" t="str">
            <v>ASR - National Grid Transmission iConversion Project</v>
          </cell>
          <cell r="G244" t="str">
            <v>Internal</v>
          </cell>
          <cell r="I244" t="str">
            <v>B.ASR.NA</v>
          </cell>
          <cell r="AK244">
            <v>0</v>
          </cell>
        </row>
        <row r="245">
          <cell r="B245">
            <v>4653</v>
          </cell>
          <cell r="C245" t="str">
            <v>ASR - National Grid Transmission iConversion Project</v>
          </cell>
          <cell r="G245" t="str">
            <v>Total</v>
          </cell>
          <cell r="I245" t="str">
            <v>B.ASR.NA</v>
          </cell>
          <cell r="AK245">
            <v>0</v>
          </cell>
        </row>
        <row r="246">
          <cell r="B246">
            <v>4656</v>
          </cell>
          <cell r="C246" t="str">
            <v>Customer Instant Feedback Mechanism for KVI Reporting</v>
          </cell>
          <cell r="G246" t="str">
            <v>External</v>
          </cell>
          <cell r="I246" t="str">
            <v>B.BP18-045</v>
          </cell>
          <cell r="AK246">
            <v>64000</v>
          </cell>
        </row>
        <row r="247">
          <cell r="B247">
            <v>4656</v>
          </cell>
          <cell r="C247" t="str">
            <v>Customer Instant Feedback Mechanism for KVI Reporting</v>
          </cell>
          <cell r="G247" t="str">
            <v>Internal</v>
          </cell>
          <cell r="I247" t="str">
            <v>B.BP18-045</v>
          </cell>
          <cell r="AK247">
            <v>0</v>
          </cell>
        </row>
        <row r="248">
          <cell r="B248">
            <v>4656</v>
          </cell>
          <cell r="C248" t="str">
            <v>Customer Instant Feedback Mechanism for KVI Reporting</v>
          </cell>
          <cell r="G248" t="str">
            <v>Total</v>
          </cell>
          <cell r="I248" t="str">
            <v>B.BP18-045</v>
          </cell>
          <cell r="AK248">
            <v>64000</v>
          </cell>
        </row>
        <row r="249">
          <cell r="B249" t="str">
            <v>BP18-030.1</v>
          </cell>
          <cell r="C249" t="str">
            <v>Gemini (Non EU) General Budget Placeholder</v>
          </cell>
          <cell r="G249" t="str">
            <v>External</v>
          </cell>
          <cell r="I249" t="str">
            <v>B.BP18-030.1</v>
          </cell>
          <cell r="AK249">
            <v>0</v>
          </cell>
        </row>
        <row r="250">
          <cell r="B250" t="str">
            <v>BP18-030.1</v>
          </cell>
          <cell r="C250" t="str">
            <v>Gemini (Non EU) General Budget Placeholder</v>
          </cell>
          <cell r="G250" t="str">
            <v>Internal</v>
          </cell>
          <cell r="I250" t="str">
            <v>B.BP18-030.1</v>
          </cell>
          <cell r="AK250">
            <v>0</v>
          </cell>
        </row>
        <row r="251">
          <cell r="B251" t="str">
            <v>BP18-030.1</v>
          </cell>
          <cell r="C251" t="str">
            <v>Gemini (Non EU) General Budget Placeholder</v>
          </cell>
          <cell r="G251" t="str">
            <v>Total</v>
          </cell>
          <cell r="I251" t="str">
            <v>B.BP18-030.1</v>
          </cell>
          <cell r="AK251">
            <v>0</v>
          </cell>
        </row>
        <row r="252">
          <cell r="B252">
            <v>4633</v>
          </cell>
          <cell r="C252" t="str">
            <v>New Website for Xoserve</v>
          </cell>
          <cell r="G252" t="str">
            <v>External</v>
          </cell>
          <cell r="I252" t="str">
            <v>B.BP18-045</v>
          </cell>
          <cell r="AK252">
            <v>253680</v>
          </cell>
        </row>
        <row r="253">
          <cell r="B253">
            <v>4633</v>
          </cell>
          <cell r="C253" t="str">
            <v>New Website for Xoserve</v>
          </cell>
          <cell r="G253" t="str">
            <v>Internal</v>
          </cell>
          <cell r="I253" t="str">
            <v>B.BP18-045</v>
          </cell>
          <cell r="AK253">
            <v>14068</v>
          </cell>
        </row>
        <row r="254">
          <cell r="B254">
            <v>4633</v>
          </cell>
          <cell r="C254" t="str">
            <v>New Website for Xoserve</v>
          </cell>
          <cell r="G254" t="str">
            <v>Total</v>
          </cell>
          <cell r="I254" t="str">
            <v>B.BP18-045</v>
          </cell>
          <cell r="AK254">
            <v>267748</v>
          </cell>
        </row>
        <row r="255">
          <cell r="B255" t="str">
            <v>BP18-020.1.4</v>
          </cell>
          <cell r="C255" t="str">
            <v>UKL Jun '19 Release [R4] Placeholder (DSC CB)</v>
          </cell>
          <cell r="G255" t="str">
            <v>External</v>
          </cell>
          <cell r="I255" t="str">
            <v>B.BP18-020.1</v>
          </cell>
          <cell r="AK255">
            <v>430000</v>
          </cell>
        </row>
        <row r="256">
          <cell r="B256" t="str">
            <v>BP18-020.1.4</v>
          </cell>
          <cell r="C256" t="str">
            <v>UKL Jun '19 Release [R4] Placeholder (DSC CB)</v>
          </cell>
          <cell r="G256" t="str">
            <v>Internal</v>
          </cell>
          <cell r="I256" t="str">
            <v>B.BP18-020.1</v>
          </cell>
          <cell r="AK256">
            <v>0</v>
          </cell>
        </row>
        <row r="257">
          <cell r="B257" t="str">
            <v>BP18-020.1.4</v>
          </cell>
          <cell r="C257" t="str">
            <v>UKL Jun '19 Release [R4] Placeholder (DSC CB)</v>
          </cell>
          <cell r="G257" t="str">
            <v>Total</v>
          </cell>
          <cell r="I257" t="str">
            <v>B.BP18-020.1</v>
          </cell>
          <cell r="AK257">
            <v>430000</v>
          </cell>
        </row>
        <row r="258">
          <cell r="B258" t="str">
            <v>BP18-020.1.4</v>
          </cell>
          <cell r="C258" t="str">
            <v>UKL Jun '19 Release [R4] Placeholder (DEF CB)</v>
          </cell>
          <cell r="G258" t="str">
            <v>External</v>
          </cell>
          <cell r="I258" t="str">
            <v>B.BP18-003</v>
          </cell>
          <cell r="AK258">
            <v>1505000</v>
          </cell>
        </row>
        <row r="259">
          <cell r="B259" t="str">
            <v>BP18-020.1.4</v>
          </cell>
          <cell r="C259" t="str">
            <v>UKL Jun '19 Release [R4] Placeholder (DEF CB)</v>
          </cell>
          <cell r="G259" t="str">
            <v>Internal</v>
          </cell>
          <cell r="I259" t="str">
            <v>B.BP18-003</v>
          </cell>
          <cell r="AK259">
            <v>0</v>
          </cell>
        </row>
        <row r="260">
          <cell r="B260" t="str">
            <v>BP18-020.1.4</v>
          </cell>
          <cell r="C260" t="str">
            <v>UKL Jun '19 Release [R4] Placeholder (DEF CB)</v>
          </cell>
          <cell r="G260" t="str">
            <v>Total</v>
          </cell>
          <cell r="I260" t="str">
            <v>B.BP18-003</v>
          </cell>
          <cell r="AK260">
            <v>1505000</v>
          </cell>
        </row>
        <row r="261">
          <cell r="B261" t="str">
            <v>BP18-020.1.5</v>
          </cell>
          <cell r="C261" t="str">
            <v>UKL Nov '19 Release [R5] Placeholder</v>
          </cell>
          <cell r="G261" t="str">
            <v>External</v>
          </cell>
          <cell r="I261" t="str">
            <v>B.BP18-020.1</v>
          </cell>
          <cell r="AK261">
            <v>10000</v>
          </cell>
        </row>
        <row r="262">
          <cell r="B262" t="str">
            <v>BP18-020.1.5</v>
          </cell>
          <cell r="C262" t="str">
            <v>UKL Nov '19 Release [R5] Placeholder</v>
          </cell>
          <cell r="G262" t="str">
            <v>Internal</v>
          </cell>
          <cell r="I262" t="str">
            <v>B.BP18-020.1</v>
          </cell>
          <cell r="AK262">
            <v>0</v>
          </cell>
        </row>
        <row r="263">
          <cell r="B263" t="str">
            <v>BP18-020.1.5</v>
          </cell>
          <cell r="C263" t="str">
            <v>UKL Nov '19 Release [R5] Placeholder</v>
          </cell>
          <cell r="G263" t="str">
            <v>Total</v>
          </cell>
          <cell r="I263" t="str">
            <v>B.BP18-020.1</v>
          </cell>
          <cell r="AK263">
            <v>10000</v>
          </cell>
        </row>
        <row r="264">
          <cell r="B264" t="str">
            <v>BP18-046.01</v>
          </cell>
          <cell r="C264" t="str">
            <v>Balance of Technical Upgrades</v>
          </cell>
          <cell r="G264" t="str">
            <v>External</v>
          </cell>
          <cell r="I264" t="str">
            <v>B.BP18-046</v>
          </cell>
          <cell r="AK264">
            <v>0</v>
          </cell>
        </row>
        <row r="265">
          <cell r="B265" t="str">
            <v>BP18-046.01</v>
          </cell>
          <cell r="C265" t="str">
            <v>Balance of Technical Upgrades</v>
          </cell>
          <cell r="G265" t="str">
            <v>Internal</v>
          </cell>
          <cell r="I265" t="str">
            <v>B.BP18-046</v>
          </cell>
          <cell r="AK265">
            <v>0</v>
          </cell>
        </row>
        <row r="266">
          <cell r="B266" t="str">
            <v>BP18-046.01</v>
          </cell>
          <cell r="C266" t="str">
            <v>Balance of Technical Upgrades</v>
          </cell>
          <cell r="G266" t="str">
            <v>Total</v>
          </cell>
          <cell r="I266" t="str">
            <v>B.BP18-046</v>
          </cell>
          <cell r="AK266">
            <v>0</v>
          </cell>
        </row>
        <row r="267">
          <cell r="B267">
            <v>4596</v>
          </cell>
          <cell r="C267" t="str">
            <v>File Transfer Mechanism BO to IX</v>
          </cell>
          <cell r="G267" t="str">
            <v>External</v>
          </cell>
          <cell r="I267" t="str">
            <v>B.BP18-046</v>
          </cell>
          <cell r="AK267">
            <v>4550</v>
          </cell>
        </row>
        <row r="268">
          <cell r="B268">
            <v>4596</v>
          </cell>
          <cell r="C268" t="str">
            <v>File Transfer Mechanism BO to IX</v>
          </cell>
          <cell r="G268" t="str">
            <v>Internal</v>
          </cell>
          <cell r="I268" t="str">
            <v>B.BP18-046</v>
          </cell>
          <cell r="AK268">
            <v>0</v>
          </cell>
        </row>
        <row r="269">
          <cell r="B269">
            <v>4596</v>
          </cell>
          <cell r="C269" t="str">
            <v>File Transfer Mechanism BO to IX</v>
          </cell>
          <cell r="G269" t="str">
            <v>Total</v>
          </cell>
          <cell r="I269" t="str">
            <v>B.BP18-046</v>
          </cell>
          <cell r="AK269">
            <v>4550</v>
          </cell>
        </row>
        <row r="270">
          <cell r="B270" t="str">
            <v>BP18-003.2</v>
          </cell>
          <cell r="C270" t="str">
            <v>BICC Composite Role in ISU</v>
          </cell>
          <cell r="G270" t="str">
            <v>External</v>
          </cell>
          <cell r="I270" t="str">
            <v>B.BP18-003</v>
          </cell>
          <cell r="AK270">
            <v>3346</v>
          </cell>
        </row>
        <row r="271">
          <cell r="B271" t="str">
            <v>BP18-003.2</v>
          </cell>
          <cell r="C271" t="str">
            <v>BICC Composite Role in ISU</v>
          </cell>
          <cell r="G271" t="str">
            <v>Internal</v>
          </cell>
          <cell r="I271" t="str">
            <v>B.BP18-003</v>
          </cell>
          <cell r="AK271">
            <v>0</v>
          </cell>
        </row>
        <row r="272">
          <cell r="B272" t="str">
            <v>BP18-003.2</v>
          </cell>
          <cell r="C272" t="str">
            <v>BICC Composite Role in ISU</v>
          </cell>
          <cell r="G272" t="str">
            <v>Total</v>
          </cell>
          <cell r="I272" t="str">
            <v>B.BP18-003</v>
          </cell>
          <cell r="AK272">
            <v>3346</v>
          </cell>
        </row>
        <row r="273">
          <cell r="B273">
            <v>4659</v>
          </cell>
          <cell r="C273" t="str">
            <v>Strategic Hosting Analysis</v>
          </cell>
          <cell r="G273" t="str">
            <v>External</v>
          </cell>
          <cell r="I273" t="str">
            <v>B.BP18-061</v>
          </cell>
          <cell r="AK273">
            <v>450500</v>
          </cell>
        </row>
        <row r="274">
          <cell r="B274">
            <v>4659</v>
          </cell>
          <cell r="C274" t="str">
            <v>Strategic Hosting Analysis</v>
          </cell>
          <cell r="G274" t="str">
            <v>Internal</v>
          </cell>
          <cell r="I274" t="str">
            <v>B.BP18-061</v>
          </cell>
          <cell r="AK274">
            <v>105000</v>
          </cell>
        </row>
        <row r="275">
          <cell r="B275">
            <v>4659</v>
          </cell>
          <cell r="C275" t="str">
            <v>Strategic Hosting Analysis</v>
          </cell>
          <cell r="G275" t="str">
            <v>Total</v>
          </cell>
          <cell r="I275" t="str">
            <v>B.BP18-061</v>
          </cell>
          <cell r="AK275">
            <v>555500</v>
          </cell>
        </row>
        <row r="276">
          <cell r="B276">
            <v>4626</v>
          </cell>
          <cell r="C276" t="str">
            <v>Alternative M-Number &amp; GTID Service</v>
          </cell>
          <cell r="G276" t="str">
            <v>External</v>
          </cell>
          <cell r="I276" t="str">
            <v>TBC</v>
          </cell>
          <cell r="AK276">
            <v>19200</v>
          </cell>
        </row>
        <row r="277">
          <cell r="B277">
            <v>4626</v>
          </cell>
          <cell r="C277" t="str">
            <v>Alternative M-Number &amp; GTID Service</v>
          </cell>
          <cell r="G277" t="str">
            <v>Internal</v>
          </cell>
          <cell r="I277" t="str">
            <v>TBC</v>
          </cell>
          <cell r="AK277">
            <v>0</v>
          </cell>
        </row>
        <row r="278">
          <cell r="B278">
            <v>4626</v>
          </cell>
          <cell r="C278" t="str">
            <v>Alternative M-Number &amp; GTID Service</v>
          </cell>
          <cell r="G278" t="str">
            <v>Total</v>
          </cell>
          <cell r="I278" t="str">
            <v>TBC</v>
          </cell>
          <cell r="AK278">
            <v>19200</v>
          </cell>
        </row>
        <row r="279">
          <cell r="B279">
            <v>4642</v>
          </cell>
          <cell r="C279" t="str">
            <v>Address Maintenance Solution</v>
          </cell>
          <cell r="G279" t="str">
            <v>External</v>
          </cell>
          <cell r="I279" t="str">
            <v>TBC</v>
          </cell>
          <cell r="AK279">
            <v>0</v>
          </cell>
        </row>
        <row r="280">
          <cell r="B280">
            <v>4642</v>
          </cell>
          <cell r="C280" t="str">
            <v>Address Maintenance Solution</v>
          </cell>
          <cell r="G280" t="str">
            <v>Internal</v>
          </cell>
          <cell r="I280" t="str">
            <v>TBC</v>
          </cell>
          <cell r="AK280">
            <v>0</v>
          </cell>
        </row>
        <row r="281">
          <cell r="B281">
            <v>4642</v>
          </cell>
          <cell r="C281" t="str">
            <v>Address Maintenance Solution</v>
          </cell>
          <cell r="G281" t="str">
            <v>Total</v>
          </cell>
          <cell r="I281" t="str">
            <v>TBC</v>
          </cell>
          <cell r="AK281">
            <v>0</v>
          </cell>
        </row>
        <row r="282">
          <cell r="B282">
            <v>4542</v>
          </cell>
          <cell r="C282" t="str">
            <v>Changes to Shipper Portfolio Report</v>
          </cell>
          <cell r="G282" t="str">
            <v>External</v>
          </cell>
          <cell r="I282" t="str">
            <v>B.BP18-020.1</v>
          </cell>
          <cell r="AK282">
            <v>1400</v>
          </cell>
        </row>
        <row r="283">
          <cell r="B283">
            <v>4542</v>
          </cell>
          <cell r="C283" t="str">
            <v>Changes to Shipper Portfolio Report</v>
          </cell>
          <cell r="G283" t="str">
            <v>Internal</v>
          </cell>
          <cell r="I283" t="str">
            <v>B.BP18-020.1</v>
          </cell>
          <cell r="AK283">
            <v>0</v>
          </cell>
        </row>
        <row r="284">
          <cell r="B284">
            <v>4542</v>
          </cell>
          <cell r="C284" t="str">
            <v>Changes to Shipper Portfolio Report</v>
          </cell>
          <cell r="G284" t="str">
            <v>Total</v>
          </cell>
          <cell r="I284" t="str">
            <v>B.BP18-020.1</v>
          </cell>
          <cell r="AK284">
            <v>1400</v>
          </cell>
        </row>
        <row r="285">
          <cell r="B285">
            <v>4525</v>
          </cell>
          <cell r="C285" t="str">
            <v>Transparency of AQ Process</v>
          </cell>
          <cell r="G285" t="str">
            <v>External</v>
          </cell>
          <cell r="I285" t="str">
            <v>B.BP18-020.1</v>
          </cell>
          <cell r="AK285">
            <v>8750</v>
          </cell>
        </row>
        <row r="286">
          <cell r="B286">
            <v>4525</v>
          </cell>
          <cell r="C286" t="str">
            <v>Transparency of AQ Process</v>
          </cell>
          <cell r="G286" t="str">
            <v>Internal</v>
          </cell>
          <cell r="I286" t="str">
            <v>B.BP18-020.1</v>
          </cell>
          <cell r="AK286">
            <v>0</v>
          </cell>
        </row>
        <row r="287">
          <cell r="B287">
            <v>4525</v>
          </cell>
          <cell r="C287" t="str">
            <v>Transparency of AQ Process</v>
          </cell>
          <cell r="G287" t="str">
            <v>Total</v>
          </cell>
          <cell r="I287" t="str">
            <v>B.BP18-020.1</v>
          </cell>
          <cell r="AK287">
            <v>8750</v>
          </cell>
        </row>
        <row r="288">
          <cell r="B288">
            <v>4328</v>
          </cell>
          <cell r="C288" t="str">
            <v>iGT Elected Shipper Sites Report</v>
          </cell>
          <cell r="G288" t="str">
            <v>External</v>
          </cell>
          <cell r="I288" t="str">
            <v>B.BP18-020.1</v>
          </cell>
          <cell r="AK288">
            <v>9000</v>
          </cell>
        </row>
        <row r="289">
          <cell r="B289">
            <v>4328</v>
          </cell>
          <cell r="C289" t="str">
            <v>iGT Elected Shipper Sites Report</v>
          </cell>
          <cell r="G289" t="str">
            <v>Internal</v>
          </cell>
          <cell r="I289" t="str">
            <v>B.BP18-020.1</v>
          </cell>
          <cell r="AK289">
            <v>0</v>
          </cell>
        </row>
        <row r="290">
          <cell r="B290">
            <v>4328</v>
          </cell>
          <cell r="C290" t="str">
            <v>iGT Elected Shipper Sites Report</v>
          </cell>
          <cell r="G290" t="str">
            <v>Total</v>
          </cell>
          <cell r="I290" t="str">
            <v>B.BP18-020.1</v>
          </cell>
          <cell r="AK290">
            <v>9000</v>
          </cell>
        </row>
        <row r="291">
          <cell r="B291">
            <v>4354</v>
          </cell>
          <cell r="C291" t="str">
            <v>Nested CSEP Report for DNs</v>
          </cell>
          <cell r="G291" t="str">
            <v>External</v>
          </cell>
          <cell r="I291" t="str">
            <v>B.BP18-020.1</v>
          </cell>
          <cell r="AK291">
            <v>7100</v>
          </cell>
        </row>
        <row r="292">
          <cell r="B292">
            <v>4354</v>
          </cell>
          <cell r="C292" t="str">
            <v>Nested CSEP Report for DNs</v>
          </cell>
          <cell r="G292" t="str">
            <v>Internal</v>
          </cell>
          <cell r="I292" t="str">
            <v>B.BP18-020.1</v>
          </cell>
          <cell r="AK292">
            <v>0</v>
          </cell>
        </row>
        <row r="293">
          <cell r="B293">
            <v>4354</v>
          </cell>
          <cell r="C293" t="str">
            <v>Nested CSEP Report for DNs</v>
          </cell>
          <cell r="G293" t="str">
            <v>Total</v>
          </cell>
          <cell r="I293" t="str">
            <v>B.BP18-020.1</v>
          </cell>
          <cell r="AK293">
            <v>7100</v>
          </cell>
        </row>
        <row r="294">
          <cell r="B294">
            <v>4619</v>
          </cell>
          <cell r="C294" t="str">
            <v>MPRL Table within BW (via ME Team)</v>
          </cell>
          <cell r="G294" t="str">
            <v>External</v>
          </cell>
          <cell r="I294" t="str">
            <v>B.BP18-033</v>
          </cell>
          <cell r="AK294">
            <v>8000</v>
          </cell>
        </row>
        <row r="295">
          <cell r="B295">
            <v>4619</v>
          </cell>
          <cell r="C295" t="str">
            <v>MPRL Table within BW (via ME Team)</v>
          </cell>
          <cell r="G295" t="str">
            <v>Internal</v>
          </cell>
          <cell r="I295" t="str">
            <v>B.BP18-033</v>
          </cell>
          <cell r="AK295">
            <v>0</v>
          </cell>
        </row>
        <row r="296">
          <cell r="B296">
            <v>4619</v>
          </cell>
          <cell r="C296" t="str">
            <v>MPRL Table within BW (via ME Team)</v>
          </cell>
          <cell r="G296" t="str">
            <v>Total</v>
          </cell>
          <cell r="I296" t="str">
            <v>B.BP18-033</v>
          </cell>
          <cell r="AK296">
            <v>8000</v>
          </cell>
        </row>
        <row r="297">
          <cell r="B297" t="str">
            <v>BP18-036</v>
          </cell>
          <cell r="C297" t="str">
            <v>BI &amp; Analytics for GT Network management (to support DCC User)</v>
          </cell>
          <cell r="G297" t="str">
            <v>External</v>
          </cell>
          <cell r="I297" t="str">
            <v>B.BP18-057</v>
          </cell>
          <cell r="AK297">
            <v>0</v>
          </cell>
        </row>
        <row r="298">
          <cell r="B298" t="str">
            <v>BP18-036</v>
          </cell>
          <cell r="C298" t="str">
            <v>BI &amp; Analytics for GT Network management (to support DCC User)</v>
          </cell>
          <cell r="G298" t="str">
            <v>Internal</v>
          </cell>
          <cell r="I298" t="str">
            <v>B.BP18-057</v>
          </cell>
          <cell r="AK298">
            <v>0</v>
          </cell>
        </row>
        <row r="299">
          <cell r="B299" t="str">
            <v>BP18-036</v>
          </cell>
          <cell r="C299" t="str">
            <v>BI &amp; Analytics for GT Network management (to support DCC User)</v>
          </cell>
          <cell r="G299" t="str">
            <v>Total</v>
          </cell>
          <cell r="I299" t="str">
            <v>B.BP18-057</v>
          </cell>
          <cell r="AK299">
            <v>0</v>
          </cell>
        </row>
        <row r="300">
          <cell r="B300" t="str">
            <v>BP18-033.02</v>
          </cell>
          <cell r="C300" t="str">
            <v>BP18-33 - Data Self Service Pilot - Wipro Support Package</v>
          </cell>
          <cell r="G300" t="str">
            <v>External</v>
          </cell>
          <cell r="I300" t="str">
            <v>B.BP18-033</v>
          </cell>
          <cell r="AK300">
            <v>20000</v>
          </cell>
        </row>
        <row r="301">
          <cell r="B301" t="str">
            <v>BP18-033.02</v>
          </cell>
          <cell r="C301" t="str">
            <v>BP18-33 - Data Self Service Pilot - Wipro Support Package</v>
          </cell>
          <cell r="G301" t="str">
            <v>Internal</v>
          </cell>
          <cell r="I301" t="str">
            <v>B.BP18-033</v>
          </cell>
          <cell r="AK301">
            <v>0</v>
          </cell>
        </row>
        <row r="302">
          <cell r="B302" t="str">
            <v>BP18-033.02</v>
          </cell>
          <cell r="C302" t="str">
            <v>BP18-33 - Data Self Service Pilot - Wipro Support Package</v>
          </cell>
          <cell r="G302" t="str">
            <v>Total</v>
          </cell>
          <cell r="I302" t="str">
            <v>B.BP18-033</v>
          </cell>
          <cell r="AK302">
            <v>20000</v>
          </cell>
        </row>
        <row r="303">
          <cell r="B303">
            <v>4718</v>
          </cell>
          <cell r="C303" t="str">
            <v>BW universal changes deployment</v>
          </cell>
          <cell r="G303" t="str">
            <v>External</v>
          </cell>
        </row>
        <row r="304">
          <cell r="B304">
            <v>4718</v>
          </cell>
          <cell r="C304" t="str">
            <v>BW universal changes deployment</v>
          </cell>
          <cell r="G304" t="str">
            <v>Internal</v>
          </cell>
        </row>
        <row r="305">
          <cell r="B305">
            <v>4718</v>
          </cell>
          <cell r="C305" t="str">
            <v>BW universal changes deployment</v>
          </cell>
          <cell r="G305" t="str">
            <v>Total</v>
          </cell>
          <cell r="AK305">
            <v>0</v>
          </cell>
        </row>
        <row r="306">
          <cell r="B306">
            <v>4684</v>
          </cell>
          <cell r="C306" t="str">
            <v>SAP BW Accelerator (Phase 2)</v>
          </cell>
          <cell r="G306" t="str">
            <v>External</v>
          </cell>
          <cell r="I306" t="str">
            <v>B.BP18-057</v>
          </cell>
          <cell r="AK306">
            <v>350000</v>
          </cell>
        </row>
        <row r="307">
          <cell r="B307">
            <v>4684</v>
          </cell>
          <cell r="C307" t="str">
            <v>SAP BW Accelerator (Phase 2)</v>
          </cell>
          <cell r="G307" t="str">
            <v>Internal</v>
          </cell>
          <cell r="I307" t="str">
            <v>B.BP18-057</v>
          </cell>
          <cell r="AK307">
            <v>0</v>
          </cell>
        </row>
        <row r="308">
          <cell r="B308">
            <v>4684</v>
          </cell>
          <cell r="C308" t="str">
            <v>SAP BW Accelerator (Phase 2)</v>
          </cell>
          <cell r="G308" t="str">
            <v>Total</v>
          </cell>
          <cell r="I308" t="str">
            <v>B.BP18-057</v>
          </cell>
          <cell r="AK308">
            <v>350000</v>
          </cell>
        </row>
        <row r="309">
          <cell r="B309" t="str">
            <v>BP18-046.02</v>
          </cell>
          <cell r="C309" t="str">
            <v>IX Server Replacement</v>
          </cell>
          <cell r="G309" t="str">
            <v>External</v>
          </cell>
          <cell r="I309" t="str">
            <v>B.BP18-046</v>
          </cell>
          <cell r="AK309">
            <v>445000.00000000006</v>
          </cell>
        </row>
        <row r="310">
          <cell r="B310" t="str">
            <v>BP18-046.02</v>
          </cell>
          <cell r="C310" t="str">
            <v>IX Server Replacement</v>
          </cell>
          <cell r="G310" t="str">
            <v>Internal</v>
          </cell>
          <cell r="I310" t="str">
            <v>B.BP18-046</v>
          </cell>
          <cell r="AK310">
            <v>0</v>
          </cell>
        </row>
        <row r="311">
          <cell r="B311" t="str">
            <v>BP18-046.02</v>
          </cell>
          <cell r="C311" t="str">
            <v>IX Server Replacement</v>
          </cell>
          <cell r="G311" t="str">
            <v>Total</v>
          </cell>
          <cell r="I311" t="str">
            <v>B.BP18-046</v>
          </cell>
          <cell r="AK311">
            <v>445000.00000000006</v>
          </cell>
        </row>
        <row r="312">
          <cell r="B312" t="str">
            <v>BP18-046.03</v>
          </cell>
          <cell r="C312" t="str">
            <v>NetBackup Server &amp; Client upgrade</v>
          </cell>
          <cell r="G312" t="str">
            <v>External</v>
          </cell>
          <cell r="I312" t="str">
            <v>B.BP18-046</v>
          </cell>
          <cell r="AK312">
            <v>70000</v>
          </cell>
        </row>
        <row r="313">
          <cell r="B313" t="str">
            <v>BP18-046.03</v>
          </cell>
          <cell r="C313" t="str">
            <v>NetBackup Server &amp; Client upgrade</v>
          </cell>
          <cell r="G313" t="str">
            <v>Internal</v>
          </cell>
          <cell r="I313" t="str">
            <v>B.BP18-046</v>
          </cell>
          <cell r="AK313">
            <v>0</v>
          </cell>
        </row>
        <row r="314">
          <cell r="B314" t="str">
            <v>BP18-046.03</v>
          </cell>
          <cell r="C314" t="str">
            <v>NetBackup Server &amp; Client upgrade</v>
          </cell>
          <cell r="G314" t="str">
            <v>Total</v>
          </cell>
          <cell r="I314" t="str">
            <v>B.BP18-046</v>
          </cell>
          <cell r="AK314">
            <v>70000</v>
          </cell>
        </row>
        <row r="315">
          <cell r="B315" t="str">
            <v>BP18-046.04</v>
          </cell>
          <cell r="C315" t="str">
            <v>Gemini Storage Migration to Hitachi</v>
          </cell>
          <cell r="G315" t="str">
            <v>External</v>
          </cell>
          <cell r="I315" t="str">
            <v>B.BP18-046</v>
          </cell>
          <cell r="AK315">
            <v>99000</v>
          </cell>
        </row>
        <row r="316">
          <cell r="B316" t="str">
            <v>BP18-046.04</v>
          </cell>
          <cell r="C316" t="str">
            <v>Gemini Storage Migration to Hitachi</v>
          </cell>
          <cell r="G316" t="str">
            <v>Internal</v>
          </cell>
          <cell r="I316" t="str">
            <v>B.BP18-046</v>
          </cell>
          <cell r="AK316">
            <v>0</v>
          </cell>
        </row>
        <row r="317">
          <cell r="B317" t="str">
            <v>BP18-046.04</v>
          </cell>
          <cell r="C317" t="str">
            <v>Gemini Storage Migration to Hitachi</v>
          </cell>
          <cell r="G317" t="str">
            <v>Total</v>
          </cell>
          <cell r="I317" t="str">
            <v>B.BP18-046</v>
          </cell>
          <cell r="AK317">
            <v>99000</v>
          </cell>
        </row>
        <row r="318">
          <cell r="B318">
            <v>4632</v>
          </cell>
          <cell r="C318" t="str">
            <v>Gemini Customer Enhancements</v>
          </cell>
          <cell r="G318" t="str">
            <v>External</v>
          </cell>
          <cell r="I318" t="str">
            <v>B.BP18-013</v>
          </cell>
          <cell r="AK318">
            <v>42264</v>
          </cell>
        </row>
        <row r="319">
          <cell r="B319">
            <v>4632</v>
          </cell>
          <cell r="C319" t="str">
            <v>Gemini Customer Enhancements</v>
          </cell>
          <cell r="G319" t="str">
            <v>Internal</v>
          </cell>
          <cell r="I319" t="str">
            <v>B.BP18-013</v>
          </cell>
          <cell r="AK319">
            <v>14919</v>
          </cell>
        </row>
        <row r="320">
          <cell r="B320">
            <v>4632</v>
          </cell>
          <cell r="C320" t="str">
            <v>Gemini Customer Enhancements</v>
          </cell>
          <cell r="G320" t="str">
            <v>Total</v>
          </cell>
          <cell r="I320" t="str">
            <v>B.BP18-013</v>
          </cell>
          <cell r="AK320">
            <v>57183</v>
          </cell>
        </row>
        <row r="321">
          <cell r="B321">
            <v>4625</v>
          </cell>
          <cell r="C321" t="str">
            <v>British Gas Phase 2</v>
          </cell>
          <cell r="G321" t="str">
            <v>External</v>
          </cell>
          <cell r="I321" t="e">
            <v>#N/A</v>
          </cell>
          <cell r="AK321">
            <v>30000</v>
          </cell>
        </row>
        <row r="322">
          <cell r="B322">
            <v>4625</v>
          </cell>
          <cell r="C322" t="str">
            <v>British Gas Phase 2</v>
          </cell>
          <cell r="G322" t="str">
            <v>Internal</v>
          </cell>
          <cell r="I322" t="e">
            <v>#N/A</v>
          </cell>
          <cell r="AK322">
            <v>0</v>
          </cell>
        </row>
        <row r="323">
          <cell r="B323">
            <v>4625</v>
          </cell>
          <cell r="C323" t="str">
            <v>British Gas Phase 2</v>
          </cell>
          <cell r="G323" t="str">
            <v>Total</v>
          </cell>
          <cell r="I323" t="e">
            <v>#N/A</v>
          </cell>
          <cell r="AK323">
            <v>30000</v>
          </cell>
        </row>
        <row r="324">
          <cell r="B324">
            <v>4636.3</v>
          </cell>
          <cell r="C324" t="str">
            <v>MN No. Phase 2 (web portal)</v>
          </cell>
          <cell r="G324" t="str">
            <v>External</v>
          </cell>
          <cell r="I324" t="e">
            <v>#N/A</v>
          </cell>
          <cell r="AK324">
            <v>40000</v>
          </cell>
        </row>
        <row r="325">
          <cell r="B325">
            <v>4636.3</v>
          </cell>
          <cell r="C325" t="str">
            <v>MN No. Phase 2 (web portal)</v>
          </cell>
          <cell r="G325" t="str">
            <v>Internal</v>
          </cell>
          <cell r="I325" t="e">
            <v>#N/A</v>
          </cell>
          <cell r="AK325">
            <v>0</v>
          </cell>
        </row>
        <row r="326">
          <cell r="B326">
            <v>4636.3</v>
          </cell>
          <cell r="C326" t="str">
            <v>MN No. Phase 2 (web portal)</v>
          </cell>
          <cell r="G326" t="str">
            <v>Total</v>
          </cell>
          <cell r="I326" t="e">
            <v>#N/A</v>
          </cell>
          <cell r="AK326">
            <v>40000</v>
          </cell>
        </row>
        <row r="327">
          <cell r="B327" t="str">
            <v>TBC</v>
          </cell>
          <cell r="C327" t="str">
            <v>Process Architecture for Six Sigma</v>
          </cell>
          <cell r="G327" t="str">
            <v>External</v>
          </cell>
          <cell r="I327" t="e">
            <v>#N/A</v>
          </cell>
          <cell r="AK327">
            <v>60000</v>
          </cell>
        </row>
        <row r="328">
          <cell r="B328" t="str">
            <v>TBC</v>
          </cell>
          <cell r="C328" t="str">
            <v>Process Architecture for Six Sigma</v>
          </cell>
          <cell r="G328" t="str">
            <v>Internal</v>
          </cell>
          <cell r="I328" t="e">
            <v>#N/A</v>
          </cell>
          <cell r="AK328">
            <v>0</v>
          </cell>
        </row>
        <row r="329">
          <cell r="B329" t="str">
            <v>TBC</v>
          </cell>
          <cell r="C329" t="str">
            <v>Process Architecture for Six Sigma</v>
          </cell>
          <cell r="G329" t="str">
            <v>Total</v>
          </cell>
          <cell r="I329" t="e">
            <v>#N/A</v>
          </cell>
          <cell r="AK329">
            <v>60000</v>
          </cell>
        </row>
        <row r="330">
          <cell r="B330">
            <v>4630</v>
          </cell>
          <cell r="C330" t="str">
            <v>Introduction of a PPM tool</v>
          </cell>
          <cell r="G330" t="str">
            <v>External</v>
          </cell>
          <cell r="I330" t="str">
            <v>B.BP18-012</v>
          </cell>
          <cell r="AK330">
            <v>0</v>
          </cell>
        </row>
        <row r="331">
          <cell r="B331">
            <v>4630</v>
          </cell>
          <cell r="C331" t="str">
            <v>Introduction of a PPM tool</v>
          </cell>
          <cell r="G331" t="str">
            <v>Internal</v>
          </cell>
          <cell r="I331" t="str">
            <v>B.BP18-012</v>
          </cell>
          <cell r="AK331">
            <v>0</v>
          </cell>
        </row>
        <row r="332">
          <cell r="B332">
            <v>4630</v>
          </cell>
          <cell r="C332" t="str">
            <v>Introduction of a PPM tool</v>
          </cell>
          <cell r="G332" t="str">
            <v>Total</v>
          </cell>
          <cell r="I332" t="str">
            <v>B.BP18-012</v>
          </cell>
          <cell r="AK332">
            <v>0</v>
          </cell>
        </row>
        <row r="333">
          <cell r="B333">
            <v>4571</v>
          </cell>
          <cell r="C333" t="str">
            <v>MAP asset data analysis and reporting</v>
          </cell>
          <cell r="G333" t="str">
            <v>External</v>
          </cell>
          <cell r="I333" t="str">
            <v>B.BP18-057</v>
          </cell>
          <cell r="AK333">
            <v>60000</v>
          </cell>
        </row>
        <row r="334">
          <cell r="B334">
            <v>4571</v>
          </cell>
          <cell r="C334" t="str">
            <v>MAP asset data analysis and reporting</v>
          </cell>
          <cell r="G334" t="str">
            <v>Internal</v>
          </cell>
          <cell r="I334" t="str">
            <v>B.BP18-057</v>
          </cell>
          <cell r="AK334">
            <v>0</v>
          </cell>
        </row>
        <row r="335">
          <cell r="B335">
            <v>4571</v>
          </cell>
          <cell r="C335" t="str">
            <v>MAP asset data analysis and reporting</v>
          </cell>
          <cell r="G335" t="str">
            <v>Total</v>
          </cell>
          <cell r="I335" t="str">
            <v>B.BP18-057</v>
          </cell>
          <cell r="AK335">
            <v>60000</v>
          </cell>
        </row>
        <row r="336">
          <cell r="B336">
            <v>4703</v>
          </cell>
          <cell r="C336" t="str">
            <v>Dual Fuel API (ElectraLink)</v>
          </cell>
          <cell r="G336" t="str">
            <v>External</v>
          </cell>
          <cell r="I336" t="str">
            <v>B.BP18-057</v>
          </cell>
          <cell r="AK336">
            <v>25000.32</v>
          </cell>
        </row>
        <row r="337">
          <cell r="B337">
            <v>4703</v>
          </cell>
          <cell r="C337" t="str">
            <v>Dual Fuel API (ElectraLink)</v>
          </cell>
          <cell r="G337" t="str">
            <v>Internal</v>
          </cell>
          <cell r="I337" t="str">
            <v>B.BP18-057</v>
          </cell>
          <cell r="AK337">
            <v>0</v>
          </cell>
        </row>
        <row r="338">
          <cell r="B338">
            <v>4703</v>
          </cell>
          <cell r="C338" t="str">
            <v>Dual Fuel API (ElectraLink)</v>
          </cell>
          <cell r="G338" t="str">
            <v>Total</v>
          </cell>
          <cell r="I338" t="str">
            <v>B.BP18-057</v>
          </cell>
          <cell r="AK338">
            <v>25000.32</v>
          </cell>
        </row>
        <row r="339">
          <cell r="B339">
            <v>4750</v>
          </cell>
          <cell r="C339" t="str">
            <v>Analysis for a Dual Fuel Enquiry Service</v>
          </cell>
          <cell r="G339" t="str">
            <v>External</v>
          </cell>
          <cell r="I339" t="str">
            <v>B.BP18-057</v>
          </cell>
          <cell r="AK339">
            <v>60000</v>
          </cell>
        </row>
        <row r="340">
          <cell r="B340">
            <v>4750</v>
          </cell>
          <cell r="C340" t="str">
            <v>Analysis for a Dual Fuel Enquiry Service</v>
          </cell>
          <cell r="G340" t="str">
            <v>Internal</v>
          </cell>
          <cell r="I340" t="str">
            <v>B.BP18-057</v>
          </cell>
          <cell r="AK340">
            <v>0</v>
          </cell>
        </row>
        <row r="341">
          <cell r="B341">
            <v>4750</v>
          </cell>
          <cell r="C341" t="str">
            <v>Analysis for a Dual Fuel Enquiry Service</v>
          </cell>
          <cell r="G341" t="str">
            <v>Total</v>
          </cell>
          <cell r="I341" t="str">
            <v>B.BP18-057</v>
          </cell>
          <cell r="AK341">
            <v>60000</v>
          </cell>
        </row>
        <row r="342">
          <cell r="B342">
            <v>4684</v>
          </cell>
          <cell r="C342" t="str">
            <v>SAP BW Accelerator (Phase 1)</v>
          </cell>
          <cell r="G342" t="str">
            <v>External</v>
          </cell>
          <cell r="I342" t="str">
            <v>B.BP18-057</v>
          </cell>
          <cell r="AK342">
            <v>82800</v>
          </cell>
        </row>
        <row r="343">
          <cell r="B343">
            <v>4684</v>
          </cell>
          <cell r="C343" t="str">
            <v>SAP BW Accelerator (Phase 1)</v>
          </cell>
          <cell r="G343" t="str">
            <v>Internal</v>
          </cell>
          <cell r="I343" t="str">
            <v>B.BP18-057</v>
          </cell>
          <cell r="AK343">
            <v>0</v>
          </cell>
        </row>
        <row r="344">
          <cell r="B344">
            <v>4684</v>
          </cell>
          <cell r="C344" t="str">
            <v>SAP BW Accelerator (Phase 1)</v>
          </cell>
          <cell r="G344" t="str">
            <v>Total</v>
          </cell>
          <cell r="I344" t="str">
            <v>B.BP18-057</v>
          </cell>
          <cell r="AK344">
            <v>82800</v>
          </cell>
        </row>
        <row r="345">
          <cell r="B345">
            <v>4626.1000000000004</v>
          </cell>
          <cell r="C345" t="str">
            <v>Provision of an alternative Consumer Enquiry Service (MNumber) 
PHASE ONE Web Portal Implementation</v>
          </cell>
          <cell r="G345" t="str">
            <v>External</v>
          </cell>
          <cell r="I345" t="str">
            <v>B.BP18-045</v>
          </cell>
          <cell r="AK345">
            <v>0</v>
          </cell>
        </row>
        <row r="346">
          <cell r="B346">
            <v>4626.1000000000004</v>
          </cell>
          <cell r="C346" t="str">
            <v>Provision of an alternative Consumer Enquiry Service (MNumber) 
PHASE ONE Web Portal Implementation</v>
          </cell>
          <cell r="G346" t="str">
            <v>Internal</v>
          </cell>
          <cell r="I346" t="str">
            <v>B.BP18-045</v>
          </cell>
          <cell r="AK346">
            <v>70000</v>
          </cell>
        </row>
        <row r="347">
          <cell r="B347">
            <v>4626.1000000000004</v>
          </cell>
          <cell r="C347" t="str">
            <v>Provision of an alternative Consumer Enquiry Service (MNumber) 
PHASE ONE Web Portal Implementation</v>
          </cell>
          <cell r="G347" t="str">
            <v>Total</v>
          </cell>
          <cell r="I347" t="str">
            <v>B.BP18-045</v>
          </cell>
          <cell r="AK347">
            <v>70000</v>
          </cell>
        </row>
        <row r="348">
          <cell r="B348">
            <v>4613</v>
          </cell>
          <cell r="C348" t="str">
            <v>Market Intelligence Service (MIS) [BP18-057] Analysis</v>
          </cell>
          <cell r="G348" t="str">
            <v>External</v>
          </cell>
          <cell r="I348" t="str">
            <v>B.BP18-057</v>
          </cell>
          <cell r="AK348">
            <v>0</v>
          </cell>
        </row>
        <row r="349">
          <cell r="B349">
            <v>4613</v>
          </cell>
          <cell r="C349" t="str">
            <v>Market Intelligence Service (MIS) [BP18-057] Analysis</v>
          </cell>
          <cell r="G349" t="str">
            <v>Internal</v>
          </cell>
          <cell r="I349" t="str">
            <v>B.BP18-057</v>
          </cell>
          <cell r="AK349">
            <v>0</v>
          </cell>
        </row>
        <row r="350">
          <cell r="B350">
            <v>4613</v>
          </cell>
          <cell r="C350" t="str">
            <v>Market Intelligence Service (MIS) [BP18-057] Analysis</v>
          </cell>
          <cell r="G350" t="str">
            <v>Total</v>
          </cell>
          <cell r="I350" t="str">
            <v>B.BP18-057</v>
          </cell>
          <cell r="AK350">
            <v>0</v>
          </cell>
        </row>
        <row r="351">
          <cell r="B351" t="str">
            <v>3667a</v>
          </cell>
          <cell r="C351" t="str">
            <v>Additional Xoserve Direct API Services</v>
          </cell>
          <cell r="G351" t="str">
            <v>External</v>
          </cell>
          <cell r="I351" t="str">
            <v>B.BP18-043</v>
          </cell>
          <cell r="AK351">
            <v>70000</v>
          </cell>
        </row>
        <row r="352">
          <cell r="B352" t="str">
            <v>3667a</v>
          </cell>
          <cell r="C352" t="str">
            <v>Additional Xoserve Direct API Services</v>
          </cell>
          <cell r="G352" t="str">
            <v>Internal</v>
          </cell>
          <cell r="I352" t="str">
            <v>B.BP18-043</v>
          </cell>
          <cell r="AK352">
            <v>0</v>
          </cell>
        </row>
        <row r="353">
          <cell r="B353" t="str">
            <v>3667a</v>
          </cell>
          <cell r="C353" t="str">
            <v>Additional Xoserve Direct API Services</v>
          </cell>
          <cell r="G353" t="str">
            <v>Total</v>
          </cell>
          <cell r="I353" t="str">
            <v>B.BP18-043</v>
          </cell>
          <cell r="AK353">
            <v>70000</v>
          </cell>
        </row>
        <row r="354">
          <cell r="B354">
            <v>4775</v>
          </cell>
          <cell r="C354" t="str">
            <v>SAP HANA POC</v>
          </cell>
          <cell r="G354" t="str">
            <v>External</v>
          </cell>
          <cell r="I354" t="str">
            <v>B.BP18-035</v>
          </cell>
          <cell r="AK354">
            <v>130325</v>
          </cell>
        </row>
        <row r="355">
          <cell r="B355">
            <v>4775</v>
          </cell>
          <cell r="C355" t="str">
            <v>SAP HANA POC</v>
          </cell>
          <cell r="G355" t="str">
            <v>Internal</v>
          </cell>
          <cell r="I355" t="str">
            <v>B.BP18-035</v>
          </cell>
          <cell r="AK355">
            <v>12500</v>
          </cell>
        </row>
        <row r="356">
          <cell r="B356">
            <v>4775</v>
          </cell>
          <cell r="C356" t="str">
            <v>SAP HANA POC</v>
          </cell>
          <cell r="G356" t="str">
            <v>Total</v>
          </cell>
          <cell r="I356" t="str">
            <v>B.BP18-035</v>
          </cell>
          <cell r="AK356">
            <v>142825</v>
          </cell>
        </row>
      </sheetData>
      <sheetData sheetId="3"/>
      <sheetData sheetId="4"/>
      <sheetData sheetId="5"/>
      <sheetData sheetId="6"/>
      <sheetData sheetId="7"/>
      <sheetData sheetId="8">
        <row r="2">
          <cell r="D2" t="str">
            <v>1. Budget</v>
          </cell>
          <cell r="H2" t="str">
            <v>CW</v>
          </cell>
          <cell r="S2" t="str">
            <v>A1 - ICAF - Awaiting Capture Assignment</v>
          </cell>
          <cell r="T2" t="str">
            <v>Idea</v>
          </cell>
          <cell r="V2">
            <v>1</v>
          </cell>
        </row>
        <row r="3">
          <cell r="A3" t="str">
            <v>CIO</v>
          </cell>
          <cell r="D3" t="str">
            <v>2. Active Project</v>
          </cell>
          <cell r="H3" t="str">
            <v>TE</v>
          </cell>
          <cell r="S3" t="str">
            <v>A2 - Capture in Progress</v>
          </cell>
          <cell r="T3" t="str">
            <v>Capture</v>
          </cell>
          <cell r="V3">
            <v>2</v>
          </cell>
        </row>
        <row r="4">
          <cell r="A4" t="str">
            <v>R&amp;N</v>
          </cell>
          <cell r="D4" t="str">
            <v>2.1 - Child Row</v>
          </cell>
          <cell r="H4" t="str">
            <v>DW</v>
          </cell>
          <cell r="S4" t="str">
            <v>A3 - ROM In Progress</v>
          </cell>
          <cell r="T4" t="str">
            <v>ROM</v>
          </cell>
          <cell r="V4">
            <v>3</v>
          </cell>
        </row>
        <row r="5">
          <cell r="A5" t="str">
            <v>Transmission</v>
          </cell>
          <cell r="D5" t="str">
            <v>3. Capture</v>
          </cell>
          <cell r="H5" t="str">
            <v>MC</v>
          </cell>
          <cell r="S5" t="str">
            <v>A4 - ICAF  - Capture Complete, Awaiting CIO PM Assignment</v>
          </cell>
          <cell r="T5" t="str">
            <v>Capture</v>
          </cell>
          <cell r="V5">
            <v>4</v>
          </cell>
        </row>
        <row r="6">
          <cell r="A6" t="str">
            <v>Shared Svcs</v>
          </cell>
          <cell r="D6" t="str">
            <v>4. Idea</v>
          </cell>
          <cell r="H6" t="str">
            <v>LF</v>
          </cell>
          <cell r="S6" t="str">
            <v>A5 - Change Proposal awaiting MOD approval (ROM complete)</v>
          </cell>
          <cell r="T6" t="str">
            <v>Capture</v>
          </cell>
          <cell r="V6">
            <v>5</v>
          </cell>
        </row>
        <row r="7">
          <cell r="A7" t="str">
            <v>CLQ</v>
          </cell>
          <cell r="H7" t="str">
            <v>NA</v>
          </cell>
          <cell r="S7" t="str">
            <v>A6 - Change Proposal out for Shipper Consultation</v>
          </cell>
          <cell r="T7" t="str">
            <v>Capture</v>
          </cell>
          <cell r="V7">
            <v>6</v>
          </cell>
        </row>
        <row r="8">
          <cell r="A8" t="str">
            <v>Data Office</v>
          </cell>
          <cell r="H8" t="str">
            <v>UKLP</v>
          </cell>
          <cell r="S8" t="str">
            <v>A7 - Non Mod ROM Complete</v>
          </cell>
          <cell r="T8" t="str">
            <v>Closed</v>
          </cell>
          <cell r="V8">
            <v>7</v>
          </cell>
        </row>
        <row r="9">
          <cell r="A9" t="str">
            <v>Architecture</v>
          </cell>
          <cell r="H9" t="str">
            <v>TBC</v>
          </cell>
          <cell r="S9" t="str">
            <v>B1 - Start Up In Progress (Awaiting PAT/RACI)</v>
          </cell>
          <cell r="T9" t="str">
            <v>EQR</v>
          </cell>
          <cell r="V9">
            <v>8</v>
          </cell>
        </row>
        <row r="10">
          <cell r="A10" t="str">
            <v>PMO - CIO Office</v>
          </cell>
          <cell r="S10" t="str">
            <v>B2 - Awaiting ME/Data Office/MR HLE quote</v>
          </cell>
          <cell r="T10" t="str">
            <v>EQR</v>
          </cell>
          <cell r="V10">
            <v>9</v>
          </cell>
        </row>
        <row r="11">
          <cell r="A11" t="str">
            <v>UIG</v>
          </cell>
        </row>
        <row r="12">
          <cell r="A12" t="str">
            <v>CSS</v>
          </cell>
        </row>
        <row r="13">
          <cell r="A13" t="str">
            <v>UKLP (Legacy)</v>
          </cell>
          <cell r="S13" t="str">
            <v>B1 - Start Up In Progress (Awaiting PAT/RACI)</v>
          </cell>
          <cell r="T13" t="str">
            <v>Start-Up</v>
          </cell>
          <cell r="V13">
            <v>10</v>
          </cell>
        </row>
        <row r="14">
          <cell r="A14" t="str">
            <v>ASR/TPSR (Business Development)</v>
          </cell>
          <cell r="S14" t="str">
            <v>B3 - ASR/PAC HLE awaiting customer approval</v>
          </cell>
          <cell r="T14" t="str">
            <v>ASR</v>
          </cell>
          <cell r="V14">
            <v>11</v>
          </cell>
        </row>
        <row r="15">
          <cell r="S15" t="str">
            <v>B4 - EQR In progress</v>
          </cell>
          <cell r="T15" t="str">
            <v>EQR</v>
          </cell>
          <cell r="V15">
            <v>12</v>
          </cell>
        </row>
        <row r="16">
          <cell r="S16" t="str">
            <v>B5 - EQR awaiting ChMC approval</v>
          </cell>
          <cell r="T16" t="str">
            <v>EQR Issued</v>
          </cell>
          <cell r="V16">
            <v>13</v>
          </cell>
        </row>
        <row r="17">
          <cell r="A17" t="str">
            <v>No</v>
          </cell>
          <cell r="S17" t="str">
            <v>C1 - Delivery Business Case/BER in progress</v>
          </cell>
          <cell r="T17" t="str">
            <v>BER</v>
          </cell>
          <cell r="V17">
            <v>14</v>
          </cell>
        </row>
        <row r="18">
          <cell r="A18" t="str">
            <v>Yes - Prj</v>
          </cell>
          <cell r="S18" t="str">
            <v>C2 - Delivery Business Case awaiting IRC/XEC/Board Approval</v>
          </cell>
          <cell r="T18" t="str">
            <v>BER</v>
          </cell>
          <cell r="V18">
            <v>15</v>
          </cell>
        </row>
        <row r="19">
          <cell r="A19" t="str">
            <v>Yes - Inv Plan</v>
          </cell>
          <cell r="S19" t="str">
            <v>C3 - BER Awaiting ChMC approval</v>
          </cell>
          <cell r="T19" t="str">
            <v>BER Issued</v>
          </cell>
          <cell r="V19">
            <v>16</v>
          </cell>
          <cell r="W19" t="str">
            <v>Start to show forecasts</v>
          </cell>
        </row>
        <row r="20">
          <cell r="S20" t="str">
            <v>D1 - Change in delivery</v>
          </cell>
          <cell r="T20" t="str">
            <v>Delivery</v>
          </cell>
          <cell r="V20">
            <v>17</v>
          </cell>
          <cell r="W20" t="str">
            <v>Start to show approved value</v>
          </cell>
        </row>
        <row r="21">
          <cell r="S21" t="str">
            <v>F1 - CCR/Closedown document in progress</v>
          </cell>
          <cell r="T21" t="str">
            <v>Closedown</v>
          </cell>
          <cell r="V21">
            <v>18</v>
          </cell>
        </row>
        <row r="22">
          <cell r="S22" t="str">
            <v>F2 - CCR awaiting ChMC approval</v>
          </cell>
          <cell r="T22" t="str">
            <v>Closedown</v>
          </cell>
          <cell r="V22">
            <v>19</v>
          </cell>
        </row>
        <row r="23">
          <cell r="S23" t="str">
            <v>F1 - CCR/Closedown document in progress</v>
          </cell>
          <cell r="T23" t="str">
            <v>Closedown</v>
          </cell>
          <cell r="V23">
            <v>20</v>
          </cell>
        </row>
        <row r="24">
          <cell r="S24" t="str">
            <v>F1 - CCR/Closedown document in progress</v>
          </cell>
          <cell r="T24" t="str">
            <v>Closedown</v>
          </cell>
          <cell r="V24">
            <v>21</v>
          </cell>
        </row>
        <row r="25">
          <cell r="S25" t="str">
            <v>X1 - Xoserve propose change not required</v>
          </cell>
          <cell r="T25" t="str">
            <v>CMC Review</v>
          </cell>
          <cell r="V25">
            <v>22</v>
          </cell>
        </row>
        <row r="26">
          <cell r="S26" t="str">
            <v>X2 - Xoserve require ChMC Sponsorship</v>
          </cell>
          <cell r="T26" t="str">
            <v>CMC Review</v>
          </cell>
          <cell r="V26">
            <v>23</v>
          </cell>
        </row>
        <row r="27">
          <cell r="S27" t="str">
            <v>Z2 - Change cancelled</v>
          </cell>
          <cell r="T27" t="str">
            <v>Closed</v>
          </cell>
          <cell r="V27">
            <v>24</v>
          </cell>
        </row>
        <row r="28">
          <cell r="S28" t="str">
            <v>Z1 - Change completed</v>
          </cell>
          <cell r="T28" t="str">
            <v>Closed</v>
          </cell>
          <cell r="V28">
            <v>25</v>
          </cell>
        </row>
      </sheetData>
      <sheetData sheetId="9"/>
      <sheetData sheetId="10"/>
      <sheetData sheetId="11">
        <row r="3">
          <cell r="M3">
            <v>2018</v>
          </cell>
        </row>
      </sheetData>
      <sheetData sheetId="12">
        <row r="3">
          <cell r="A3">
            <v>1154</v>
          </cell>
          <cell r="B3" t="str">
            <v>1154</v>
          </cell>
          <cell r="C3" t="str">
            <v>UK Link Programme _x000D_
(Archiving)</v>
          </cell>
          <cell r="D3" t="str">
            <v>D1 - Change in delivery</v>
          </cell>
          <cell r="E3">
            <v>42887</v>
          </cell>
          <cell r="F3" t="str">
            <v>Neil Morgan</v>
          </cell>
          <cell r="G3" t="str">
            <v>LIVE</v>
          </cell>
          <cell r="H3" t="str">
            <v>30/04/18 - Changed imp date to data archival imp date_x000D_
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3" t="str">
            <v>R &amp; N</v>
          </cell>
          <cell r="J3">
            <v>39510</v>
          </cell>
          <cell r="K3" t="str">
            <v>1</v>
          </cell>
          <cell r="L3" t="str">
            <v>PROD</v>
          </cell>
        </row>
        <row r="4">
          <cell r="A4">
            <v>25142</v>
          </cell>
          <cell r="B4" t="str">
            <v>25142</v>
          </cell>
          <cell r="C4" t="str">
            <v>LDZ Site Configuration</v>
          </cell>
          <cell r="D4" t="str">
            <v>Z1 - Change completed</v>
          </cell>
          <cell r="E4">
            <v>41185</v>
          </cell>
          <cell r="F4" t="str">
            <v>Dave Addison</v>
          </cell>
          <cell r="G4" t="str">
            <v>COMPLETE</v>
          </cell>
          <cell r="H4"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4" t="str">
            <v>Other</v>
          </cell>
          <cell r="J4">
            <v>40900</v>
          </cell>
          <cell r="K4" t="str">
            <v>1</v>
          </cell>
        </row>
        <row r="5">
          <cell r="A5">
            <v>2831.1</v>
          </cell>
          <cell r="B5" t="str">
            <v>2831.1</v>
          </cell>
          <cell r="C5" t="str">
            <v>DCC Day 1 Delivery</v>
          </cell>
          <cell r="D5" t="str">
            <v>Z1 - Change completed</v>
          </cell>
          <cell r="E5">
            <v>42282</v>
          </cell>
          <cell r="F5" t="str">
            <v>Helen Pardoe</v>
          </cell>
          <cell r="G5" t="str">
            <v>COMPLETE</v>
          </cell>
          <cell r="H5"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5" t="str">
            <v>T &amp; SS</v>
          </cell>
          <cell r="J5">
            <v>41234</v>
          </cell>
          <cell r="L5" t="str">
            <v>CLSD</v>
          </cell>
        </row>
        <row r="6">
          <cell r="A6">
            <v>2831.2</v>
          </cell>
          <cell r="B6" t="str">
            <v>2831.2</v>
          </cell>
          <cell r="C6" t="str">
            <v>DSP Gateway Mechanism Analysis &amp; Design</v>
          </cell>
          <cell r="D6" t="str">
            <v>F1 - CCR/Closedown document in progress</v>
          </cell>
          <cell r="E6">
            <v>42282</v>
          </cell>
          <cell r="F6" t="str">
            <v>Jon Follows</v>
          </cell>
          <cell r="G6" t="str">
            <v>LIVE</v>
          </cell>
          <cell r="H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6" t="str">
            <v>T &amp; SS</v>
          </cell>
          <cell r="J6">
            <v>41234</v>
          </cell>
          <cell r="L6" t="str">
            <v>CLSD</v>
          </cell>
        </row>
        <row r="7">
          <cell r="A7">
            <v>2831.3</v>
          </cell>
          <cell r="B7" t="str">
            <v>2831.3</v>
          </cell>
          <cell r="C7" t="str">
            <v>COR2831.3 - Acting as a Smart Metering Nominated Agent on behalf of a GTs</v>
          </cell>
          <cell r="D7" t="str">
            <v>Z2 - Change cancelled</v>
          </cell>
          <cell r="E7">
            <v>41605</v>
          </cell>
          <cell r="F7" t="str">
            <v>Helen Pardoe</v>
          </cell>
          <cell r="G7" t="str">
            <v>CLOSED</v>
          </cell>
          <cell r="H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7" t="str">
            <v>T &amp; SS</v>
          </cell>
          <cell r="J7">
            <v>41563</v>
          </cell>
        </row>
        <row r="8">
          <cell r="A8">
            <v>2831.4</v>
          </cell>
          <cell r="B8" t="str">
            <v>2831.4</v>
          </cell>
          <cell r="C8" t="str">
            <v>Smart Metering UNC MOD 430: DCC User Gateway Network</v>
          </cell>
          <cell r="D8" t="str">
            <v>F1 - CCR/Closedown document in progress</v>
          </cell>
          <cell r="E8">
            <v>42817</v>
          </cell>
          <cell r="F8" t="str">
            <v>Jon Follows</v>
          </cell>
          <cell r="G8" t="str">
            <v>LIVE</v>
          </cell>
          <cell r="H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8" t="str">
            <v>T &amp; SS</v>
          </cell>
          <cell r="J8">
            <v>41711</v>
          </cell>
        </row>
        <row r="9">
          <cell r="A9" t="str">
            <v>2831.5a</v>
          </cell>
          <cell r="B9" t="str">
            <v>2831.5a</v>
          </cell>
          <cell r="C9" t="str">
            <v>Smart Metering UNC MOD 430 DCC Testing and Trialling_x000D_
Pre Nexus</v>
          </cell>
          <cell r="D9" t="str">
            <v>F1 - CCR/Closedown document in progress</v>
          </cell>
          <cell r="E9">
            <v>42830</v>
          </cell>
          <cell r="F9" t="str">
            <v>Jon Follows</v>
          </cell>
          <cell r="G9" t="str">
            <v>LIVE</v>
          </cell>
          <cell r="H9"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9" t="str">
            <v>T &amp; SS</v>
          </cell>
          <cell r="J9">
            <v>42360</v>
          </cell>
          <cell r="L9" t="str">
            <v>PROD</v>
          </cell>
        </row>
        <row r="10">
          <cell r="A10" t="str">
            <v>2831.5b</v>
          </cell>
          <cell r="B10" t="str">
            <v>2831.5b</v>
          </cell>
          <cell r="C10" t="str">
            <v>Changes to the upper parameter of the XDO partial refresh file._x000D_
Post Nexus (R2)</v>
          </cell>
          <cell r="D10" t="str">
            <v>F1 - CCR/Closedown document in progress</v>
          </cell>
          <cell r="E10">
            <v>43290</v>
          </cell>
          <cell r="F10" t="str">
            <v>Christina Francis</v>
          </cell>
          <cell r="G10" t="str">
            <v>LIVE</v>
          </cell>
          <cell r="H10"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10" t="str">
            <v>R &amp; N</v>
          </cell>
          <cell r="J10">
            <v>42773</v>
          </cell>
          <cell r="K10" t="str">
            <v>2</v>
          </cell>
        </row>
        <row r="11">
          <cell r="A11">
            <v>2949</v>
          </cell>
          <cell r="B11" t="str">
            <v>2949</v>
          </cell>
          <cell r="C11" t="str">
            <v>UNC Mod 458 Seasonal LDZ Capacity Rights</v>
          </cell>
          <cell r="D11" t="str">
            <v>Z1 - Change completed</v>
          </cell>
          <cell r="E11">
            <v>42921</v>
          </cell>
          <cell r="F11" t="str">
            <v>Lorraine Cave</v>
          </cell>
          <cell r="G11" t="str">
            <v>COMPLETE</v>
          </cell>
          <cell r="H11"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11" t="str">
            <v>T &amp; SS</v>
          </cell>
          <cell r="J11">
            <v>41802</v>
          </cell>
        </row>
        <row r="12">
          <cell r="A12">
            <v>3143</v>
          </cell>
          <cell r="B12" t="str">
            <v>3143</v>
          </cell>
          <cell r="C12" t="str">
            <v>COR3143 - Decommission XFTM &amp; Server Farm &amp; re-direct NG files Phase 1</v>
          </cell>
          <cell r="D12" t="str">
            <v>D1 - Change in delivery</v>
          </cell>
          <cell r="E12">
            <v>42811</v>
          </cell>
          <cell r="F12" t="str">
            <v>Mark Pollard</v>
          </cell>
          <cell r="G12" t="str">
            <v>LIVE</v>
          </cell>
          <cell r="H12" t="str">
            <v>29/05/2018 DC Mark hs confirmed that Vodaphone are due to complete testing at the end of june, he an then implement the changw which should take them to July.  This change is still in deliery at the moment._x000D_
29/05/2018 DC Chased Mark pollard to request an update.  I have explained that the change cannot be on hold and a decision will need to be made to either relsove the issue or cancel the change._x000D_
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12" t="str">
            <v>T &amp; SS</v>
          </cell>
          <cell r="J12">
            <v>41492</v>
          </cell>
        </row>
        <row r="13">
          <cell r="A13">
            <v>3151</v>
          </cell>
          <cell r="B13" t="str">
            <v>3151</v>
          </cell>
          <cell r="C13" t="str">
            <v>Communications Link Solution for Provision of Smart Meter Data from iGT's to Xoserve</v>
          </cell>
          <cell r="D13" t="str">
            <v>F1 - CCR/Closedown document in progress</v>
          </cell>
          <cell r="E13">
            <v>42186</v>
          </cell>
          <cell r="F13" t="str">
            <v>Jon Follows</v>
          </cell>
          <cell r="G13" t="str">
            <v>LIVE</v>
          </cell>
          <cell r="H1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13" t="str">
            <v>T &amp; SS</v>
          </cell>
          <cell r="J13">
            <v>41501</v>
          </cell>
        </row>
        <row r="14">
          <cell r="A14">
            <v>3151.1</v>
          </cell>
          <cell r="B14" t="str">
            <v>3151.1</v>
          </cell>
          <cell r="C14" t="str">
            <v>Business to Xoserve to Business File Transfer Capability</v>
          </cell>
          <cell r="D14" t="str">
            <v>F1 - CCR/Closedown document in progress</v>
          </cell>
          <cell r="E14">
            <v>41911</v>
          </cell>
          <cell r="F14" t="str">
            <v>Jon Follows</v>
          </cell>
          <cell r="G14" t="str">
            <v>LIVE</v>
          </cell>
          <cell r="H14"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14" t="str">
            <v>T &amp; SS</v>
          </cell>
          <cell r="J14">
            <v>41655</v>
          </cell>
          <cell r="L14" t="str">
            <v>PNDG</v>
          </cell>
        </row>
        <row r="15">
          <cell r="A15">
            <v>3283</v>
          </cell>
          <cell r="B15" t="str">
            <v>3283</v>
          </cell>
          <cell r="C15" t="str">
            <v>Recording of DN Siteworks’ / New Network Connection Reference in Central systems_x000D_
(ON HOLD PENDING NEW CO)</v>
          </cell>
          <cell r="D15" t="str">
            <v>F1 - CCR/Closedown document in progress</v>
          </cell>
          <cell r="E15">
            <v>43290</v>
          </cell>
          <cell r="F15" t="str">
            <v>Christina Francis</v>
          </cell>
          <cell r="G15" t="str">
            <v>LIVE</v>
          </cell>
          <cell r="H15"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15" t="str">
            <v>R &amp; N</v>
          </cell>
          <cell r="J15">
            <v>41624</v>
          </cell>
          <cell r="K15" t="str">
            <v>2</v>
          </cell>
        </row>
        <row r="16">
          <cell r="A16">
            <v>3287</v>
          </cell>
          <cell r="B16" t="str">
            <v>3287</v>
          </cell>
          <cell r="C16" t="str">
            <v>Mod 455S - Updating of Meter Asset Information by the Transporter_x000D_
(ON HOLD PENDING NEW CO)</v>
          </cell>
          <cell r="D16" t="str">
            <v>Z2 - Change cancelled</v>
          </cell>
          <cell r="E16">
            <v>41893</v>
          </cell>
          <cell r="F16" t="str">
            <v>Helen Gohil</v>
          </cell>
          <cell r="G16" t="str">
            <v>CLOSED</v>
          </cell>
          <cell r="H16"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16">
            <v>41632</v>
          </cell>
        </row>
        <row r="17">
          <cell r="A17">
            <v>3386</v>
          </cell>
          <cell r="B17" t="str">
            <v>3386</v>
          </cell>
          <cell r="C17" t="str">
            <v>Create new “role” for CMS to cover all activities undertaken within a Distribution Network_x000D_
(ON HOLD PENDING NEW CO)</v>
          </cell>
          <cell r="D17" t="str">
            <v>F1 - CCR/Closedown document in progress</v>
          </cell>
          <cell r="E17">
            <v>43290</v>
          </cell>
          <cell r="F17" t="str">
            <v>Christina Francis</v>
          </cell>
          <cell r="G17" t="str">
            <v>LIVE</v>
          </cell>
          <cell r="H17"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17" t="str">
            <v>R &amp; N</v>
          </cell>
          <cell r="J17">
            <v>41767</v>
          </cell>
          <cell r="K17" t="str">
            <v>2</v>
          </cell>
        </row>
        <row r="18">
          <cell r="A18">
            <v>3390</v>
          </cell>
          <cell r="B18" t="str">
            <v>3390</v>
          </cell>
          <cell r="C18" t="str">
            <v>Billing History by all NTS capacity / commodity related charges (2003 - 2013)</v>
          </cell>
          <cell r="D18" t="str">
            <v>F1 - CCR/Closedown document in progress</v>
          </cell>
          <cell r="E18">
            <v>42618</v>
          </cell>
          <cell r="F18" t="str">
            <v>Charlie Haley</v>
          </cell>
          <cell r="G18" t="str">
            <v>LIVE</v>
          </cell>
          <cell r="H18"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18" t="str">
            <v>T &amp; SS</v>
          </cell>
          <cell r="J18">
            <v>41775</v>
          </cell>
          <cell r="L18" t="str">
            <v>CLSD</v>
          </cell>
        </row>
        <row r="19">
          <cell r="A19">
            <v>3391</v>
          </cell>
          <cell r="B19" t="str">
            <v>3391</v>
          </cell>
          <cell r="C19" t="str">
            <v>Ofgem Request for Information related to Change of Supplier activity</v>
          </cell>
          <cell r="D19" t="str">
            <v>Z1 - Change completed</v>
          </cell>
          <cell r="E19">
            <v>42863</v>
          </cell>
          <cell r="F19" t="str">
            <v>Mark Pollard</v>
          </cell>
          <cell r="G19" t="str">
            <v>COMPLETE</v>
          </cell>
          <cell r="H19"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19" t="str">
            <v>T &amp; SS</v>
          </cell>
          <cell r="J19">
            <v>41787</v>
          </cell>
          <cell r="L19" t="str">
            <v>SENT</v>
          </cell>
        </row>
        <row r="20">
          <cell r="A20">
            <v>3428</v>
          </cell>
          <cell r="B20" t="str">
            <v>3428</v>
          </cell>
          <cell r="C20" t="str">
            <v>Correction of CWV data on the National Grid Operational website as a result of incorrect weather flows for NE LDZ</v>
          </cell>
          <cell r="D20" t="str">
            <v>F1 - CCR/Closedown document in progress</v>
          </cell>
          <cell r="E20">
            <v>43074</v>
          </cell>
          <cell r="F20" t="str">
            <v>Charlie Haley</v>
          </cell>
          <cell r="G20" t="str">
            <v>LIVE</v>
          </cell>
          <cell r="H20"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0" t="str">
            <v>T &amp; SS</v>
          </cell>
          <cell r="J20">
            <v>41808</v>
          </cell>
          <cell r="L20" t="str">
            <v>SENT</v>
          </cell>
        </row>
        <row r="21">
          <cell r="A21">
            <v>3447</v>
          </cell>
          <cell r="B21" t="str">
            <v>3447</v>
          </cell>
          <cell r="C21" t="str">
            <v>COR3447 - XP1 Decommissioning</v>
          </cell>
          <cell r="D21" t="str">
            <v>D1 - Change in delivery</v>
          </cell>
          <cell r="E21">
            <v>41828</v>
          </cell>
          <cell r="F21" t="str">
            <v>Mark Pollard</v>
          </cell>
          <cell r="G21" t="str">
            <v>LIVE</v>
          </cell>
          <cell r="H21" t="str">
            <v>_x000D_
29/05/2018 DC Mark Pollard has updated me to say Vodaphone are doing testing at the moment, this will be completed in June and will allow the change to be implemented in July_x000D_
_x000D_
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1" t="str">
            <v>T &amp; SS</v>
          </cell>
          <cell r="J21">
            <v>41828</v>
          </cell>
        </row>
        <row r="22">
          <cell r="A22">
            <v>3456</v>
          </cell>
          <cell r="B22" t="str">
            <v>3456</v>
          </cell>
          <cell r="C22" t="str">
            <v>Stakeholder Management System</v>
          </cell>
          <cell r="D22" t="str">
            <v>Z2 - Change cancelled</v>
          </cell>
          <cell r="E22">
            <v>43056</v>
          </cell>
          <cell r="F22" t="str">
            <v>Darran Jackson</v>
          </cell>
          <cell r="G22" t="str">
            <v>CLOSED</v>
          </cell>
          <cell r="H22"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2" t="str">
            <v>Other</v>
          </cell>
          <cell r="J22">
            <v>41842</v>
          </cell>
        </row>
        <row r="23">
          <cell r="A23">
            <v>3457</v>
          </cell>
          <cell r="B23" t="str">
            <v>3457</v>
          </cell>
          <cell r="C23" t="str">
            <v>Solution to meet the obligations of UNC MOD 425V &amp; UNC MOD455</v>
          </cell>
          <cell r="D23" t="str">
            <v>F1 - CCR/Closedown document in progress</v>
          </cell>
          <cell r="E23">
            <v>42083</v>
          </cell>
          <cell r="F23" t="str">
            <v>Jon Follows</v>
          </cell>
          <cell r="G23" t="str">
            <v>LIVE</v>
          </cell>
          <cell r="H2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3" t="str">
            <v>T &amp; SS</v>
          </cell>
          <cell r="J23">
            <v>41879</v>
          </cell>
        </row>
        <row r="24">
          <cell r="A24">
            <v>3477</v>
          </cell>
          <cell r="B24" t="str">
            <v>3477</v>
          </cell>
          <cell r="C24" t="str">
            <v>Missing Key Data Item from iGT’s to Shippers (Plot Number)</v>
          </cell>
          <cell r="D24" t="str">
            <v>F1 - CCR/Closedown document in progress</v>
          </cell>
          <cell r="E24">
            <v>43290</v>
          </cell>
          <cell r="F24" t="str">
            <v>Christina Francis</v>
          </cell>
          <cell r="G24" t="str">
            <v>LIVE</v>
          </cell>
          <cell r="H24" t="str">
            <v>11/01/2018 Julie B - BER approved at Jan 2018 ChMC._x000D_
_x000D_
27/10/17: CM This is linked to the Pre-nexus project of COR3477 . This CR- CR3477  has been raised to for R2 scope and is linked to Chrsitina Francis</v>
          </cell>
          <cell r="I24" t="str">
            <v>R &amp; N</v>
          </cell>
          <cell r="J24">
            <v>42192</v>
          </cell>
          <cell r="K24" t="str">
            <v>2</v>
          </cell>
        </row>
        <row r="25">
          <cell r="A25">
            <v>3505</v>
          </cell>
          <cell r="B25" t="str">
            <v>3505</v>
          </cell>
          <cell r="C25" t="str">
            <v>COR3505 - Gemini Exit EON adjustment following RAG Voluntary Discontinuance</v>
          </cell>
          <cell r="D25" t="str">
            <v>Z2 - Change cancelled</v>
          </cell>
          <cell r="E25">
            <v>43074</v>
          </cell>
          <cell r="F25" t="str">
            <v>Jessica Harris</v>
          </cell>
          <cell r="G25" t="str">
            <v>CLOSED</v>
          </cell>
          <cell r="H2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5" t="str">
            <v>T &amp; SS</v>
          </cell>
          <cell r="J25">
            <v>41926</v>
          </cell>
        </row>
        <row r="26">
          <cell r="A26">
            <v>3531</v>
          </cell>
          <cell r="B26" t="str">
            <v>3531</v>
          </cell>
          <cell r="C26" t="str">
            <v>Payment of fees in relation to implementation of Mod513</v>
          </cell>
          <cell r="D26" t="str">
            <v>Z1 - Change completed</v>
          </cell>
          <cell r="E26">
            <v>43042</v>
          </cell>
          <cell r="F26" t="str">
            <v>Dave Turpin</v>
          </cell>
          <cell r="G26" t="str">
            <v>CLOSED</v>
          </cell>
          <cell r="H26"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6" t="str">
            <v>Other</v>
          </cell>
          <cell r="J26">
            <v>41968</v>
          </cell>
        </row>
        <row r="27">
          <cell r="A27">
            <v>3538</v>
          </cell>
          <cell r="B27" t="str">
            <v>3538</v>
          </cell>
          <cell r="C27" t="str">
            <v>Upgrade and Expansion of EFT</v>
          </cell>
          <cell r="D27" t="str">
            <v>Z1 - Change completed</v>
          </cell>
          <cell r="E27">
            <v>43042</v>
          </cell>
          <cell r="F27" t="str">
            <v>Helen Pardoe</v>
          </cell>
          <cell r="G27" t="str">
            <v>COMPLETE</v>
          </cell>
          <cell r="H27"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7" t="str">
            <v>T &amp; SS</v>
          </cell>
          <cell r="J27">
            <v>41985</v>
          </cell>
          <cell r="L27" t="str">
            <v>CLSD</v>
          </cell>
        </row>
        <row r="28">
          <cell r="A28">
            <v>3550</v>
          </cell>
          <cell r="B28" t="str">
            <v>3550</v>
          </cell>
          <cell r="C28" t="str">
            <v>Implementation of Xoserve FGO Review</v>
          </cell>
          <cell r="D28" t="str">
            <v>Z1 - Change completed</v>
          </cell>
          <cell r="E28">
            <v>43089</v>
          </cell>
          <cell r="F28" t="str">
            <v>Martin Baker</v>
          </cell>
          <cell r="G28" t="str">
            <v>COMPLETE</v>
          </cell>
          <cell r="H28"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8" t="str">
            <v>Other</v>
          </cell>
          <cell r="J28">
            <v>42012</v>
          </cell>
          <cell r="K28" t="str">
            <v>1</v>
          </cell>
          <cell r="L28" t="str">
            <v>CLSD</v>
          </cell>
        </row>
        <row r="29">
          <cell r="A29">
            <v>3600</v>
          </cell>
          <cell r="B29" t="str">
            <v>3600</v>
          </cell>
          <cell r="C29" t="str">
            <v>Xoserve Office Relocation</v>
          </cell>
          <cell r="D29" t="str">
            <v>Z1 - Change completed</v>
          </cell>
          <cell r="E29">
            <v>43308</v>
          </cell>
          <cell r="F29" t="str">
            <v>Elaine Shannon</v>
          </cell>
          <cell r="G29" t="str">
            <v>COMPLETE</v>
          </cell>
          <cell r="H29" t="str">
            <v>_x000D_
27/07/2018 DC Ian Bevan confirmed this change can be closed as all documentation has now been received._x000D_
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29" t="str">
            <v>Other</v>
          </cell>
          <cell r="J29">
            <v>42083</v>
          </cell>
        </row>
        <row r="30">
          <cell r="A30">
            <v>3656</v>
          </cell>
          <cell r="B30" t="str">
            <v>3656</v>
          </cell>
          <cell r="C30" t="str">
            <v>Read Validation Tolerances</v>
          </cell>
          <cell r="D30" t="str">
            <v>D1 - Change in delivery</v>
          </cell>
          <cell r="E30">
            <v>43208</v>
          </cell>
          <cell r="F30" t="str">
            <v>Padmini Duvvuri</v>
          </cell>
          <cell r="G30" t="str">
            <v>LIVE</v>
          </cell>
          <cell r="H30"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0" t="str">
            <v>R &amp; N</v>
          </cell>
          <cell r="J30">
            <v>41997</v>
          </cell>
          <cell r="K30" t="str">
            <v>3</v>
          </cell>
        </row>
        <row r="31">
          <cell r="A31">
            <v>3661</v>
          </cell>
          <cell r="B31" t="str">
            <v>3661</v>
          </cell>
          <cell r="C31" t="str">
            <v>Correction Factor Application</v>
          </cell>
          <cell r="D31" t="str">
            <v>Z2 - Change cancelled</v>
          </cell>
          <cell r="E31">
            <v>43122</v>
          </cell>
          <cell r="F31" t="str">
            <v>Padmini Duvvuri</v>
          </cell>
          <cell r="G31" t="str">
            <v>CLOSED</v>
          </cell>
          <cell r="H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1" t="str">
            <v>R &amp; N</v>
          </cell>
          <cell r="J31">
            <v>42017</v>
          </cell>
          <cell r="K31" t="str">
            <v>99</v>
          </cell>
        </row>
        <row r="32">
          <cell r="A32">
            <v>3667</v>
          </cell>
          <cell r="B32" t="str">
            <v>3667</v>
          </cell>
          <cell r="C32" t="str">
            <v>Provision of Formula Year AQ</v>
          </cell>
          <cell r="D32" t="str">
            <v>Z2 - Change cancelled</v>
          </cell>
          <cell r="E32">
            <v>43217</v>
          </cell>
          <cell r="F32" t="str">
            <v>Emma Lyndon</v>
          </cell>
          <cell r="G32" t="str">
            <v>CLOSED</v>
          </cell>
          <cell r="H32" t="str">
            <v>27/04/2018 Dc This change is to be closed.  We have now have a sponsor for the change and Emma has submitted a CP for that went to ICAF last week (3667a), the new change, therefore this oen can now be closed._x000D_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32" t="str">
            <v>R &amp; N</v>
          </cell>
          <cell r="J32">
            <v>42041</v>
          </cell>
          <cell r="K32" t="str">
            <v>99</v>
          </cell>
        </row>
        <row r="33">
          <cell r="A33" t="str">
            <v>3667a</v>
          </cell>
          <cell r="B33" t="str">
            <v>3667a</v>
          </cell>
          <cell r="C33" t="str">
            <v>Provision of Prospective Formula Year AQ/SOQ and Historic  RAQ to Proposing Users</v>
          </cell>
          <cell r="D33" t="str">
            <v>A5a - Solution Development</v>
          </cell>
          <cell r="E33">
            <v>43265</v>
          </cell>
          <cell r="F33" t="str">
            <v>Simon Harris</v>
          </cell>
          <cell r="G33" t="str">
            <v>LIVE</v>
          </cell>
          <cell r="H33" t="str">
            <v>22/06/2018 RJ - In capture with DSG._x000D_
24/05/2018 DC I have emailed Simon Harris to ask him to update me as the the status of this change._x000D_
22/05/18 Julie B - Proposed Jun-19 Release Scope session held yesterday - Customer Contracts Team advised that this CR has a recommendation from DSG to go into a Minor Release. Customer Contract Team to confirm with Matt Rider_x000D_
_x000D_
18/04/18 - Discussed in ICAF and agreed Emma Lyndon will keep until prefered solution option is defined and agreed at DSG. This change will then come back to ICAF to be officially assigned to a Data Office PM.</v>
          </cell>
          <cell r="I33" t="str">
            <v>Data Office</v>
          </cell>
          <cell r="J33">
            <v>43194</v>
          </cell>
          <cell r="K33" t="str">
            <v>Jun2019</v>
          </cell>
        </row>
        <row r="34">
          <cell r="A34">
            <v>3668</v>
          </cell>
          <cell r="B34" t="str">
            <v>3668</v>
          </cell>
          <cell r="C34" t="str">
            <v>Design Gaps - Ability To Provide Missing Class 3 Reads</v>
          </cell>
          <cell r="D34" t="str">
            <v>Z2 - Change cancelled</v>
          </cell>
          <cell r="E34">
            <v>43038</v>
          </cell>
          <cell r="F34" t="str">
            <v>Padmini Duvvuri</v>
          </cell>
          <cell r="G34" t="str">
            <v>CLOSED</v>
          </cell>
          <cell r="H34"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4" t="str">
            <v>R &amp; N</v>
          </cell>
          <cell r="J34">
            <v>42045</v>
          </cell>
          <cell r="K34" t="str">
            <v>99</v>
          </cell>
        </row>
        <row r="35">
          <cell r="A35">
            <v>3669</v>
          </cell>
          <cell r="B35" t="str">
            <v>3669</v>
          </cell>
          <cell r="C35" t="str">
            <v>Design Gaps - Ability To Provide Missing Class 3 Reads</v>
          </cell>
          <cell r="D35" t="str">
            <v>Z2 - Change cancelled</v>
          </cell>
          <cell r="E35">
            <v>43033</v>
          </cell>
          <cell r="F35" t="str">
            <v>Dene Williams</v>
          </cell>
          <cell r="G35" t="str">
            <v>CLOSED</v>
          </cell>
          <cell r="H3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5" t="str">
            <v>R &amp; N</v>
          </cell>
          <cell r="J35">
            <v>42045</v>
          </cell>
          <cell r="K35" t="str">
            <v>99</v>
          </cell>
        </row>
        <row r="36">
          <cell r="A36">
            <v>3676</v>
          </cell>
          <cell r="B36" t="str">
            <v>3676</v>
          </cell>
          <cell r="C36" t="str">
            <v>Amendment to the AQ &amp;SOQ File and Field Length</v>
          </cell>
          <cell r="D36" t="str">
            <v>F1 - CCR/Closedown document in progress</v>
          </cell>
          <cell r="E36">
            <v>43231</v>
          </cell>
          <cell r="F36" t="str">
            <v>Donna Johnson</v>
          </cell>
          <cell r="G36" t="str">
            <v>LIVE</v>
          </cell>
          <cell r="H36" t="str">
            <v>13/08/2018 DC Chased Jo Tedd again asking for her approval to close this change,_x000D_
10/08/2018 HS - Jo Tedd has been on holiday. Deb to chase again._x000D_
20/07/2018 HS - Deborah Coyle to chase Jo to close this change down._x000D_
13/07/2018 RJ - Jo Tedd to check if she is happy with the document. _x000D_
06/07/2018 RJ - 11th July Workshop for final walkthrough of documents._x000D_
29/06/2018 RJ - No update._x000D_
22/06/2018 Dc Email from Smita to say the 2nd part of this change will implement today.Smita to send confirmation._x000D_
15/06/2018 RJ - DC to check with Jo Tedd and Dan Donovan; the BW part will be implementated on 22nd June._x000D_
11/05/2018 DC Karen confirmed that this is implemented. She is to chase closure_x000D_
04/05/2018 DC Imp dae on track, currently doing the BW part of the change._x000D_
27/04/18 Julie B - delivery date moved to 8th may - On track_x000D_
_x000D_
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6" t="str">
            <v>T &amp; SS</v>
          </cell>
          <cell r="J36">
            <v>42087</v>
          </cell>
          <cell r="K36" t="str">
            <v>50</v>
          </cell>
        </row>
        <row r="37">
          <cell r="A37">
            <v>3699</v>
          </cell>
          <cell r="B37" t="str">
            <v>3699</v>
          </cell>
          <cell r="C37" t="str">
            <v>IA for strategic solution options for the GDE Offline database</v>
          </cell>
          <cell r="D37" t="str">
            <v>Z2 - Change cancelled</v>
          </cell>
          <cell r="E37">
            <v>43290</v>
          </cell>
          <cell r="F37" t="str">
            <v>Padmini Duvvuri</v>
          </cell>
          <cell r="G37" t="str">
            <v>CLOSED</v>
          </cell>
          <cell r="H37" t="str">
            <v>09/07/2018 DC Email received from Emma Smith Confirming this change can  be closed._x000D_
06/07/2018 DC Chased Emma Smith for an update on this change._x000D_
20/06/2018 DC Emma has contacted Richard Pomroy and requested this change be closed, she will let me know once he has replied._x000D_
_x000D_
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7" t="str">
            <v>R &amp; N</v>
          </cell>
          <cell r="J37">
            <v>42139</v>
          </cell>
          <cell r="K37" t="str">
            <v>99</v>
          </cell>
        </row>
        <row r="38">
          <cell r="A38">
            <v>3704</v>
          </cell>
          <cell r="B38" t="str">
            <v>3704</v>
          </cell>
          <cell r="C38" t="str">
            <v>Creation of a Learning Management System</v>
          </cell>
          <cell r="D38" t="str">
            <v>Z1 - Change completed</v>
          </cell>
          <cell r="E38">
            <v>43326</v>
          </cell>
          <cell r="F38" t="str">
            <v>Elaine Shannon</v>
          </cell>
          <cell r="G38" t="str">
            <v>COMPLETE</v>
          </cell>
          <cell r="H38" t="str">
            <v>14/08/2018 DC verbal confirmation from Ian Bevan to say this change can be closed as it is complete._x000D_
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8" t="str">
            <v>Other</v>
          </cell>
          <cell r="J38">
            <v>42142</v>
          </cell>
        </row>
        <row r="39">
          <cell r="A39">
            <v>3706</v>
          </cell>
          <cell r="B39" t="str">
            <v>3706</v>
          </cell>
          <cell r="C39" t="str">
            <v>Updating Contact Centre telephone system</v>
          </cell>
          <cell r="D39" t="str">
            <v>Z1 - Change completed</v>
          </cell>
          <cell r="E39">
            <v>43140</v>
          </cell>
          <cell r="F39" t="str">
            <v>Mark Pollard</v>
          </cell>
          <cell r="G39" t="str">
            <v>COMPLETE</v>
          </cell>
          <cell r="H39"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9" t="str">
            <v>T &amp; SS</v>
          </cell>
          <cell r="J39">
            <v>42143</v>
          </cell>
        </row>
        <row r="40">
          <cell r="A40">
            <v>3720</v>
          </cell>
          <cell r="B40" t="str">
            <v>3720</v>
          </cell>
          <cell r="C40" t="str">
            <v>Document Management System for Legal &amp; Compliance</v>
          </cell>
          <cell r="D40" t="str">
            <v>Z1 - Change completed</v>
          </cell>
          <cell r="E40">
            <v>42755</v>
          </cell>
          <cell r="F40" t="str">
            <v>Gareth Hepworth</v>
          </cell>
          <cell r="G40" t="str">
            <v>COMPLETE</v>
          </cell>
          <cell r="H40"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40" t="str">
            <v>Other</v>
          </cell>
          <cell r="J40">
            <v>42146</v>
          </cell>
        </row>
        <row r="41">
          <cell r="A41">
            <v>3732</v>
          </cell>
          <cell r="B41" t="str">
            <v>3732</v>
          </cell>
          <cell r="C41" t="str">
            <v>Capability to replace a sequence of readings</v>
          </cell>
          <cell r="D41" t="str">
            <v>Z2 - Change cancelled</v>
          </cell>
          <cell r="E41">
            <v>43074</v>
          </cell>
          <cell r="F41" t="str">
            <v>Lee Chambers</v>
          </cell>
          <cell r="G41" t="str">
            <v>CLOSED</v>
          </cell>
          <cell r="H41"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41" t="str">
            <v>R &amp; N</v>
          </cell>
          <cell r="J41">
            <v>42172</v>
          </cell>
          <cell r="K41" t="str">
            <v>Jun2019</v>
          </cell>
        </row>
        <row r="42">
          <cell r="A42">
            <v>3747</v>
          </cell>
          <cell r="B42" t="str">
            <v>3747</v>
          </cell>
          <cell r="C42" t="str">
            <v>Notification of Formula Year AQ &amp; SOQ</v>
          </cell>
          <cell r="D42" t="str">
            <v>Z1 - Change completed</v>
          </cell>
          <cell r="E42">
            <v>43178</v>
          </cell>
          <cell r="F42" t="str">
            <v>Matt Rider</v>
          </cell>
          <cell r="G42" t="str">
            <v>COMPLETE</v>
          </cell>
          <cell r="H42"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42" t="str">
            <v>R &amp; N</v>
          </cell>
          <cell r="J42">
            <v>42192</v>
          </cell>
          <cell r="K42" t="str">
            <v>1.1</v>
          </cell>
        </row>
        <row r="43">
          <cell r="A43">
            <v>3842</v>
          </cell>
          <cell r="B43" t="str">
            <v>3842</v>
          </cell>
          <cell r="C43" t="str">
            <v>Modification Proposal fu6AV - Changes to DM Read Services (with improved within day data provision)</v>
          </cell>
          <cell r="D43" t="str">
            <v>Z1 - Change completed</v>
          </cell>
          <cell r="E43">
            <v>43277</v>
          </cell>
          <cell r="F43" t="str">
            <v>Charlie Haley</v>
          </cell>
          <cell r="G43" t="str">
            <v>COMPLETE</v>
          </cell>
          <cell r="H4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43" t="str">
            <v>T &amp; SS</v>
          </cell>
          <cell r="J43">
            <v>42291</v>
          </cell>
          <cell r="L43" t="str">
            <v>SENT</v>
          </cell>
        </row>
        <row r="44">
          <cell r="A44">
            <v>3868</v>
          </cell>
          <cell r="B44" t="str">
            <v>3868</v>
          </cell>
          <cell r="C44" t="str">
            <v>Notification of Twin streams that have calculated an AQ or W/C ( T04, S91 &amp; T50</v>
          </cell>
          <cell r="D44" t="str">
            <v>Z2 - Change cancelled</v>
          </cell>
          <cell r="E44">
            <v>43122</v>
          </cell>
          <cell r="F44" t="str">
            <v>Padmini Duvvuri</v>
          </cell>
          <cell r="G44" t="str">
            <v>CLOSED</v>
          </cell>
          <cell r="H4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44" t="str">
            <v>R &amp; N</v>
          </cell>
          <cell r="J44">
            <v>42265</v>
          </cell>
          <cell r="K44" t="str">
            <v>99</v>
          </cell>
        </row>
        <row r="45">
          <cell r="A45">
            <v>3869</v>
          </cell>
          <cell r="B45" t="str">
            <v>3869</v>
          </cell>
          <cell r="C45" t="str">
            <v>CUN being issued downstream</v>
          </cell>
          <cell r="D45" t="str">
            <v>Z2 - Change cancelled</v>
          </cell>
          <cell r="E45">
            <v>43122</v>
          </cell>
          <cell r="F45" t="str">
            <v>Padmini Duvvuri</v>
          </cell>
          <cell r="G45" t="str">
            <v>CLOSED</v>
          </cell>
          <cell r="H4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45" t="str">
            <v>R &amp; N</v>
          </cell>
          <cell r="J45">
            <v>42265</v>
          </cell>
          <cell r="K45" t="str">
            <v>99</v>
          </cell>
        </row>
        <row r="46">
          <cell r="A46">
            <v>3872</v>
          </cell>
          <cell r="B46" t="str">
            <v>3872</v>
          </cell>
          <cell r="C46" t="str">
            <v>Retro Updates - Suspecting Reads following Asset Attribute Update</v>
          </cell>
          <cell r="D46" t="str">
            <v>Z2 - Change cancelled</v>
          </cell>
          <cell r="E46">
            <v>43038</v>
          </cell>
          <cell r="F46" t="str">
            <v>Dene Williams</v>
          </cell>
          <cell r="G46" t="str">
            <v>CLOSED</v>
          </cell>
          <cell r="H46"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6" t="str">
            <v>R &amp; N</v>
          </cell>
          <cell r="J46">
            <v>42321</v>
          </cell>
          <cell r="K46" t="str">
            <v>99</v>
          </cell>
        </row>
        <row r="47">
          <cell r="A47">
            <v>3873</v>
          </cell>
          <cell r="B47" t="str">
            <v>3873</v>
          </cell>
          <cell r="C47" t="str">
            <v>Retro Updates - Notifying of Suspect Reads</v>
          </cell>
          <cell r="D47" t="str">
            <v>Z2 - Change cancelled</v>
          </cell>
          <cell r="E47">
            <v>43038</v>
          </cell>
          <cell r="F47" t="str">
            <v>Dene Williams</v>
          </cell>
          <cell r="G47" t="str">
            <v>CLOSED</v>
          </cell>
          <cell r="H4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7" t="str">
            <v>R &amp; N</v>
          </cell>
          <cell r="J47">
            <v>42321</v>
          </cell>
          <cell r="K47" t="str">
            <v>99</v>
          </cell>
        </row>
        <row r="48">
          <cell r="A48">
            <v>3879</v>
          </cell>
          <cell r="B48" t="str">
            <v>3879</v>
          </cell>
          <cell r="C48" t="str">
            <v>Change to NTS files .DDU .DDS &amp; .CPM</v>
          </cell>
          <cell r="D48" t="str">
            <v>Z2 - Change cancelled</v>
          </cell>
          <cell r="E48">
            <v>43074</v>
          </cell>
          <cell r="F48" t="str">
            <v>Dene Williams</v>
          </cell>
          <cell r="G48" t="str">
            <v>CLOSED</v>
          </cell>
          <cell r="H48" t="str">
            <v>05/12/2017 - Julie B - Advised by Emma S that a change order has now been raised so can close the change request_x000D_
_x000D_
15/11/2017- Take to customer to propose to close before CC - matt smith JB</v>
          </cell>
          <cell r="I48" t="str">
            <v>R &amp; N</v>
          </cell>
          <cell r="J48">
            <v>42282</v>
          </cell>
          <cell r="K48" t="str">
            <v>99</v>
          </cell>
        </row>
        <row r="49">
          <cell r="A49">
            <v>3892</v>
          </cell>
          <cell r="B49" t="str">
            <v>3892</v>
          </cell>
          <cell r="C49" t="str">
            <v>Change to processing ONJOB/ONUPD where existence of a Read marked Suspect as one of the latest activities</v>
          </cell>
          <cell r="D49" t="str">
            <v>Z2 - Change cancelled</v>
          </cell>
          <cell r="E49">
            <v>43033</v>
          </cell>
          <cell r="F49" t="str">
            <v>Dene Williams</v>
          </cell>
          <cell r="G49" t="str">
            <v>CLOSED</v>
          </cell>
          <cell r="H49"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49" t="str">
            <v>R &amp; N</v>
          </cell>
          <cell r="J49">
            <v>42314</v>
          </cell>
          <cell r="K49" t="str">
            <v>99</v>
          </cell>
        </row>
        <row r="50">
          <cell r="A50">
            <v>3907</v>
          </cell>
          <cell r="B50" t="str">
            <v>3907</v>
          </cell>
          <cell r="C50" t="str">
            <v>Server Migration Support Project</v>
          </cell>
          <cell r="D50" t="str">
            <v>Z1 - Change completed</v>
          </cell>
          <cell r="E50">
            <v>43308</v>
          </cell>
          <cell r="F50" t="str">
            <v>Emma Rose</v>
          </cell>
          <cell r="G50" t="str">
            <v>COMPLETE</v>
          </cell>
          <cell r="H50" t="str">
            <v>27/07/2018 DC Confirmation from Ian Bevan to say this chane can be closed as all documentation has been received._x000D_
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50" t="str">
            <v>T &amp; SS</v>
          </cell>
          <cell r="J50">
            <v>42341</v>
          </cell>
        </row>
        <row r="51">
          <cell r="A51">
            <v>3910</v>
          </cell>
          <cell r="B51" t="str">
            <v>3910</v>
          </cell>
          <cell r="C51" t="str">
            <v>Document Archival in ILM</v>
          </cell>
          <cell r="D51" t="str">
            <v>Z2 - Change cancelled</v>
          </cell>
          <cell r="E51">
            <v>43038</v>
          </cell>
          <cell r="F51" t="str">
            <v>Dene Williams</v>
          </cell>
          <cell r="G51" t="str">
            <v>CLOSED</v>
          </cell>
          <cell r="H51" t="str">
            <v>01/11/17 - JB - cr159 CLOSED DOWN NO LONGER REQUIRED - This Change Request is no longer required, a decision had been made to take all the archived historical transactional (invoicing and supporting) files over to a storage vault.</v>
          </cell>
          <cell r="I51" t="str">
            <v>R &amp; N</v>
          </cell>
          <cell r="J51">
            <v>42334</v>
          </cell>
          <cell r="K51" t="str">
            <v>0</v>
          </cell>
        </row>
        <row r="52">
          <cell r="A52">
            <v>3911</v>
          </cell>
          <cell r="B52" t="str">
            <v>3911</v>
          </cell>
          <cell r="C52" t="str">
            <v>Change to Network Organisation GT Short Code to DN</v>
          </cell>
          <cell r="D52" t="str">
            <v>Z1 - Change completed</v>
          </cell>
          <cell r="E52">
            <v>43038</v>
          </cell>
          <cell r="F52" t="str">
            <v>Dene Williams</v>
          </cell>
          <cell r="G52" t="str">
            <v>COMPLETE</v>
          </cell>
          <cell r="H52" t="str">
            <v>01/11/17 - JB - WIPRO CONFIRMED DELIVERY OF CR160</v>
          </cell>
          <cell r="I52" t="str">
            <v>R &amp; N</v>
          </cell>
          <cell r="J52">
            <v>42342</v>
          </cell>
          <cell r="K52" t="str">
            <v>0</v>
          </cell>
        </row>
        <row r="53">
          <cell r="A53">
            <v>3951</v>
          </cell>
          <cell r="B53" t="str">
            <v>3951</v>
          </cell>
          <cell r="C53" t="str">
            <v>COR3951 - Transfer of Xoserve migrated data via EWS file</v>
          </cell>
          <cell r="D53" t="str">
            <v>Z1 - Change completed</v>
          </cell>
          <cell r="E53">
            <v>42594</v>
          </cell>
          <cell r="F53" t="str">
            <v>Dave Turpin</v>
          </cell>
          <cell r="G53" t="str">
            <v>COMPLETE</v>
          </cell>
          <cell r="H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53" t="str">
            <v>R &amp; N</v>
          </cell>
          <cell r="J53">
            <v>42398</v>
          </cell>
          <cell r="K53" t="str">
            <v>1</v>
          </cell>
        </row>
        <row r="54">
          <cell r="A54">
            <v>3952</v>
          </cell>
          <cell r="B54" t="str">
            <v>3952</v>
          </cell>
          <cell r="C54" t="str">
            <v>COR3952 - L3 / L4 load of NG address DB via EWS file</v>
          </cell>
          <cell r="D54" t="str">
            <v>Z1 - Change completed</v>
          </cell>
          <cell r="E54">
            <v>42594</v>
          </cell>
          <cell r="G54" t="str">
            <v>COMPLETE</v>
          </cell>
          <cell r="H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54" t="str">
            <v>R &amp; N</v>
          </cell>
          <cell r="J54">
            <v>42398</v>
          </cell>
        </row>
        <row r="55">
          <cell r="A55">
            <v>3978</v>
          </cell>
          <cell r="B55" t="str">
            <v>3978</v>
          </cell>
          <cell r="C55" t="str">
            <v>Xoserve Expenditure and Purchase Approval Automation System</v>
          </cell>
          <cell r="D55" t="str">
            <v>Z2 - Change cancelled</v>
          </cell>
          <cell r="E55">
            <v>42431</v>
          </cell>
          <cell r="F55" t="str">
            <v>Gareth Hepworth</v>
          </cell>
          <cell r="G55" t="str">
            <v>CLOSED</v>
          </cell>
          <cell r="H55"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55" t="str">
            <v>Other</v>
          </cell>
          <cell r="J55">
            <v>42426</v>
          </cell>
        </row>
        <row r="56">
          <cell r="A56">
            <v>3991</v>
          </cell>
          <cell r="B56" t="str">
            <v>3991</v>
          </cell>
          <cell r="C56" t="str">
            <v>Procurement for the PAF Administrator Role</v>
          </cell>
          <cell r="D56" t="str">
            <v>Z1 - Change completed</v>
          </cell>
          <cell r="E56">
            <v>43110</v>
          </cell>
          <cell r="F56" t="str">
            <v>Mark Pollard</v>
          </cell>
          <cell r="G56" t="str">
            <v>COMPLETE</v>
          </cell>
          <cell r="H56"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56" t="str">
            <v>T &amp; SS</v>
          </cell>
          <cell r="J56">
            <v>42440</v>
          </cell>
        </row>
        <row r="57">
          <cell r="A57" t="str">
            <v>3995a</v>
          </cell>
          <cell r="B57" t="str">
            <v>3995a</v>
          </cell>
          <cell r="C57" t="str">
            <v>Energy Theft Tip-off Service Data Provision</v>
          </cell>
          <cell r="D57" t="str">
            <v>F1 - CCR/Closedown document in progress</v>
          </cell>
          <cell r="E57">
            <v>43290</v>
          </cell>
          <cell r="F57" t="str">
            <v>Christina Francis</v>
          </cell>
          <cell r="G57" t="str">
            <v>LIVE</v>
          </cell>
          <cell r="H57"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57" t="str">
            <v>R &amp; N</v>
          </cell>
          <cell r="J57">
            <v>42444</v>
          </cell>
          <cell r="K57" t="str">
            <v>2</v>
          </cell>
          <cell r="L57" t="str">
            <v>SENT</v>
          </cell>
        </row>
        <row r="58">
          <cell r="A58">
            <v>4009</v>
          </cell>
          <cell r="B58" t="str">
            <v>4009</v>
          </cell>
          <cell r="C58" t="str">
            <v>Billing History by all NTS capacity / commodity related charges (applicable dates in 2014 to Nexus implementation)</v>
          </cell>
          <cell r="D58" t="str">
            <v>F1 - CCR/Closedown document in progress</v>
          </cell>
          <cell r="E58">
            <v>42935</v>
          </cell>
          <cell r="F58" t="str">
            <v>Charlie Haley</v>
          </cell>
          <cell r="G58" t="str">
            <v>LIVE</v>
          </cell>
          <cell r="H58"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58" t="str">
            <v>T &amp; SS</v>
          </cell>
          <cell r="J58">
            <v>42472</v>
          </cell>
        </row>
        <row r="59">
          <cell r="A59">
            <v>4043</v>
          </cell>
          <cell r="B59" t="str">
            <v>4043</v>
          </cell>
          <cell r="C59" t="str">
            <v>DN Sales Outbound Services</v>
          </cell>
          <cell r="D59" t="str">
            <v>D1 - Change in delivery</v>
          </cell>
          <cell r="E59">
            <v>42887</v>
          </cell>
          <cell r="F59" t="str">
            <v>Mark Pollard</v>
          </cell>
          <cell r="G59" t="str">
            <v>LIVE</v>
          </cell>
          <cell r="H59"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59" t="str">
            <v>T &amp; SS</v>
          </cell>
          <cell r="J59">
            <v>42516</v>
          </cell>
        </row>
        <row r="60">
          <cell r="A60">
            <v>4043.1</v>
          </cell>
          <cell r="B60" t="str">
            <v>4043.1</v>
          </cell>
          <cell r="C60" t="str">
            <v>DN Sales (Outbound Services)</v>
          </cell>
          <cell r="D60" t="str">
            <v>Z1 - Change completed</v>
          </cell>
          <cell r="E60">
            <v>43178</v>
          </cell>
          <cell r="F60" t="str">
            <v>Jon Follows</v>
          </cell>
          <cell r="G60" t="str">
            <v>COMPLETE</v>
          </cell>
          <cell r="H60"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0" t="str">
            <v>T &amp; SS</v>
          </cell>
          <cell r="J60">
            <v>42514</v>
          </cell>
        </row>
        <row r="61">
          <cell r="A61">
            <v>4043.2</v>
          </cell>
          <cell r="B61" t="str">
            <v>4043.2</v>
          </cell>
          <cell r="C61" t="str">
            <v>DN Sales Outbound Services – DBI for current UK Link</v>
          </cell>
          <cell r="D61" t="str">
            <v>Z1 - Change completed</v>
          </cell>
          <cell r="E61">
            <v>43178</v>
          </cell>
          <cell r="F61" t="str">
            <v>Jon Follows</v>
          </cell>
          <cell r="G61" t="str">
            <v>COMPLETE</v>
          </cell>
          <cell r="H6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1" t="str">
            <v>T &amp; SS</v>
          </cell>
          <cell r="J61">
            <v>42516</v>
          </cell>
        </row>
        <row r="62">
          <cell r="A62">
            <v>4043.3</v>
          </cell>
          <cell r="B62" t="str">
            <v>4043.3</v>
          </cell>
          <cell r="C62" t="str">
            <v>DN Sales Outbound Services – Operating costs for current UK Link</v>
          </cell>
          <cell r="D62" t="str">
            <v>Z1 - Change completed</v>
          </cell>
          <cell r="E62">
            <v>43178</v>
          </cell>
          <cell r="F62" t="str">
            <v>Jon Follows</v>
          </cell>
          <cell r="G62" t="str">
            <v>COMPLETE</v>
          </cell>
          <cell r="H6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2" t="str">
            <v>T &amp; SS</v>
          </cell>
          <cell r="J62">
            <v>42514</v>
          </cell>
        </row>
        <row r="63">
          <cell r="A63">
            <v>4043.4</v>
          </cell>
          <cell r="B63" t="str">
            <v>4043.4</v>
          </cell>
          <cell r="C63" t="str">
            <v>DN Sales Outbound Services – Analysis on new UK Link</v>
          </cell>
          <cell r="D63" t="str">
            <v>Z1 - Change completed</v>
          </cell>
          <cell r="E63">
            <v>43178</v>
          </cell>
          <cell r="F63" t="str">
            <v>Jon Follows</v>
          </cell>
          <cell r="G63" t="str">
            <v>COMPLETE</v>
          </cell>
          <cell r="H63"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3" t="str">
            <v>T &amp; SS</v>
          </cell>
          <cell r="J63">
            <v>42514</v>
          </cell>
        </row>
        <row r="64">
          <cell r="A64">
            <v>4043.5</v>
          </cell>
          <cell r="B64" t="str">
            <v>4043.5</v>
          </cell>
          <cell r="C64" t="str">
            <v>DN Sales Outbound Services – DBI for new UK Link</v>
          </cell>
          <cell r="D64" t="str">
            <v>Z1 - Change completed</v>
          </cell>
          <cell r="E64">
            <v>43178</v>
          </cell>
          <cell r="F64" t="str">
            <v>Jon Follows</v>
          </cell>
          <cell r="G64" t="str">
            <v>COMPLETE</v>
          </cell>
          <cell r="H6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4" t="str">
            <v>T &amp; SS</v>
          </cell>
          <cell r="J64">
            <v>42514</v>
          </cell>
        </row>
        <row r="65">
          <cell r="A65">
            <v>4043.6</v>
          </cell>
          <cell r="B65" t="str">
            <v>4043.6</v>
          </cell>
          <cell r="C65" t="str">
            <v>DN Sales Outbound Services – Operating costs for new UK Link</v>
          </cell>
          <cell r="D65" t="str">
            <v>Z1 - Change completed</v>
          </cell>
          <cell r="E65">
            <v>43178</v>
          </cell>
          <cell r="F65" t="str">
            <v>Jon Follows</v>
          </cell>
          <cell r="G65" t="str">
            <v>COMPLETE</v>
          </cell>
          <cell r="H65"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5" t="str">
            <v>T &amp; SS</v>
          </cell>
          <cell r="J65">
            <v>42514</v>
          </cell>
        </row>
        <row r="66">
          <cell r="A66">
            <v>4044</v>
          </cell>
          <cell r="B66" t="str">
            <v>4044</v>
          </cell>
          <cell r="C66" t="str">
            <v>Extension of ‘Must Read’ process to include Annual Read sites</v>
          </cell>
          <cell r="D66" t="str">
            <v>A5b - Undergoing Solution Impact Assessment</v>
          </cell>
          <cell r="E66">
            <v>43306</v>
          </cell>
          <cell r="F66" t="str">
            <v>Julie Bretherton</v>
          </cell>
          <cell r="G66" t="str">
            <v>LIVE</v>
          </cell>
          <cell r="H66" t="str">
            <v>_x000D_
25/07/2018 DC Emma Smith has emailed to say this change is not out of captue as they have not agreed the costs with cadent.  I am to send her a copy of the IA done by Matt Rider _x000D_
_x000D_
20/07/2018 DC As per the update meeting with Rachel H and Alison C this change has been put into status A10 to go back to ICAF_x000D_
22/06/2018 RJ - In DSG;  change status to A5. Matt Rider doing the Impact Assessment._x000D_
12/06/2018 DC The IA is still being done on this change, Matt Rider is expecting it back 19/6 he will then have a review meeting on 22/6._x000D_
31/05/2018 DC Sat Kalsi sent an email concerning the IA for this change, I have forwarded it to Matt Rider and copied in Julie Bretherton._x000D_
30/05/2018 DC This Change has been assigned to R &amp; N june 19 release, they will sit with Julie Bretheton untill the BER has been agreed._x000D_
25/05/2018 DC Emma Smith sent an update to say the proposer is happy for this change to be added to the next major release june 19.  I have requested that the change come back to ICAF with the capture documentation to assign the change to R/N along with the output of the capture done._x000D_
23/05/2018 DC Rachel Hinsley discussed at ICAF that this change has completed capture phase, they now need an Impact Assessment done to confirm how long it will take to deliver the change.   Matt Rider is to do the assessment, he is aiming to come back to ICAF in two weeks._x000D_
22/05/18 - Julie B - Proposed for Jun-19 Scope - RAG Status Purple for Jun-19 delivery - going to DSG for recommendation 04/06/18._x000D_
_x000D_
17/05/2018 DC Emma Smith sent an email confirming capture is complete for this change and it will go into a minor release.  I have added it onto the agenda._x000D_
_x000D_
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66" t="str">
            <v>R &amp; N</v>
          </cell>
          <cell r="J66">
            <v>43074</v>
          </cell>
          <cell r="K66" t="str">
            <v>Jun2019</v>
          </cell>
        </row>
        <row r="67">
          <cell r="A67">
            <v>4053</v>
          </cell>
          <cell r="B67" t="str">
            <v>4053</v>
          </cell>
          <cell r="C67" t="str">
            <v>Options Analysis for Sustaining Gemini</v>
          </cell>
          <cell r="D67" t="str">
            <v>Z1 - Change completed</v>
          </cell>
          <cell r="E67">
            <v>43067</v>
          </cell>
          <cell r="F67" t="str">
            <v>Hannah Reddy</v>
          </cell>
          <cell r="G67" t="str">
            <v>COMPLETE</v>
          </cell>
          <cell r="H6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67" t="str">
            <v>T &amp; SS</v>
          </cell>
          <cell r="J67">
            <v>42538</v>
          </cell>
        </row>
        <row r="68">
          <cell r="A68">
            <v>4073</v>
          </cell>
          <cell r="B68" t="str">
            <v>4073</v>
          </cell>
          <cell r="C68" t="str">
            <v>EU Phase 4A</v>
          </cell>
          <cell r="D68" t="str">
            <v>Z1 - Change completed</v>
          </cell>
          <cell r="E68">
            <v>43230</v>
          </cell>
          <cell r="F68" t="str">
            <v>Rachel Addison</v>
          </cell>
          <cell r="G68" t="str">
            <v>COMPLETE</v>
          </cell>
          <cell r="H68"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68" t="str">
            <v>T &amp; SS</v>
          </cell>
          <cell r="J68">
            <v>42576</v>
          </cell>
        </row>
        <row r="69">
          <cell r="A69">
            <v>4079</v>
          </cell>
          <cell r="B69" t="str">
            <v>4079</v>
          </cell>
          <cell r="C69" t="str">
            <v>Reports required under UNC TPD V16.1 in legacy systems (reports required by Mod 520A)</v>
          </cell>
          <cell r="D69" t="str">
            <v>Z1 - Change completed</v>
          </cell>
          <cell r="E69">
            <v>43040</v>
          </cell>
          <cell r="F69" t="str">
            <v>Mark Pollard</v>
          </cell>
          <cell r="G69" t="str">
            <v>COMPLETE</v>
          </cell>
          <cell r="H69"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69" t="str">
            <v>T &amp; SS</v>
          </cell>
          <cell r="J69">
            <v>42587</v>
          </cell>
          <cell r="L69" t="str">
            <v>SENT</v>
          </cell>
        </row>
        <row r="70">
          <cell r="A70">
            <v>4082</v>
          </cell>
          <cell r="B70" t="str">
            <v>4082</v>
          </cell>
          <cell r="C70" t="str">
            <v>Upgrade of Shared Components, Management Services and Network Switches</v>
          </cell>
          <cell r="D70" t="str">
            <v>Z1 - Change completed</v>
          </cell>
          <cell r="E70">
            <v>43150</v>
          </cell>
          <cell r="F70" t="str">
            <v>Parminder Dhir</v>
          </cell>
          <cell r="G70" t="str">
            <v>COMPLETE</v>
          </cell>
          <cell r="H70"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70" t="str">
            <v>Other</v>
          </cell>
          <cell r="J70">
            <v>42587</v>
          </cell>
        </row>
        <row r="71">
          <cell r="A71">
            <v>4097</v>
          </cell>
          <cell r="B71" t="str">
            <v>4097</v>
          </cell>
          <cell r="C71" t="str">
            <v>New Vulnerable Customer Needs codes</v>
          </cell>
          <cell r="D71" t="str">
            <v>Z2 - Change cancelled</v>
          </cell>
          <cell r="E71">
            <v>43035</v>
          </cell>
          <cell r="F71" t="str">
            <v>Christina Francis</v>
          </cell>
          <cell r="G71" t="str">
            <v>CLOSED</v>
          </cell>
          <cell r="H71"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71" t="str">
            <v>R &amp; N</v>
          </cell>
          <cell r="J71">
            <v>42587</v>
          </cell>
          <cell r="K71" t="str">
            <v>2</v>
          </cell>
        </row>
        <row r="72">
          <cell r="A72">
            <v>4110</v>
          </cell>
          <cell r="B72" t="str">
            <v>4110</v>
          </cell>
          <cell r="C72" t="str">
            <v>Creation of a Service to Release Domestic Consumer Data to _x000D_
W’s &amp; TPI’s</v>
          </cell>
          <cell r="D72" t="str">
            <v>F1 - CCR/Closedown document in progress</v>
          </cell>
          <cell r="E72">
            <v>42909</v>
          </cell>
          <cell r="F72" t="str">
            <v>Charlie Haley</v>
          </cell>
          <cell r="G72" t="str">
            <v>LIVE</v>
          </cell>
          <cell r="H7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72" t="str">
            <v>T &amp; SS</v>
          </cell>
          <cell r="J72">
            <v>42655</v>
          </cell>
        </row>
        <row r="73">
          <cell r="A73">
            <v>4112</v>
          </cell>
          <cell r="B73" t="str">
            <v>4112</v>
          </cell>
          <cell r="C73" t="str">
            <v>Microsoft Project Online Plus (MPOP) – Implementation of new PPM solution</v>
          </cell>
          <cell r="D73" t="str">
            <v>F1 - CCR/Closedown document in progress</v>
          </cell>
          <cell r="E73">
            <v>43249</v>
          </cell>
          <cell r="F73" t="str">
            <v>Catrin Morgan</v>
          </cell>
          <cell r="G73" t="str">
            <v>LIVE</v>
          </cell>
          <cell r="H73" t="str">
            <v>29/05/2018 DC moved into Closedown, this change is closed, there are some financials to be submitted before it can be closed.  Catrin is dealing with these._x000D_
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73" t="str">
            <v>Other</v>
          </cell>
          <cell r="J73">
            <v>42646</v>
          </cell>
        </row>
        <row r="74">
          <cell r="A74">
            <v>4117</v>
          </cell>
          <cell r="B74" t="str">
            <v>4117</v>
          </cell>
          <cell r="C74" t="str">
            <v>Transform Us</v>
          </cell>
          <cell r="D74" t="str">
            <v>Z2 - Change cancelled</v>
          </cell>
          <cell r="E74">
            <v>42811</v>
          </cell>
          <cell r="F74" t="str">
            <v>Jon Follows</v>
          </cell>
          <cell r="G74" t="str">
            <v>CLOSED</v>
          </cell>
          <cell r="H74" t="str">
            <v>30/05/2018 DC Email from Alex Stuart requesting to canccel this change as it hold no purpose any more._x000D_
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74" t="str">
            <v>TU</v>
          </cell>
          <cell r="J74">
            <v>42648</v>
          </cell>
        </row>
        <row r="75">
          <cell r="A75">
            <v>4117.1000000000004</v>
          </cell>
          <cell r="B75" t="str">
            <v>4117.1</v>
          </cell>
          <cell r="C75" t="str">
            <v>TransformUs  ERP</v>
          </cell>
          <cell r="D75" t="str">
            <v>D1 - Change in delivery</v>
          </cell>
          <cell r="E75">
            <v>42811</v>
          </cell>
          <cell r="F75" t="str">
            <v>Jon Follows</v>
          </cell>
          <cell r="G75" t="str">
            <v>LIVE</v>
          </cell>
          <cell r="H75" t="str">
            <v>08/06/2018 RJ - WBS code updated from XAC/07079 to XSO/41171.</v>
          </cell>
          <cell r="I75" t="str">
            <v>TU</v>
          </cell>
          <cell r="J75">
            <v>42648</v>
          </cell>
        </row>
        <row r="76">
          <cell r="A76">
            <v>4117.2</v>
          </cell>
          <cell r="B76" t="str">
            <v>4117.2</v>
          </cell>
          <cell r="C76" t="str">
            <v>TransformUs  Desktop</v>
          </cell>
          <cell r="D76" t="str">
            <v>D1 - Change in delivery</v>
          </cell>
          <cell r="E76">
            <v>42811</v>
          </cell>
          <cell r="F76" t="str">
            <v>Stewart McDermott</v>
          </cell>
          <cell r="G76" t="str">
            <v>LIVE</v>
          </cell>
          <cell r="I76" t="str">
            <v>TU</v>
          </cell>
          <cell r="J76">
            <v>42648</v>
          </cell>
        </row>
        <row r="77">
          <cell r="A77">
            <v>4117.3</v>
          </cell>
          <cell r="B77" t="str">
            <v>4117.3</v>
          </cell>
          <cell r="C77" t="str">
            <v>TransformUs Network</v>
          </cell>
          <cell r="D77" t="str">
            <v>D1 - Change in delivery</v>
          </cell>
          <cell r="E77">
            <v>42811</v>
          </cell>
          <cell r="F77" t="str">
            <v>Stewart McDermott</v>
          </cell>
          <cell r="G77" t="str">
            <v>LIVE</v>
          </cell>
          <cell r="I77" t="str">
            <v>TU</v>
          </cell>
          <cell r="J77">
            <v>42648</v>
          </cell>
        </row>
        <row r="78">
          <cell r="A78">
            <v>4117.3999999999996</v>
          </cell>
          <cell r="B78" t="str">
            <v>4117.4</v>
          </cell>
          <cell r="C78" t="str">
            <v>TransformUs Auxiliary (Payroll/Flex Bens)</v>
          </cell>
          <cell r="D78" t="str">
            <v>D1 - Change in delivery</v>
          </cell>
          <cell r="E78">
            <v>42811</v>
          </cell>
          <cell r="F78" t="str">
            <v>Sally Flynn</v>
          </cell>
          <cell r="G78" t="str">
            <v>LIVE</v>
          </cell>
          <cell r="I78" t="str">
            <v>TU</v>
          </cell>
          <cell r="J78">
            <v>42648</v>
          </cell>
        </row>
        <row r="79">
          <cell r="A79">
            <v>4144</v>
          </cell>
          <cell r="B79" t="str">
            <v>4144</v>
          </cell>
          <cell r="C79" t="str">
            <v>iConversion</v>
          </cell>
          <cell r="D79" t="str">
            <v>Z2 - Change cancelled</v>
          </cell>
          <cell r="E79">
            <v>43042</v>
          </cell>
          <cell r="F79" t="str">
            <v>Nicola Patmore</v>
          </cell>
          <cell r="G79" t="str">
            <v>CLOSED</v>
          </cell>
          <cell r="H7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79" t="str">
            <v>T &amp; SS</v>
          </cell>
          <cell r="J79">
            <v>42691</v>
          </cell>
          <cell r="L79" t="str">
            <v>CLSD</v>
          </cell>
        </row>
        <row r="80">
          <cell r="A80">
            <v>4149</v>
          </cell>
          <cell r="B80" t="str">
            <v>4149</v>
          </cell>
          <cell r="C80" t="str">
            <v>NG Gateway Migration</v>
          </cell>
          <cell r="D80" t="str">
            <v>D1 - Change in delivery</v>
          </cell>
          <cell r="E80">
            <v>43020</v>
          </cell>
          <cell r="F80" t="str">
            <v>Rachel Addison</v>
          </cell>
          <cell r="G80" t="str">
            <v>LIVE</v>
          </cell>
          <cell r="H80"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80" t="str">
            <v>T &amp; SS</v>
          </cell>
          <cell r="J80">
            <v>42702</v>
          </cell>
        </row>
        <row r="81">
          <cell r="A81">
            <v>4152</v>
          </cell>
          <cell r="B81" t="str">
            <v>4152</v>
          </cell>
          <cell r="C81" t="str">
            <v>SGN IX Configuration Requirements</v>
          </cell>
          <cell r="D81" t="str">
            <v>Z1 - Change completed</v>
          </cell>
          <cell r="E81">
            <v>42741</v>
          </cell>
          <cell r="F81" t="str">
            <v>Lorraine Cave</v>
          </cell>
          <cell r="G81" t="str">
            <v>COMPLETE</v>
          </cell>
          <cell r="H81"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81" t="str">
            <v>T &amp; SS</v>
          </cell>
          <cell r="J81">
            <v>42703</v>
          </cell>
        </row>
        <row r="82">
          <cell r="A82">
            <v>4160</v>
          </cell>
          <cell r="B82" t="str">
            <v>4160</v>
          </cell>
          <cell r="C82" t="str">
            <v>Provision of data for TRAS relating to permission provided in UNC0574</v>
          </cell>
          <cell r="D82" t="str">
            <v>Z2 - Change cancelled</v>
          </cell>
          <cell r="E82">
            <v>42718</v>
          </cell>
          <cell r="F82" t="str">
            <v>Lorraine Cave</v>
          </cell>
          <cell r="G82" t="str">
            <v>CLOSED</v>
          </cell>
          <cell r="H82"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82" t="str">
            <v>T &amp; SS</v>
          </cell>
          <cell r="J82">
            <v>42713</v>
          </cell>
        </row>
        <row r="83">
          <cell r="A83">
            <v>4161</v>
          </cell>
          <cell r="B83" t="str">
            <v>4161</v>
          </cell>
          <cell r="C83" t="str">
            <v>Provision of Access to Domestic Consumer Data for PCW’s and TPI’s via Data Enquiry (DES)</v>
          </cell>
          <cell r="D83" t="str">
            <v>Z1 - Change completed</v>
          </cell>
          <cell r="E83">
            <v>43042</v>
          </cell>
          <cell r="F83" t="str">
            <v>Emma Rose</v>
          </cell>
          <cell r="G83" t="str">
            <v>CLOSED</v>
          </cell>
          <cell r="H83"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83" t="str">
            <v>T &amp; SS</v>
          </cell>
          <cell r="J83">
            <v>42716</v>
          </cell>
          <cell r="L83" t="str">
            <v>CLSD</v>
          </cell>
        </row>
        <row r="84">
          <cell r="A84">
            <v>4169</v>
          </cell>
          <cell r="B84" t="str">
            <v>4169</v>
          </cell>
          <cell r="C84" t="str">
            <v>To update functionality in Gemini to ensure that all Cash Call Notices and TemplaRequest for Project Management resource to manage the analysis and resolution of the issues with the Amendment invoicees reflect UNC Section X and Energy Balancing Credit Rules. To review the possibility of Gemini producing automatic Further Security Notices and associated Fax Headers with</v>
          </cell>
          <cell r="D84" t="str">
            <v>D1 - Change in delivery</v>
          </cell>
          <cell r="E84">
            <v>43294</v>
          </cell>
          <cell r="F84" t="str">
            <v>Donna Johnson</v>
          </cell>
          <cell r="G84" t="str">
            <v>LIVE</v>
          </cell>
          <cell r="H84" t="str">
            <v>10/08/2018 HS - On hold. Part 1 to be implemented on 10th September. Therefore, part 2 can be implemented after this._x000D_
03/08/2018 AC This might move to be delievred on the 10th september. _x000D_
20/07/2018 HS - timescale to be put back till end of August. Pooja has confirmed the new implementation date for this change with Lorraine O'Shaughnessy._x000D_
19/07/2018 HS - UAT in progress. Change due to complete 29th June as per schedule._x000D_
13/07/2018 RJ - Part one testing is complete. Status moved from B_x000D_
06/07/2018 RJ - Part one is not complete yet. Pooja has a list of observations to be completed._x000D_
29/06/2018 DC Part two of the HLE will start Mid July as per update from Smita_x000D_
22/06/2018 RJ - Part one implementing on 22nd June. Part two has not yet to started; Smita is to query this with Pooja; part two was dependent on Part One_x000D_
15/06/2018 RJ - Part one - UAT in progress - implementation is 30th July.Part 2 is on hold due to technical dependency on Part One_x000D_
08/06/2018 RJ - Part one in delivery; part two sent to business users for approval on HLE._x000D_
01/06/2018 RJ - On hold - Can't complete Part one until HLE is complete._x000D_
11/05/2018 DC Part one of this change is in progress at the moment, part 2 cannot start until the first part is completed. Part 2 HLE 30th June._x000D_
04/05/2018 DC Pooja is to speak to Loraine as Loraine has a query with part of the HLE.  Once the first part of the HLE is donethe second part of the HLE can start._x000D_
25/04/2018 DC Pooja responded with answers for all questios, I am to chase Loraine for an update._x000D_
25/04/2018 DC Loraine hs sent back a very long email which basically called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84" t="str">
            <v>T &amp; SS</v>
          </cell>
          <cell r="J84">
            <v>42744</v>
          </cell>
          <cell r="K84" t="str">
            <v>50</v>
          </cell>
        </row>
        <row r="85">
          <cell r="A85">
            <v>4186</v>
          </cell>
          <cell r="B85" t="str">
            <v>4186</v>
          </cell>
          <cell r="C85" t="str">
            <v>UK Link Future Release Analysis</v>
          </cell>
          <cell r="D85" t="str">
            <v>F1 - CCR/Closedown document in progress</v>
          </cell>
          <cell r="E85">
            <v>43167</v>
          </cell>
          <cell r="F85" t="str">
            <v>Lee Chambers</v>
          </cell>
          <cell r="G85" t="str">
            <v>LIVE</v>
          </cell>
          <cell r="H85"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85" t="str">
            <v>R &amp; N</v>
          </cell>
          <cell r="J85">
            <v>42765</v>
          </cell>
        </row>
        <row r="86">
          <cell r="A86">
            <v>4211</v>
          </cell>
          <cell r="B86" t="str">
            <v>4211</v>
          </cell>
          <cell r="C86" t="str">
            <v>GSR Data Extract</v>
          </cell>
          <cell r="D86" t="str">
            <v>Z2 - Change cancelled</v>
          </cell>
          <cell r="E86">
            <v>43041</v>
          </cell>
          <cell r="F86" t="str">
            <v>Lorraine Cave</v>
          </cell>
          <cell r="G86" t="str">
            <v>CLOSED</v>
          </cell>
          <cell r="H86"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86" t="str">
            <v>T &amp; SS</v>
          </cell>
          <cell r="J86">
            <v>42787</v>
          </cell>
        </row>
        <row r="87">
          <cell r="A87">
            <v>4213</v>
          </cell>
          <cell r="B87" t="str">
            <v>4213</v>
          </cell>
          <cell r="C87" t="str">
            <v>JCAPS2PI interface Migrations</v>
          </cell>
          <cell r="D87" t="str">
            <v>Z1 - Change completed</v>
          </cell>
          <cell r="E87">
            <v>43067</v>
          </cell>
          <cell r="F87" t="str">
            <v>Nicola Patmore</v>
          </cell>
          <cell r="G87" t="str">
            <v>COMPLETE</v>
          </cell>
          <cell r="H87"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87" t="str">
            <v>T &amp; SS</v>
          </cell>
          <cell r="J87">
            <v>42787</v>
          </cell>
        </row>
        <row r="88">
          <cell r="A88">
            <v>4216</v>
          </cell>
          <cell r="B88" t="str">
            <v>4216</v>
          </cell>
          <cell r="C88" t="str">
            <v>API Platform Implementation</v>
          </cell>
          <cell r="D88" t="str">
            <v>F1 - CCR/Closedown document in progress</v>
          </cell>
          <cell r="E88">
            <v>43287</v>
          </cell>
          <cell r="F88" t="str">
            <v>Mark Pollard</v>
          </cell>
          <cell r="G88" t="str">
            <v>LIVE</v>
          </cell>
          <cell r="H88" t="str">
            <v>20/07/2018 HS - Jo Duncan to confirm with Mark whether this has been delivered._x000D_
13/07/2018 RJ - Jo to discuss this change with Mark. _x000D_
06/07/2018 RJ Mark confirmed that this change was implemented on 20th June and is now in closedown._x000D_
06/07/2018 DC Deb to speak to Mark re imp date. Closedown._x000D_
22/06/2018 RJ - On track. Jo to check with Mark. _x000D_
15/06/2018 RJ - On track._x000D_
8/06/2018 DC update from Jo Duncan: On track - might push out the delivery date of this if Dual fuel is required_x000D_
31/05/2018 RJ - No update from Jo Duncan._x000D_
24/05/2018 RJ - Update from Jo Duncan: on track - might push out the delivery date of this if Dual fuel is required._x000D_
18/05/2018 DC On track at the moment, there is a risk that if duel fuel is required the date will be pushed out._x000D_
14/05/2018 DC Update from Jo Duncan:_x000D_
On track - might push out the delivery date of this if Dual fuel is required_x000D_
04/05/2018 DC On track_x000D_
27/04/18 Julie B - On Track_x000D_
_x000D_
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88" t="str">
            <v>Data Office</v>
          </cell>
          <cell r="J88">
            <v>42769</v>
          </cell>
        </row>
        <row r="89">
          <cell r="A89">
            <v>4242</v>
          </cell>
          <cell r="B89" t="str">
            <v>4242</v>
          </cell>
          <cell r="C89" t="str">
            <v>Monthly provision of national S&amp;U statistics</v>
          </cell>
          <cell r="D89" t="str">
            <v>Z1 - Change completed</v>
          </cell>
          <cell r="E89">
            <v>42837</v>
          </cell>
          <cell r="F89" t="str">
            <v>Lorraine Cave</v>
          </cell>
          <cell r="G89" t="str">
            <v>COMPLETE</v>
          </cell>
          <cell r="H89"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89" t="str">
            <v>T &amp; SS</v>
          </cell>
          <cell r="J89">
            <v>42506</v>
          </cell>
        </row>
        <row r="90">
          <cell r="A90">
            <v>4246</v>
          </cell>
          <cell r="B90" t="str">
            <v>4246</v>
          </cell>
          <cell r="C90" t="str">
            <v>UKDCC4148 – Xoserve Impact – GlobalScape &amp; BFTS Interfaces</v>
          </cell>
          <cell r="D90" t="str">
            <v>Z1 - Change completed</v>
          </cell>
          <cell r="E90">
            <v>43042</v>
          </cell>
          <cell r="F90" t="str">
            <v>Nicola Patmore</v>
          </cell>
          <cell r="G90" t="str">
            <v>COMPLETE</v>
          </cell>
          <cell r="H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90" t="str">
            <v>T &amp; SS</v>
          </cell>
          <cell r="J90">
            <v>42816</v>
          </cell>
          <cell r="L90" t="str">
            <v>CLSD</v>
          </cell>
        </row>
        <row r="91">
          <cell r="A91">
            <v>4248</v>
          </cell>
          <cell r="B91" t="str">
            <v>4248</v>
          </cell>
          <cell r="C91" t="str">
            <v>Quarterly smart metering reporting for HS&amp;E and GDNs_x000D_
(post Nexus R2)</v>
          </cell>
          <cell r="D91" t="str">
            <v>F1 - CCR/Closedown document in progress</v>
          </cell>
          <cell r="E91">
            <v>43290</v>
          </cell>
          <cell r="F91" t="str">
            <v>Christina Francis</v>
          </cell>
          <cell r="G91" t="str">
            <v>LIVE</v>
          </cell>
          <cell r="H91"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91" t="str">
            <v>R &amp; N</v>
          </cell>
          <cell r="J91">
            <v>42816</v>
          </cell>
          <cell r="K91" t="str">
            <v>2</v>
          </cell>
        </row>
        <row r="92">
          <cell r="A92">
            <v>4249</v>
          </cell>
          <cell r="B92" t="str">
            <v>4249</v>
          </cell>
          <cell r="C92" t="str">
            <v>Address Maintenance Solution</v>
          </cell>
          <cell r="D92" t="str">
            <v>F1 - CCR/Closedown document in progress</v>
          </cell>
          <cell r="E92">
            <v>43290</v>
          </cell>
          <cell r="F92" t="str">
            <v>Christina Francis</v>
          </cell>
          <cell r="G92" t="str">
            <v>LIVE</v>
          </cell>
          <cell r="H9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92" t="str">
            <v>R &amp; N</v>
          </cell>
          <cell r="J92">
            <v>42816</v>
          </cell>
          <cell r="K92" t="str">
            <v>2</v>
          </cell>
        </row>
        <row r="93">
          <cell r="A93">
            <v>4251</v>
          </cell>
          <cell r="B93" t="str">
            <v>4251</v>
          </cell>
          <cell r="C93" t="str">
            <v>Registered Office address removal from systems</v>
          </cell>
          <cell r="D93" t="str">
            <v>Z1 - Change completed</v>
          </cell>
          <cell r="E93">
            <v>43038</v>
          </cell>
          <cell r="F93" t="str">
            <v>Donna Johnson</v>
          </cell>
          <cell r="G93" t="str">
            <v>COMPLETE</v>
          </cell>
          <cell r="H9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93" t="str">
            <v>other</v>
          </cell>
          <cell r="J93">
            <v>42828</v>
          </cell>
        </row>
        <row r="94">
          <cell r="A94">
            <v>4252</v>
          </cell>
          <cell r="B94" t="str">
            <v>4252</v>
          </cell>
          <cell r="C94" t="str">
            <v>DES Access Restriction and Audit</v>
          </cell>
          <cell r="D94" t="str">
            <v>Z2 - Change cancelled</v>
          </cell>
          <cell r="E94">
            <v>43083</v>
          </cell>
          <cell r="F94" t="str">
            <v>Lee Chambers</v>
          </cell>
          <cell r="G94" t="str">
            <v>CLOSED</v>
          </cell>
          <cell r="H94" t="str">
            <v>14/12/17 DC This change as deliverd under XRN4186 which was the analysis stage for release 2.</v>
          </cell>
          <cell r="I94" t="str">
            <v>R &amp; N</v>
          </cell>
          <cell r="K94" t="str">
            <v>1</v>
          </cell>
        </row>
        <row r="95">
          <cell r="A95">
            <v>4262</v>
          </cell>
          <cell r="B95" t="str">
            <v>4262</v>
          </cell>
          <cell r="C95" t="str">
            <v>EU/GB Charging 2018/19 Gas Regulatory Change Feasibility and Analysis</v>
          </cell>
          <cell r="D95" t="str">
            <v>Z1 - Change completed</v>
          </cell>
          <cell r="E95">
            <v>43082</v>
          </cell>
          <cell r="F95" t="str">
            <v>Hannah Reddy</v>
          </cell>
          <cell r="G95" t="str">
            <v>COMPLETE</v>
          </cell>
          <cell r="H95"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95" t="str">
            <v>T &amp; SS</v>
          </cell>
          <cell r="J95">
            <v>42850</v>
          </cell>
        </row>
        <row r="96">
          <cell r="A96">
            <v>4268</v>
          </cell>
          <cell r="B96" t="str">
            <v>4268</v>
          </cell>
          <cell r="C96" t="str">
            <v>Date change for extraction and provision of DDS Annual Refresh files</v>
          </cell>
          <cell r="D96" t="str">
            <v>Z2 - Change cancelled</v>
          </cell>
          <cell r="E96">
            <v>43019</v>
          </cell>
          <cell r="F96" t="str">
            <v>Dene Williams</v>
          </cell>
          <cell r="G96" t="str">
            <v>CLOSED</v>
          </cell>
          <cell r="H96"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96" t="str">
            <v>R &amp; N</v>
          </cell>
          <cell r="J96">
            <v>43019</v>
          </cell>
          <cell r="K96" t="str">
            <v>50</v>
          </cell>
        </row>
        <row r="97">
          <cell r="A97">
            <v>4273</v>
          </cell>
          <cell r="B97" t="str">
            <v>4273</v>
          </cell>
          <cell r="C97" t="str">
            <v>Introducing IHD (In-Home Display)_x000D_
Installed Status of Failed MOD614</v>
          </cell>
          <cell r="D97" t="str">
            <v>D1 - Change in delivery</v>
          </cell>
          <cell r="E97">
            <v>43208</v>
          </cell>
          <cell r="F97" t="str">
            <v>Padmini Duvvuri</v>
          </cell>
          <cell r="G97" t="str">
            <v>LIVE</v>
          </cell>
          <cell r="H97"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97" t="str">
            <v>R &amp; N</v>
          </cell>
          <cell r="J97">
            <v>42865</v>
          </cell>
          <cell r="K97" t="str">
            <v>3</v>
          </cell>
        </row>
        <row r="98">
          <cell r="A98">
            <v>4284</v>
          </cell>
          <cell r="B98" t="str">
            <v>4284</v>
          </cell>
          <cell r="C98" t="str">
            <v>PAF Indicator field inclusion on VAD and ACR files</v>
          </cell>
          <cell r="D98" t="str">
            <v>Z2 - Change cancelled</v>
          </cell>
          <cell r="E98">
            <v>43034</v>
          </cell>
          <cell r="F98" t="str">
            <v>Christina Francis</v>
          </cell>
          <cell r="G98" t="str">
            <v>CLOSED</v>
          </cell>
          <cell r="H98" t="str">
            <v>27/11/2017 DC update from Emma Smith - The CR’s were also approved to be de-scoped and therefore can be closed:_x000D_
UKLP122 PAF Indicator field inclusion on VAD and ACR files. 99. Change Cancelled.</v>
          </cell>
          <cell r="I98" t="str">
            <v>R &amp; N</v>
          </cell>
          <cell r="J98">
            <v>42213</v>
          </cell>
          <cell r="K98" t="str">
            <v>2</v>
          </cell>
        </row>
        <row r="99">
          <cell r="A99">
            <v>4285</v>
          </cell>
          <cell r="B99" t="str">
            <v>4285</v>
          </cell>
          <cell r="C99" t="str">
            <v>Delivery via Automated Intergration Solution for all IP reports from SAP BW</v>
          </cell>
          <cell r="D99" t="str">
            <v>Z2 - Change cancelled</v>
          </cell>
          <cell r="E99">
            <v>42585</v>
          </cell>
          <cell r="F99" t="str">
            <v>Lee Foster</v>
          </cell>
          <cell r="G99" t="str">
            <v>CLOSED</v>
          </cell>
          <cell r="H99" t="str">
            <v>14/12/2017 DC This change was closed s commercial team agreed that the capability required has been incorporated in previous documentation forming the full delivery contract.</v>
          </cell>
          <cell r="I99" t="str">
            <v>R &amp; N</v>
          </cell>
          <cell r="J99">
            <v>42262</v>
          </cell>
          <cell r="K99" t="str">
            <v>1</v>
          </cell>
        </row>
        <row r="100">
          <cell r="A100">
            <v>4287</v>
          </cell>
          <cell r="B100" t="str">
            <v>4287</v>
          </cell>
          <cell r="C100" t="str">
            <v>.DUP &amp; .DUS file type registration in AMT</v>
          </cell>
          <cell r="D100" t="str">
            <v>Z2 - Change cancelled</v>
          </cell>
          <cell r="E100">
            <v>43035</v>
          </cell>
          <cell r="F100" t="str">
            <v>Christina Francis</v>
          </cell>
          <cell r="G100" t="str">
            <v>CLOSED</v>
          </cell>
          <cell r="H100" t="str">
            <v>27/11/2017 DC Update from Emma Smith - The CR’s were also approved to be de-scoped and therefore can be closed: UKLP140 .DUP &amp; .DUS file type registration in AMT_x000D_
99. Change Cancelled.</v>
          </cell>
          <cell r="I100" t="str">
            <v>R &amp; N</v>
          </cell>
          <cell r="J100">
            <v>42277</v>
          </cell>
          <cell r="K100" t="str">
            <v>2</v>
          </cell>
        </row>
        <row r="101">
          <cell r="A101">
            <v>4288</v>
          </cell>
          <cell r="B101" t="str">
            <v>4288</v>
          </cell>
          <cell r="C101" t="str">
            <v>DDS/DDU  file amendment</v>
          </cell>
          <cell r="D101" t="str">
            <v>F1 - CCR/Closedown document in progress</v>
          </cell>
          <cell r="E101">
            <v>43290</v>
          </cell>
          <cell r="F101" t="str">
            <v>Christina Francis</v>
          </cell>
          <cell r="G101" t="str">
            <v>LIVE</v>
          </cell>
          <cell r="H101" t="str">
            <v>11/01/2018 Julie B - BER approved at Jan 2018 ChMC.</v>
          </cell>
          <cell r="I101" t="str">
            <v>R &amp; N</v>
          </cell>
          <cell r="J101">
            <v>42291</v>
          </cell>
          <cell r="K101" t="str">
            <v>2</v>
          </cell>
        </row>
        <row r="102">
          <cell r="A102">
            <v>4290</v>
          </cell>
          <cell r="B102" t="str">
            <v>4290</v>
          </cell>
          <cell r="C102" t="str">
            <v>Billing History by all NTS capacity / commodity related charges (from Nexus implementation onwards)</v>
          </cell>
          <cell r="D102" t="str">
            <v>Z2 - Change cancelled</v>
          </cell>
          <cell r="E102">
            <v>43111</v>
          </cell>
          <cell r="F102" t="str">
            <v>Christina Francis</v>
          </cell>
          <cell r="G102" t="str">
            <v>CLOSED</v>
          </cell>
          <cell r="H102"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102" t="str">
            <v>R &amp; N</v>
          </cell>
          <cell r="J102">
            <v>42488</v>
          </cell>
          <cell r="K102" t="str">
            <v>2</v>
          </cell>
        </row>
        <row r="103">
          <cell r="A103">
            <v>4291</v>
          </cell>
          <cell r="B103" t="str">
            <v>4291</v>
          </cell>
          <cell r="C103" t="str">
            <v>Addition of New fields from CMS being available in BW/IP reporting environment</v>
          </cell>
          <cell r="D103" t="str">
            <v>Z2 - Change cancelled</v>
          </cell>
          <cell r="E103">
            <v>43066</v>
          </cell>
          <cell r="F103" t="str">
            <v>Christina Francis</v>
          </cell>
          <cell r="G103" t="str">
            <v>CLOSED</v>
          </cell>
          <cell r="H103" t="str">
            <v>27/11/2017 DC Update from Emma Smith - The CR’s were also approved to be de-scoped and therefore can be closed:_x000D_
UKLP197 Addition of New fields from CMS being available in BW/IP reporting environment, _x000D_
99. Change Cancelled.</v>
          </cell>
          <cell r="I103" t="str">
            <v>R &amp; N</v>
          </cell>
          <cell r="J103">
            <v>42489</v>
          </cell>
          <cell r="K103" t="str">
            <v>2</v>
          </cell>
        </row>
        <row r="104">
          <cell r="A104">
            <v>4295</v>
          </cell>
          <cell r="B104" t="str">
            <v>4295</v>
          </cell>
          <cell r="C104" t="str">
            <v>Allow for a capacity revision on a Seasonally Large Supply Point</v>
          </cell>
          <cell r="D104" t="str">
            <v>Z2 - Change cancelled</v>
          </cell>
          <cell r="E104">
            <v>43035</v>
          </cell>
          <cell r="F104" t="str">
            <v>Christina Francis</v>
          </cell>
          <cell r="G104" t="str">
            <v>CLOSED</v>
          </cell>
          <cell r="H104" t="str">
            <v>27/11/2017 DC Update from Emma Smith:_x000D_
_x000D_
The CR’s were also approved to be de-scoped and therefore can be closed: UKLP223 Allow for a capacity revision on a Seasonally Large Supply Point._x000D_
99. Change Cancelled</v>
          </cell>
          <cell r="I104" t="str">
            <v>R &amp; N</v>
          </cell>
          <cell r="J104">
            <v>42537</v>
          </cell>
          <cell r="K104" t="str">
            <v>2</v>
          </cell>
        </row>
        <row r="105">
          <cell r="A105">
            <v>4297</v>
          </cell>
          <cell r="B105" t="str">
            <v>4297</v>
          </cell>
          <cell r="C105" t="str">
            <v>Provide the DMSP with the AQ in the O13 record on the GCC file</v>
          </cell>
          <cell r="D105" t="str">
            <v>Z2 - Change cancelled</v>
          </cell>
          <cell r="E105">
            <v>43035</v>
          </cell>
          <cell r="F105" t="str">
            <v>Christina Francis</v>
          </cell>
          <cell r="G105" t="str">
            <v>CLOSED</v>
          </cell>
          <cell r="H105" t="str">
            <v>27/11/2017 DC Update from Emma Smith - _x000D_
_x000D_
The CR’s were also approved to be de-scoped and therefore can be closed: UKLP226 Provide the DMSP with the AQ in the O13 record on the GCC file._x000D_
99. Change Cancelled.</v>
          </cell>
          <cell r="I105" t="str">
            <v>R &amp; N</v>
          </cell>
          <cell r="J105">
            <v>42545</v>
          </cell>
          <cell r="K105" t="str">
            <v>2</v>
          </cell>
        </row>
        <row r="106">
          <cell r="A106">
            <v>4299</v>
          </cell>
          <cell r="B106" t="str">
            <v>4299</v>
          </cell>
          <cell r="C106" t="str">
            <v>Reports required under UNC TPD V16.1 in Nexus (reports required by Mod 520A)</v>
          </cell>
          <cell r="D106" t="str">
            <v>F1 - CCR/Closedown document in progress</v>
          </cell>
          <cell r="E106">
            <v>43290</v>
          </cell>
          <cell r="F106" t="str">
            <v>Christina Francis</v>
          </cell>
          <cell r="G106" t="str">
            <v>LIVE</v>
          </cell>
          <cell r="H106" t="str">
            <v>11/01/2018 Julie B - BER approved at Jan 2018 ChMC.</v>
          </cell>
          <cell r="I106" t="str">
            <v>R &amp; N</v>
          </cell>
          <cell r="J106">
            <v>42594</v>
          </cell>
          <cell r="K106" t="str">
            <v>2</v>
          </cell>
        </row>
        <row r="107">
          <cell r="A107">
            <v>4300</v>
          </cell>
          <cell r="B107" t="str">
            <v>4300</v>
          </cell>
          <cell r="C107" t="str">
            <v>NDM Twin Stream Read Validation</v>
          </cell>
          <cell r="D107" t="str">
            <v>Z2 - Change cancelled</v>
          </cell>
          <cell r="E107">
            <v>43035</v>
          </cell>
          <cell r="F107" t="str">
            <v>Christina Francis</v>
          </cell>
          <cell r="G107" t="str">
            <v>CLOSED</v>
          </cell>
          <cell r="H107" t="str">
            <v>27/11/2017 DC Update from Emma Smith - _x000D_
The CR’s were also approved to be de-scoped and therefore can be closed:_x000D_
UKLP256 NDM Twin Stream Read Validation_x000D_
99. Change Cancelled</v>
          </cell>
          <cell r="I107" t="str">
            <v>R &amp; N</v>
          </cell>
          <cell r="J107">
            <v>42622</v>
          </cell>
          <cell r="K107" t="str">
            <v>2</v>
          </cell>
        </row>
        <row r="108">
          <cell r="A108">
            <v>4301</v>
          </cell>
          <cell r="B108" t="str">
            <v>4301</v>
          </cell>
          <cell r="C108" t="str">
            <v>Class 1 Validation errors (NTS/teleMetered/CSO Sites)</v>
          </cell>
          <cell r="D108" t="str">
            <v>Z1 - Change completed</v>
          </cell>
          <cell r="E108">
            <v>43083</v>
          </cell>
          <cell r="F108" t="str">
            <v>Lee Foster</v>
          </cell>
          <cell r="G108" t="str">
            <v>COMPLETE</v>
          </cell>
          <cell r="H108" t="str">
            <v>14/12/17 DC this change was delivered during PIS - Release 1 which is still an open programme.</v>
          </cell>
          <cell r="I108" t="str">
            <v>R &amp; N</v>
          </cell>
          <cell r="J108">
            <v>42622</v>
          </cell>
          <cell r="K108" t="str">
            <v>1</v>
          </cell>
        </row>
        <row r="109">
          <cell r="A109">
            <v>4303</v>
          </cell>
          <cell r="B109" t="str">
            <v>4303</v>
          </cell>
          <cell r="C109" t="str">
            <v>Remove ‘n’ as an allowable value from the .SFN file in ‘Fault corrected’ field and remove as allowable value from AMT &amp; SAP ISU.</v>
          </cell>
          <cell r="D109" t="str">
            <v>F1 - CCR/Closedown document in progress</v>
          </cell>
          <cell r="E109">
            <v>43290</v>
          </cell>
          <cell r="F109" t="str">
            <v>Christina Francis</v>
          </cell>
          <cell r="G109" t="str">
            <v>LIVE</v>
          </cell>
          <cell r="H109" t="str">
            <v>30/07/2018 DC This change was definitely part of R2 as per Julie Bretherton, I have change the Imp date to 1st July. _x000D_
11/01/2018 Julie B - BER approved at Jan 2018 ChMC.</v>
          </cell>
          <cell r="I109" t="str">
            <v>R &amp; N</v>
          </cell>
          <cell r="J109">
            <v>42661</v>
          </cell>
          <cell r="K109" t="str">
            <v>2</v>
          </cell>
        </row>
        <row r="110">
          <cell r="A110">
            <v>4304</v>
          </cell>
          <cell r="B110" t="str">
            <v>4304</v>
          </cell>
          <cell r="C110" t="str">
            <v>Amend referral rules for class 2 smaller LSP’s</v>
          </cell>
          <cell r="D110" t="str">
            <v>F1 - CCR/Closedown document in progress</v>
          </cell>
          <cell r="E110">
            <v>43290</v>
          </cell>
          <cell r="F110" t="str">
            <v>Christina Francis</v>
          </cell>
          <cell r="G110" t="str">
            <v>LIVE</v>
          </cell>
          <cell r="H110" t="str">
            <v>11/01/2018 Julie B - BER approved at Jan 2018 ChMC.</v>
          </cell>
          <cell r="I110" t="str">
            <v>R &amp; N</v>
          </cell>
          <cell r="J110">
            <v>42677</v>
          </cell>
          <cell r="K110" t="str">
            <v>2</v>
          </cell>
        </row>
        <row r="111">
          <cell r="A111">
            <v>4305</v>
          </cell>
          <cell r="B111" t="str">
            <v>4305</v>
          </cell>
          <cell r="C111" t="str">
            <v>Work items unique Task ID request</v>
          </cell>
          <cell r="D111" t="str">
            <v>Z2 - Change cancelled</v>
          </cell>
          <cell r="E111">
            <v>42947</v>
          </cell>
          <cell r="F111" t="str">
            <v>Lee Foster</v>
          </cell>
          <cell r="G111" t="str">
            <v>CLOSED</v>
          </cell>
          <cell r="H111" t="str">
            <v>14/12/17 DC Change Closed  as per JB  - closed by future release.  Charlotte Orsler says a new CR will be raised if needed.</v>
          </cell>
          <cell r="I111" t="str">
            <v>R &amp; N</v>
          </cell>
          <cell r="J111">
            <v>42678</v>
          </cell>
          <cell r="K111" t="str">
            <v>1</v>
          </cell>
        </row>
        <row r="112">
          <cell r="A112">
            <v>4309</v>
          </cell>
          <cell r="B112" t="str">
            <v>4309</v>
          </cell>
          <cell r="C112" t="str">
            <v>Back billing for domestic (SSP) sites needs to be reflect thecorrect adjustment start date</v>
          </cell>
          <cell r="D112" t="str">
            <v>F1 - CCR/Closedown document in progress</v>
          </cell>
          <cell r="E112">
            <v>43290</v>
          </cell>
          <cell r="F112" t="str">
            <v>Christina Francis</v>
          </cell>
          <cell r="G112" t="str">
            <v>LIVE</v>
          </cell>
          <cell r="H112" t="str">
            <v>11/01/2018 Julie B - BER approved at Jan 2018 ChMC.</v>
          </cell>
          <cell r="I112" t="str">
            <v>R &amp; N</v>
          </cell>
          <cell r="J112">
            <v>42388</v>
          </cell>
          <cell r="K112" t="str">
            <v>2</v>
          </cell>
        </row>
        <row r="113">
          <cell r="A113">
            <v>4311</v>
          </cell>
          <cell r="B113" t="str">
            <v>4311</v>
          </cell>
          <cell r="C113" t="str">
            <v>Unique Sites – Adding profiles</v>
          </cell>
          <cell r="D113" t="str">
            <v>Z2 - Change cancelled</v>
          </cell>
          <cell r="E113">
            <v>43035</v>
          </cell>
          <cell r="F113" t="str">
            <v>Christina Francis</v>
          </cell>
          <cell r="G113" t="str">
            <v>CLOSED</v>
          </cell>
          <cell r="H113" t="str">
            <v>27/11/2017 DC Update from Emma Smith - The CR’s were also approved to be de-scoped and therefore can be closed:_x000D_
UKLP300 Unique Sites – Adding profiles_x000D_
99. Change Cancelled</v>
          </cell>
          <cell r="I113" t="str">
            <v>R &amp; N</v>
          </cell>
          <cell r="J113">
            <v>42787</v>
          </cell>
          <cell r="K113" t="str">
            <v>2</v>
          </cell>
        </row>
        <row r="114">
          <cell r="A114">
            <v>4316</v>
          </cell>
          <cell r="B114" t="str">
            <v>4316</v>
          </cell>
          <cell r="C114" t="str">
            <v>Meter Point Details Report &amp; Sector Breakdown Report</v>
          </cell>
          <cell r="D114" t="str">
            <v>F1 - CCR/Closedown document in progress</v>
          </cell>
          <cell r="E114">
            <v>43290</v>
          </cell>
          <cell r="F114" t="str">
            <v>Christina Francis</v>
          </cell>
          <cell r="G114" t="str">
            <v>LIVE</v>
          </cell>
          <cell r="H114" t="str">
            <v>11/01/2018 Julie B - BER approved at Jan 2018 ChMC</v>
          </cell>
          <cell r="I114" t="str">
            <v>R &amp; N</v>
          </cell>
          <cell r="J114">
            <v>42832</v>
          </cell>
          <cell r="K114" t="str">
            <v>2</v>
          </cell>
        </row>
        <row r="115">
          <cell r="A115">
            <v>4318</v>
          </cell>
          <cell r="B115" t="str">
            <v>4318</v>
          </cell>
          <cell r="C115" t="str">
            <v>Annual shrinkage submission (.ORD ) received from Networks is not getting apportioned correctly when the adjustment period is spanning across Nexus Go live date (01-June-2017)</v>
          </cell>
          <cell r="D115" t="str">
            <v>Z2 - Change cancelled</v>
          </cell>
          <cell r="E115">
            <v>43035</v>
          </cell>
          <cell r="F115" t="str">
            <v>Christina Francis</v>
          </cell>
          <cell r="G115" t="str">
            <v>CLOSED</v>
          </cell>
          <cell r="H115" t="str">
            <v>27/11/2017 DC Update fronm Emma Smith - _x000D_
The CR’s were also approved to be de-scoped and therefore can be closed:_x000D_
99. Change Cancelled.</v>
          </cell>
          <cell r="I115" t="str">
            <v>R &amp; N</v>
          </cell>
          <cell r="J115">
            <v>42866</v>
          </cell>
          <cell r="K115" t="str">
            <v>2</v>
          </cell>
        </row>
        <row r="116">
          <cell r="A116">
            <v>4324</v>
          </cell>
          <cell r="B116" t="str">
            <v>4324</v>
          </cell>
          <cell r="C116" t="str">
            <v>Checkpoint Hardware Upgrade</v>
          </cell>
          <cell r="D116" t="str">
            <v>D1 - Change in delivery</v>
          </cell>
          <cell r="E116">
            <v>43143</v>
          </cell>
          <cell r="F116" t="str">
            <v>Emily Pickard</v>
          </cell>
          <cell r="G116" t="str">
            <v>LIVE</v>
          </cell>
          <cell r="H116"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116" t="str">
            <v>T &amp; SS</v>
          </cell>
          <cell r="J116">
            <v>42915</v>
          </cell>
        </row>
        <row r="117">
          <cell r="A117">
            <v>4325</v>
          </cell>
          <cell r="B117" t="str">
            <v>4325</v>
          </cell>
          <cell r="C117" t="str">
            <v>Cisco Security Upgrade</v>
          </cell>
          <cell r="D117" t="str">
            <v>D1 - Change in delivery</v>
          </cell>
          <cell r="E117">
            <v>43143</v>
          </cell>
          <cell r="F117" t="str">
            <v>Emily Pickard</v>
          </cell>
          <cell r="G117" t="str">
            <v>LIVE</v>
          </cell>
          <cell r="H117"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117" t="str">
            <v>T &amp; SS</v>
          </cell>
          <cell r="J117">
            <v>42915</v>
          </cell>
        </row>
        <row r="118">
          <cell r="A118">
            <v>4328</v>
          </cell>
          <cell r="B118" t="str">
            <v>4328</v>
          </cell>
          <cell r="C118" t="str">
            <v xml:space="preserve"> Report of iGT Meter Points where the confirming shipper is not the elected shipper</v>
          </cell>
          <cell r="D118" t="str">
            <v>F1 - CCR/Closedown document in progress</v>
          </cell>
          <cell r="E118">
            <v>43326</v>
          </cell>
          <cell r="F118" t="str">
            <v>Jo Duncan</v>
          </cell>
          <cell r="G118" t="str">
            <v>LIVE</v>
          </cell>
          <cell r="H118" t="str">
            <v>14/08/2018 DC the HLE was updated and a copy sent to Jo Duncan.  Pooja has emailed to say the report went into production successfully on 10th August.  Status changed to F1._x000D_
10/08/2018 HS - Update from Jo Duncan: Business users are currently going through additional validation._x000D_
10/08/2018 HS - Smitha to confirm implementation date of 10th August._x000D_
09/08/2018 DC Pooja sent around an eamil to say this change has been approved by CAB and will be implemented 10th August._x000D_
03/03/2018 AC On Track _x000D_
03/08/2018 AC - Change to be implemented on th 10th August. Waiting for approval _x000D_
20/07/2018 HS - Pooja planning to share the UAT report today._x000D_
13/07/2018 RJ - Amber RAG status. Going to DSG on Monday to understand if they want the report or a dashboard. _x000D_
06/07/2018 RJ - On track._x000D_
29/06/2018 RJ - On track._x000D_
22/06/2018 RJ - DC Update from Smitha to say the imp date has moved from 19th to 28th August. Jo is challenging current implementation date._x000D_
15/06/2018 RJ - No update. DC to confirm with Jo Duncan regarding implementation date. Implementation date confirmed to be end of August._x000D_
08/06/2018 RJ - Delivery date moved from 19th to 28th August due to knock on effect from other CR._x000D_
01/06/2018 RJ - On track._x000D_
31/05/2018 RJ Update from Jo Duncan - on track although high risk of it being moved on. Forecast date updated from 19th August to 10th August._x000D_
25/05/2018 DC the imp date has been pushed out from 10th to 19th August, I have asked that they inform jo duncan that this has been pushed out _x000D_
18/05/2018 DC This is with the ME team to deliver if it is pusjhed out the customer will need to be informed._x000D_
14/05/2018 DC Update from Jo Duncan:_x000D_
scheduled - will be delivered in August on time _x000D_
_x000D_
11/05/2018 DC karen confirmed on track for 10th _x000D_
04/05/2018 DC On track_x000D_
27/04/18Julie B - On track_x000D_
_x000D_
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118" t="str">
            <v>Data Office</v>
          </cell>
          <cell r="J118">
            <v>42921</v>
          </cell>
          <cell r="K118" t="str">
            <v>50</v>
          </cell>
        </row>
        <row r="119">
          <cell r="A119">
            <v>4331</v>
          </cell>
          <cell r="B119" t="str">
            <v>4331</v>
          </cell>
          <cell r="C119" t="str">
            <v>Unique Sites Daily USM File – Unmetered sites</v>
          </cell>
          <cell r="D119" t="str">
            <v>Z1 - Change completed</v>
          </cell>
          <cell r="E119">
            <v>43134</v>
          </cell>
          <cell r="F119" t="str">
            <v>Donna Johnson</v>
          </cell>
          <cell r="G119" t="str">
            <v>COMPLETE</v>
          </cell>
          <cell r="H119"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119" t="str">
            <v>R &amp; N</v>
          </cell>
          <cell r="J119">
            <v>42926</v>
          </cell>
          <cell r="K119" t="str">
            <v>50</v>
          </cell>
        </row>
        <row r="120">
          <cell r="A120">
            <v>4335</v>
          </cell>
          <cell r="B120" t="str">
            <v>4335</v>
          </cell>
          <cell r="C120" t="str">
            <v>UK Datacentre Clearance removal of Xoserve NTP dependancy from Legacy Datacentres</v>
          </cell>
          <cell r="D120" t="str">
            <v>Z1 - Change completed</v>
          </cell>
          <cell r="E120">
            <v>43117</v>
          </cell>
          <cell r="F120" t="str">
            <v>Nicola Patmore</v>
          </cell>
          <cell r="G120" t="str">
            <v>COMPLETE</v>
          </cell>
          <cell r="H120"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120" t="str">
            <v>T &amp; SS</v>
          </cell>
          <cell r="J120">
            <v>42936</v>
          </cell>
        </row>
        <row r="121">
          <cell r="A121">
            <v>4337</v>
          </cell>
          <cell r="B121" t="str">
            <v>4337</v>
          </cell>
          <cell r="C121" t="str">
            <v>To change the optionality of the Supply Point confirmation reference for the T51 file</v>
          </cell>
          <cell r="D121" t="str">
            <v>D1 - Change in delivery</v>
          </cell>
          <cell r="E121">
            <v>43208</v>
          </cell>
          <cell r="F121" t="str">
            <v>Padmini Duvvuri</v>
          </cell>
          <cell r="G121" t="str">
            <v>LIVE</v>
          </cell>
          <cell r="H121"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121" t="str">
            <v>R &amp; N</v>
          </cell>
          <cell r="J121">
            <v>42940</v>
          </cell>
          <cell r="K121" t="str">
            <v>3</v>
          </cell>
        </row>
        <row r="122">
          <cell r="A122">
            <v>4340</v>
          </cell>
          <cell r="B122" t="str">
            <v>4340</v>
          </cell>
          <cell r="C122" t="str">
            <v>UK Link Future Release 1.1</v>
          </cell>
          <cell r="D122" t="str">
            <v>Z1 - Change completed</v>
          </cell>
          <cell r="E122">
            <v>43175</v>
          </cell>
          <cell r="F122" t="str">
            <v>Matt Rider</v>
          </cell>
          <cell r="G122" t="str">
            <v>COMPLETE</v>
          </cell>
          <cell r="H122"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122" t="str">
            <v>R &amp; N</v>
          </cell>
          <cell r="J122">
            <v>42950</v>
          </cell>
          <cell r="K122" t="str">
            <v>1.1</v>
          </cell>
        </row>
        <row r="123">
          <cell r="A123">
            <v>4343</v>
          </cell>
          <cell r="B123" t="str">
            <v>4343</v>
          </cell>
          <cell r="C123" t="str">
            <v>RAASP Implementation – Options Review</v>
          </cell>
          <cell r="D123" t="str">
            <v>Z1 - Change completed</v>
          </cell>
          <cell r="E123">
            <v>43038</v>
          </cell>
          <cell r="F123" t="str">
            <v>Dene Williams</v>
          </cell>
          <cell r="G123" t="str">
            <v>COMPLETE</v>
          </cell>
          <cell r="H123" t="str">
            <v>8/11/17 DC Update from JB  - delivered as per EL, rasp implementation options received.</v>
          </cell>
          <cell r="I123" t="str">
            <v>R &amp; N</v>
          </cell>
          <cell r="J123">
            <v>42961</v>
          </cell>
          <cell r="K123" t="str">
            <v>0</v>
          </cell>
        </row>
        <row r="124">
          <cell r="A124">
            <v>4344</v>
          </cell>
          <cell r="B124" t="str">
            <v>4344</v>
          </cell>
          <cell r="C124" t="str">
            <v>Change in Source of NTP (Network Time Protocol) for Xoserve</v>
          </cell>
          <cell r="D124" t="str">
            <v>Z1 - Change completed</v>
          </cell>
          <cell r="E124">
            <v>43038</v>
          </cell>
          <cell r="F124" t="str">
            <v>Jessica Harris</v>
          </cell>
          <cell r="G124" t="str">
            <v>COMPLETE</v>
          </cell>
          <cell r="H1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124" t="str">
            <v>T &amp; SS</v>
          </cell>
          <cell r="J124">
            <v>42964</v>
          </cell>
          <cell r="K124" t="str">
            <v>0</v>
          </cell>
        </row>
        <row r="125">
          <cell r="A125">
            <v>4345</v>
          </cell>
          <cell r="B125" t="str">
            <v>4345</v>
          </cell>
          <cell r="C125" t="str">
            <v>File format changes to the CGI file</v>
          </cell>
          <cell r="D125" t="str">
            <v>Z2 - Change cancelled</v>
          </cell>
          <cell r="E125">
            <v>43167</v>
          </cell>
          <cell r="F125" t="str">
            <v>Padmini Duvvuri</v>
          </cell>
          <cell r="G125" t="str">
            <v>CLOSED</v>
          </cell>
          <cell r="H125"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125" t="str">
            <v>R &amp; N</v>
          </cell>
          <cell r="J125">
            <v>42990</v>
          </cell>
        </row>
        <row r="126">
          <cell r="A126">
            <v>4347</v>
          </cell>
          <cell r="B126" t="str">
            <v>4347</v>
          </cell>
          <cell r="C126" t="str">
            <v>UNC Modification 0619 - Application of proportionate ratchet charges to daily read sites</v>
          </cell>
          <cell r="D126" t="str">
            <v>Y2 - ROM completed</v>
          </cell>
          <cell r="E126">
            <v>43082</v>
          </cell>
          <cell r="F126" t="str">
            <v>Julie Bretherton</v>
          </cell>
          <cell r="G126" t="str">
            <v>COMPLETE</v>
          </cell>
          <cell r="H126"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126" t="str">
            <v>R &amp; N</v>
          </cell>
          <cell r="J126">
            <v>42964</v>
          </cell>
        </row>
        <row r="127">
          <cell r="A127">
            <v>4348</v>
          </cell>
          <cell r="B127" t="str">
            <v>4348</v>
          </cell>
          <cell r="C127" t="str">
            <v>D346 Enhancement</v>
          </cell>
          <cell r="D127" t="str">
            <v>Z1 - Change completed</v>
          </cell>
          <cell r="E127">
            <v>43200</v>
          </cell>
          <cell r="F127" t="str">
            <v>Donna Johnson</v>
          </cell>
          <cell r="G127" t="str">
            <v>COMPLETE</v>
          </cell>
          <cell r="H127"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127" t="str">
            <v>Other</v>
          </cell>
          <cell r="J127">
            <v>42968</v>
          </cell>
          <cell r="K127" t="str">
            <v>50</v>
          </cell>
        </row>
        <row r="128">
          <cell r="A128">
            <v>4349</v>
          </cell>
          <cell r="B128" t="str">
            <v>4349</v>
          </cell>
          <cell r="C128" t="str">
            <v>Control-M/EM, Server and agent upgrade for Gemini and CMS</v>
          </cell>
          <cell r="D128" t="str">
            <v>D1 - Change in delivery</v>
          </cell>
          <cell r="E128">
            <v>43152</v>
          </cell>
          <cell r="F128" t="str">
            <v>Emma Rose</v>
          </cell>
          <cell r="G128" t="str">
            <v>LIVE</v>
          </cell>
          <cell r="H128"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128" t="str">
            <v>T &amp; SS</v>
          </cell>
          <cell r="J128">
            <v>42965</v>
          </cell>
        </row>
        <row r="129">
          <cell r="A129">
            <v>4350</v>
          </cell>
          <cell r="B129" t="str">
            <v>4350</v>
          </cell>
          <cell r="C129" t="str">
            <v>Measurement history for all NTS Entry and NTS Exit Points between 1st  April 2017 and 30th  June 2017</v>
          </cell>
          <cell r="D129" t="str">
            <v>Z1 - Change completed</v>
          </cell>
          <cell r="E129">
            <v>42968</v>
          </cell>
          <cell r="F129" t="str">
            <v>Harfan Ahmed</v>
          </cell>
          <cell r="G129" t="str">
            <v>COMPLETE</v>
          </cell>
          <cell r="H1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129" t="str">
            <v>other</v>
          </cell>
          <cell r="J129">
            <v>42921</v>
          </cell>
          <cell r="K129" t="str">
            <v>50</v>
          </cell>
        </row>
        <row r="130">
          <cell r="A130">
            <v>4351</v>
          </cell>
          <cell r="B130" t="str">
            <v>4351</v>
          </cell>
          <cell r="C130" t="str">
            <v>Spark Enhanced Registered User Portfolio Report</v>
          </cell>
          <cell r="D130" t="str">
            <v>Z2 - Change cancelled</v>
          </cell>
          <cell r="E130">
            <v>42968</v>
          </cell>
          <cell r="F130" t="str">
            <v>Dene Williams</v>
          </cell>
          <cell r="G130" t="str">
            <v>CLOSED</v>
          </cell>
          <cell r="H130"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130" t="str">
            <v>R &amp; N</v>
          </cell>
          <cell r="J130">
            <v>42968</v>
          </cell>
          <cell r="K130" t="str">
            <v>99</v>
          </cell>
        </row>
        <row r="131">
          <cell r="A131">
            <v>4352</v>
          </cell>
          <cell r="B131" t="str">
            <v>4352</v>
          </cell>
          <cell r="C131" t="str">
            <v>BGT Elected Sites Report</v>
          </cell>
          <cell r="D131" t="str">
            <v>Z2 - Change cancelled</v>
          </cell>
          <cell r="E131">
            <v>43097</v>
          </cell>
          <cell r="F131" t="str">
            <v>Tom Lineham</v>
          </cell>
          <cell r="G131" t="str">
            <v>CLOSED</v>
          </cell>
          <cell r="H131"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131" t="str">
            <v>Data Office</v>
          </cell>
          <cell r="J131">
            <v>42968</v>
          </cell>
          <cell r="K131" t="str">
            <v>99</v>
          </cell>
        </row>
        <row r="132">
          <cell r="A132">
            <v>4353</v>
          </cell>
          <cell r="B132" t="str">
            <v>4353</v>
          </cell>
          <cell r="C132" t="str">
            <v>General Data Protection Regulation and Data Protection Bill</v>
          </cell>
          <cell r="D132" t="str">
            <v>Z1 - Change completed</v>
          </cell>
          <cell r="E132">
            <v>43308</v>
          </cell>
          <cell r="F132" t="str">
            <v>Sally Hall</v>
          </cell>
          <cell r="G132" t="str">
            <v>COMPLETE</v>
          </cell>
          <cell r="H132" t="str">
            <v>27/07/2018 DC Confirmation from Ian Bevan that this change can be closed as all documentation has been received._x000D_
04/06/2018 DC Tammy Gardener has sent an email to say the project went live 25/5, we have not had a PAT tool completed for this project.  I have emailed her back._x000D_
29/03/2018 DC I have emailed Sally Hall to ask for an update on the project._x000D_
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132" t="str">
            <v>Other</v>
          </cell>
          <cell r="J132">
            <v>42971</v>
          </cell>
        </row>
        <row r="133">
          <cell r="A133">
            <v>4354</v>
          </cell>
          <cell r="B133" t="str">
            <v>4354</v>
          </cell>
          <cell r="C133" t="str">
            <v>Request for New DNO Report_x000D_
Nested CSEPs Hierarchy Report</v>
          </cell>
          <cell r="D133" t="str">
            <v>F2 - CCR awaiting ChMC approval</v>
          </cell>
          <cell r="E133">
            <v>43276</v>
          </cell>
          <cell r="F133" t="str">
            <v>Jo Duncan</v>
          </cell>
          <cell r="G133" t="str">
            <v>LIVE</v>
          </cell>
          <cell r="H133" t="str">
            <v>10/08/2018 HS - Deb to chase Jo to see if this is going to next months ChMC. Jo Duncan has said that it is being issued this week after clarifications have been gathered from business._x000D_
13/07/2018 RJ - Everything done from ME side. It went into production on 22nd June. Issued on 1st July; in conversations with customer in order to do CCR. Targeting august ChMC for CCR._x000D_
06/07/2018 RJ - No update. _x000D_
29/06/2018 RJ - Jo taking to CHMC in August._x000D_
25/06/2018 DC Confirmation today that this change has been implemented.  Jo Duncan will be taking the CCR to August ChMC._x000D_
22/06/2018 RJ - Implementing today._x000D_
21/06/2018 DC I have email Jo Duncan to see if this will go for closure 1st July ChMC._x000D_
15/06/2018 RJ - UAT in progress, should implement next week on 22nd. Delivery date changed to 1st July._x000D_
08/06/2018 DC Emailed Jo Duncan to advise of the push out from 15th to 22nd June._x000D_
08/06/2018 RJ - Forecast date moved from 15th to 22nd June_x000D_
01/06/2018 RJ - In progress._x000D_
31/05/2018 RJ - still on track._x000D_
25/05/2018 DC In progress._x000D_
24/05/2018 RJ - Update from Jo Duncan: With ME team and estimated to be delivered by 15th June; need to let Emma know of the pushed out delivery - will need to get the team to look at it._x000D_
18/05/2018 Dc On track as per jo Duncan_x000D_
11/05/2018 On track_x000D_
_x000D_
04/05/2018 DC on track _x000D_
27/04/18 Julie B - On track_x000D_
_x000D_
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133" t="str">
            <v>Data Office</v>
          </cell>
          <cell r="J133">
            <v>42979</v>
          </cell>
          <cell r="K133" t="str">
            <v>50</v>
          </cell>
        </row>
        <row r="134">
          <cell r="A134">
            <v>4357</v>
          </cell>
          <cell r="B134" t="str">
            <v>4357</v>
          </cell>
          <cell r="C134" t="str">
            <v>Offline Systems Database D096 Phase 3</v>
          </cell>
          <cell r="D134" t="str">
            <v>Z1 - Change completed</v>
          </cell>
          <cell r="E134">
            <v>43287</v>
          </cell>
          <cell r="F134" t="str">
            <v>Donna Johnson</v>
          </cell>
          <cell r="G134" t="str">
            <v>COMPLETE</v>
          </cell>
          <cell r="H134" t="str">
            <v>06/07/2018 RJ - Change closed as complete._x000D_
29/06/2018 RJ - DC to close._x000D_
22/06/2018 RJ - DC to close._x000D_
15/06/2018 DC Dan has emailed to say this change can be approved._x000D_
15/06/2018 DC Chased Dan donovan again to ask for approal to close this change_x000D_
_x000D_
15/06/2018 RJ - DC to follow up with Dan._x000D_
11/05/2018 DC Sent an email to Sandra and Dan requesting sign off for this change._x000D_
11/05/2018 DC Sandra has not approved the sign off._x000D_
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134" t="str">
            <v>T &amp; SS</v>
          </cell>
          <cell r="J134">
            <v>42982</v>
          </cell>
          <cell r="K134" t="str">
            <v>50</v>
          </cell>
        </row>
        <row r="135">
          <cell r="A135">
            <v>4358</v>
          </cell>
          <cell r="B135" t="str">
            <v>4358</v>
          </cell>
          <cell r="C135" t="str">
            <v>Offline Systems Database D096 Phase 2</v>
          </cell>
          <cell r="D135" t="str">
            <v>Z1 - Change completed</v>
          </cell>
          <cell r="E135">
            <v>43245</v>
          </cell>
          <cell r="F135" t="str">
            <v>Donna Johnson</v>
          </cell>
          <cell r="G135" t="str">
            <v>CLOSED</v>
          </cell>
          <cell r="H135" t="str">
            <v>11/05/2018 DC Dan has forwarded the email to lorraine to see if she is happy to clost this change, she has confirmed that she is._x000D_
_x000D_
11/05/2018 DC I have spoken to Dan re this change, I have emailed him again._x000D_
11/05/2018 DC No answer from Dan , I will go and see him._x000D_
04/05/2018 DC I have sent an email to Dan Donovan to ask if he is happy with the delivery of the change and to confirm it can now be closed._x000D_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135" t="str">
            <v>R &amp; N</v>
          </cell>
          <cell r="J135">
            <v>42982</v>
          </cell>
          <cell r="K135" t="str">
            <v>50</v>
          </cell>
        </row>
        <row r="136">
          <cell r="A136">
            <v>4360</v>
          </cell>
          <cell r="B136" t="str">
            <v>4360</v>
          </cell>
          <cell r="C136" t="str">
            <v>AQ of 1 as a result of negative consumption</v>
          </cell>
          <cell r="D136" t="str">
            <v>Z1 - Change completed</v>
          </cell>
          <cell r="E136">
            <v>43075</v>
          </cell>
          <cell r="F136" t="str">
            <v>Debi |Jones</v>
          </cell>
          <cell r="G136" t="str">
            <v>CLOSED</v>
          </cell>
          <cell r="H136"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136" t="str">
            <v>R &amp; N</v>
          </cell>
          <cell r="J136">
            <v>42984</v>
          </cell>
          <cell r="K136" t="str">
            <v>1</v>
          </cell>
        </row>
        <row r="137">
          <cell r="A137">
            <v>4361</v>
          </cell>
          <cell r="B137" t="str">
            <v>4361</v>
          </cell>
          <cell r="C137" t="str">
            <v>Release 2 Delivery</v>
          </cell>
          <cell r="D137" t="str">
            <v>F1 - CCR/Closedown document in progress</v>
          </cell>
          <cell r="E137">
            <v>43290</v>
          </cell>
          <cell r="F137" t="str">
            <v>Christina Francis</v>
          </cell>
          <cell r="G137" t="str">
            <v>LIVE</v>
          </cell>
          <cell r="H137"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137" t="str">
            <v>R &amp; N</v>
          </cell>
          <cell r="J137">
            <v>43019</v>
          </cell>
          <cell r="K137" t="str">
            <v>2</v>
          </cell>
        </row>
        <row r="138">
          <cell r="A138">
            <v>4362</v>
          </cell>
          <cell r="B138" t="str">
            <v>4362</v>
          </cell>
          <cell r="C138" t="str">
            <v>PGL defect carry over for UKLink Rls1.0</v>
          </cell>
          <cell r="D138" t="str">
            <v>Z1 - Change completed</v>
          </cell>
          <cell r="E138">
            <v>43047</v>
          </cell>
          <cell r="F138" t="str">
            <v>Dene Williams</v>
          </cell>
          <cell r="G138" t="str">
            <v>CLOSED</v>
          </cell>
          <cell r="H138"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138" t="str">
            <v>R &amp; N</v>
          </cell>
          <cell r="J138">
            <v>42985</v>
          </cell>
          <cell r="K138" t="str">
            <v>1</v>
          </cell>
        </row>
        <row r="139">
          <cell r="A139">
            <v>4364</v>
          </cell>
          <cell r="B139" t="str">
            <v>4364</v>
          </cell>
          <cell r="C139" t="str">
            <v>Offline Systems Database D361 FGO Indebtedness Database</v>
          </cell>
          <cell r="D139" t="str">
            <v>Z1 - Change completed</v>
          </cell>
          <cell r="E139">
            <v>43258</v>
          </cell>
          <cell r="F139" t="str">
            <v>Donna Johnson</v>
          </cell>
          <cell r="G139" t="str">
            <v>COMPLETE</v>
          </cell>
          <cell r="H139" t="str">
            <v>07/06/2018 DC Email from Dan Donovan to confirm this change can be closed._x000D_
01/06/2018 - Smita to provide on implementation._x000D_
11/05/2018 DC I sent an email request a date when UAT will be completed._x000D_
11/05/2018 DC Still in UAT_x000D_
27/04/18 Julie B - awaiting UAT sign off_x000D_
_x000D_
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139" t="str">
            <v>T &amp; SS</v>
          </cell>
          <cell r="J139">
            <v>42991</v>
          </cell>
          <cell r="K139" t="str">
            <v>50</v>
          </cell>
        </row>
        <row r="140">
          <cell r="A140">
            <v>4368</v>
          </cell>
          <cell r="B140" t="str">
            <v>4368</v>
          </cell>
          <cell r="C140" t="str">
            <v>EU Gas Capacity Conversion Interim Optimal Solution</v>
          </cell>
          <cell r="D140" t="str">
            <v>Z1 - Change completed</v>
          </cell>
          <cell r="E140">
            <v>43241</v>
          </cell>
          <cell r="F140" t="str">
            <v>Rachel Addison</v>
          </cell>
          <cell r="G140" t="str">
            <v>COMPLETE</v>
          </cell>
          <cell r="H140" t="str">
            <v>​21/05/2018 DC checked PAT Tool no documnts outstanding.  I have completed the change on the database._x000D_
14/05/2018 DC sent a copy of the CCR to Rachel Addison._x000D_
09/05/2018 DC CCR approved today.  Awaiting closed down docs_x000D_
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140" t="str">
            <v>T &amp; SS</v>
          </cell>
          <cell r="J140">
            <v>42993</v>
          </cell>
        </row>
        <row r="141">
          <cell r="A141">
            <v>4370</v>
          </cell>
          <cell r="B141" t="str">
            <v>4370</v>
          </cell>
          <cell r="C141" t="str">
            <v>Mod 431 – inclusion of iGT sites and shared / interconnect sites</v>
          </cell>
          <cell r="D141" t="str">
            <v>Z2 - Change cancelled</v>
          </cell>
          <cell r="E141">
            <v>43067</v>
          </cell>
          <cell r="F141" t="str">
            <v>Dene Williams</v>
          </cell>
          <cell r="G141" t="str">
            <v>CLOSED</v>
          </cell>
          <cell r="H141"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141" t="str">
            <v>R &amp; N</v>
          </cell>
          <cell r="J141">
            <v>42996</v>
          </cell>
          <cell r="K141" t="str">
            <v>99</v>
          </cell>
        </row>
        <row r="142">
          <cell r="A142">
            <v>4372</v>
          </cell>
          <cell r="B142" t="str">
            <v>4372</v>
          </cell>
          <cell r="C142" t="str">
            <v>SCP Weekly Portfolio Report</v>
          </cell>
          <cell r="D142" t="str">
            <v>Z2 - Change cancelled</v>
          </cell>
          <cell r="E142">
            <v>43119</v>
          </cell>
          <cell r="F142" t="str">
            <v>Steve Concannon</v>
          </cell>
          <cell r="G142" t="str">
            <v>CLOSED</v>
          </cell>
          <cell r="H14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142" t="str">
            <v>Data Office</v>
          </cell>
          <cell r="J142">
            <v>43000</v>
          </cell>
          <cell r="K142" t="str">
            <v>50</v>
          </cell>
        </row>
        <row r="143">
          <cell r="A143">
            <v>4373</v>
          </cell>
          <cell r="B143" t="str">
            <v>4373</v>
          </cell>
          <cell r="C143" t="str">
            <v>Invalid Meter Model Report</v>
          </cell>
          <cell r="D143" t="str">
            <v>Z2 - Change cancelled</v>
          </cell>
          <cell r="E143">
            <v>43075</v>
          </cell>
          <cell r="F143" t="str">
            <v>Steve Concannon</v>
          </cell>
          <cell r="G143" t="str">
            <v>CLOSED</v>
          </cell>
          <cell r="H143"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143" t="str">
            <v>Data Office</v>
          </cell>
          <cell r="J143">
            <v>43000</v>
          </cell>
        </row>
        <row r="144">
          <cell r="A144">
            <v>4374</v>
          </cell>
          <cell r="B144" t="str">
            <v>4374</v>
          </cell>
          <cell r="C144" t="str">
            <v xml:space="preserve"> SFTP Delivery for all British Gas Reports (ASR)</v>
          </cell>
          <cell r="D144" t="str">
            <v>Z2 - Change cancelled</v>
          </cell>
          <cell r="E144">
            <v>43000</v>
          </cell>
          <cell r="F144" t="str">
            <v>Dene Williams</v>
          </cell>
          <cell r="G144" t="str">
            <v>CLOSED</v>
          </cell>
          <cell r="H14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144" t="str">
            <v>R &amp; N</v>
          </cell>
          <cell r="J144">
            <v>43000</v>
          </cell>
          <cell r="K144" t="str">
            <v>99</v>
          </cell>
        </row>
        <row r="145">
          <cell r="A145">
            <v>4375</v>
          </cell>
          <cell r="B145" t="str">
            <v>4375</v>
          </cell>
          <cell r="C145" t="str">
            <v>NTS Gemini Data Import into SAP BW</v>
          </cell>
          <cell r="D145" t="str">
            <v>Z2 - Change cancelled</v>
          </cell>
          <cell r="E145">
            <v>43112</v>
          </cell>
          <cell r="F145" t="str">
            <v>Tom Lineham</v>
          </cell>
          <cell r="G145" t="str">
            <v>CLOSED</v>
          </cell>
          <cell r="H14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145" t="str">
            <v>Data Office</v>
          </cell>
          <cell r="J145">
            <v>43000</v>
          </cell>
          <cell r="K145" t="str">
            <v>99</v>
          </cell>
        </row>
        <row r="146">
          <cell r="A146">
            <v>4376</v>
          </cell>
          <cell r="B146" t="str">
            <v>4376</v>
          </cell>
          <cell r="C146" t="str">
            <v>GB Charging &amp; Incremental (IP PARCA) Capacity Allocation Change Delivery (2019)</v>
          </cell>
          <cell r="D146" t="str">
            <v>D1 - Change in delivery</v>
          </cell>
          <cell r="E146">
            <v>43091</v>
          </cell>
          <cell r="F146" t="str">
            <v>Nicola Patmore</v>
          </cell>
          <cell r="G146" t="str">
            <v>LIVE</v>
          </cell>
          <cell r="H14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146" t="str">
            <v>T &amp; SS</v>
          </cell>
          <cell r="J146">
            <v>43000</v>
          </cell>
          <cell r="K146" t="str">
            <v>Sep2019</v>
          </cell>
        </row>
        <row r="147">
          <cell r="A147">
            <v>4377</v>
          </cell>
          <cell r="B147" t="str">
            <v>4377</v>
          </cell>
          <cell r="C147" t="str">
            <v>NG Gateway Migration – Impacts to existing connections to vSTIG</v>
          </cell>
          <cell r="D147" t="str">
            <v>Z2 - Change cancelled</v>
          </cell>
          <cell r="E147">
            <v>43063</v>
          </cell>
          <cell r="F147" t="str">
            <v>Rachel Addison</v>
          </cell>
          <cell r="G147" t="str">
            <v>CLOSED</v>
          </cell>
          <cell r="H14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147" t="str">
            <v>T &amp; SS</v>
          </cell>
          <cell r="J147">
            <v>43012</v>
          </cell>
          <cell r="K147" t="str">
            <v>50</v>
          </cell>
        </row>
        <row r="148">
          <cell r="A148">
            <v>4378</v>
          </cell>
          <cell r="B148" t="str">
            <v>4378</v>
          </cell>
          <cell r="C148" t="str">
            <v>Solution Manager Upgrade</v>
          </cell>
          <cell r="D148" t="str">
            <v>F1 - CCR/Closedown document in progress</v>
          </cell>
          <cell r="E148">
            <v>43010</v>
          </cell>
          <cell r="F148" t="str">
            <v>Neil Morgan</v>
          </cell>
          <cell r="G148" t="str">
            <v>LIVE</v>
          </cell>
          <cell r="H148" t="str">
            <v>30/04/18 - ME update Project imp complete, in PIS 11/05 moved int closedown after this_x000D_
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148" t="str">
            <v>R &amp; N</v>
          </cell>
          <cell r="J148">
            <v>43010</v>
          </cell>
        </row>
        <row r="149">
          <cell r="A149">
            <v>4379</v>
          </cell>
          <cell r="B149" t="str">
            <v>4379</v>
          </cell>
          <cell r="C149" t="str">
            <v>Entry Scheduling (Entry and Exit Scheduling Summary Report &amp; Detailed ESC Report) Bio Methane Exclusion</v>
          </cell>
          <cell r="D149" t="str">
            <v>Z1 - Change completed</v>
          </cell>
          <cell r="E149">
            <v>42795</v>
          </cell>
          <cell r="F149" t="str">
            <v>Jo Duncan</v>
          </cell>
          <cell r="G149" t="str">
            <v>COMPLETE</v>
          </cell>
          <cell r="H149"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149" t="str">
            <v>Data Office</v>
          </cell>
          <cell r="J149">
            <v>43019</v>
          </cell>
        </row>
        <row r="150">
          <cell r="A150">
            <v>4380</v>
          </cell>
          <cell r="B150" t="str">
            <v>4380</v>
          </cell>
          <cell r="C150" t="str">
            <v xml:space="preserve"> Monthly Nomination Referral Report</v>
          </cell>
          <cell r="D150" t="str">
            <v>Z1 - Change completed</v>
          </cell>
          <cell r="E150">
            <v>43224</v>
          </cell>
          <cell r="F150" t="str">
            <v>Tom Lineham</v>
          </cell>
          <cell r="G150" t="str">
            <v>COMPLETE</v>
          </cell>
          <cell r="H150" t="str">
            <v>04/05/2018 DC All docs received change complete._x000D_
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150" t="str">
            <v>Data Office</v>
          </cell>
          <cell r="J150">
            <v>43033</v>
          </cell>
        </row>
        <row r="151">
          <cell r="A151">
            <v>4381</v>
          </cell>
          <cell r="B151" t="str">
            <v>4381</v>
          </cell>
          <cell r="C151" t="str">
            <v xml:space="preserve"> The updating of the ZDT_AQ_OPER table</v>
          </cell>
          <cell r="D151" t="str">
            <v>Z1 - Change completed</v>
          </cell>
          <cell r="E151">
            <v>43193</v>
          </cell>
          <cell r="F151" t="str">
            <v>Donna Johnson</v>
          </cell>
          <cell r="G151" t="str">
            <v>COMPLETE</v>
          </cell>
          <cell r="H151"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151" t="str">
            <v>R &amp; N</v>
          </cell>
          <cell r="J151">
            <v>43014</v>
          </cell>
          <cell r="K151" t="str">
            <v>50</v>
          </cell>
        </row>
        <row r="152">
          <cell r="A152">
            <v>4382</v>
          </cell>
          <cell r="B152" t="str">
            <v>4382</v>
          </cell>
          <cell r="C152" t="str">
            <v>Charge Type creation to support CP4368 EU Gas Capacity Conversion change</v>
          </cell>
          <cell r="D152" t="str">
            <v>Z1 - Change completed</v>
          </cell>
          <cell r="E152">
            <v>43136</v>
          </cell>
          <cell r="F152" t="str">
            <v>Jessica Harris</v>
          </cell>
          <cell r="G152" t="str">
            <v>COMPLETE</v>
          </cell>
          <cell r="H152"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152" t="str">
            <v>T &amp; SS</v>
          </cell>
          <cell r="J152">
            <v>43026</v>
          </cell>
          <cell r="K152" t="str">
            <v>50</v>
          </cell>
        </row>
        <row r="153">
          <cell r="A153">
            <v>4383</v>
          </cell>
          <cell r="B153" t="str">
            <v>4383</v>
          </cell>
          <cell r="C153" t="str">
            <v>UNC Modification 0619A - Protection from ratchet charges for daily read customers with an AQ of 732,000kWh and below</v>
          </cell>
          <cell r="D153" t="str">
            <v>Z2 - Change cancelled</v>
          </cell>
          <cell r="E153">
            <v>43033</v>
          </cell>
          <cell r="F153" t="str">
            <v>Murray Thomson</v>
          </cell>
          <cell r="G153" t="str">
            <v>CLOSED</v>
          </cell>
          <cell r="H15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153" t="str">
            <v>R &amp; N</v>
          </cell>
          <cell r="J153">
            <v>43033</v>
          </cell>
        </row>
        <row r="154">
          <cell r="A154">
            <v>4421</v>
          </cell>
          <cell r="B154" t="str">
            <v>4421</v>
          </cell>
          <cell r="C154" t="str">
            <v>Addition of Daily LDZ Unidentified Gas (UG) to National Grid Operational Data Services</v>
          </cell>
          <cell r="D154" t="str">
            <v>Z2 - Change cancelled</v>
          </cell>
          <cell r="E154">
            <v>43167</v>
          </cell>
          <cell r="F154" t="str">
            <v>Matt Rider</v>
          </cell>
          <cell r="G154" t="str">
            <v>CLOSED</v>
          </cell>
          <cell r="H15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154" t="str">
            <v>R &amp; N</v>
          </cell>
          <cell r="J154">
            <v>42355</v>
          </cell>
        </row>
        <row r="155">
          <cell r="A155">
            <v>4422</v>
          </cell>
          <cell r="B155" t="str">
            <v>4422</v>
          </cell>
          <cell r="C155" t="str">
            <v>CMS Billing Template Class Change Adjsutment Crossover  </v>
          </cell>
          <cell r="D155" t="str">
            <v>Z2 - Change cancelled</v>
          </cell>
          <cell r="E155">
            <v>43122</v>
          </cell>
          <cell r="F155" t="str">
            <v>Padmini Duvvuri</v>
          </cell>
          <cell r="G155" t="str">
            <v>CLOSED</v>
          </cell>
          <cell r="H155"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155" t="str">
            <v>R &amp; N</v>
          </cell>
          <cell r="J155">
            <v>42387</v>
          </cell>
          <cell r="K155" t="str">
            <v>99</v>
          </cell>
        </row>
        <row r="156">
          <cell r="A156">
            <v>4423</v>
          </cell>
          <cell r="B156" t="str">
            <v>4423</v>
          </cell>
          <cell r="C156" t="str">
            <v>Production of migrated Xoserve data via EWS file</v>
          </cell>
          <cell r="D156" t="str">
            <v>Z1 - Change completed</v>
          </cell>
          <cell r="E156">
            <v>43038</v>
          </cell>
          <cell r="F156" t="str">
            <v>Dene Williams</v>
          </cell>
          <cell r="G156" t="str">
            <v>COMPLETE</v>
          </cell>
          <cell r="H156" t="str">
            <v>01/11/17 - JB - WIPRO CONFIRMED DELIVERY OF CR177</v>
          </cell>
          <cell r="I156" t="str">
            <v>R &amp; N</v>
          </cell>
          <cell r="J156">
            <v>42426</v>
          </cell>
          <cell r="K156" t="str">
            <v>0</v>
          </cell>
        </row>
        <row r="157">
          <cell r="A157">
            <v>4424</v>
          </cell>
          <cell r="B157" t="str">
            <v>4424</v>
          </cell>
          <cell r="C157" t="str">
            <v>Siemens Supplier ID Report  </v>
          </cell>
          <cell r="D157" t="str">
            <v>Z1 - Change completed</v>
          </cell>
          <cell r="E157">
            <v>43038</v>
          </cell>
          <cell r="F157" t="str">
            <v>Dene Williams</v>
          </cell>
          <cell r="G157" t="str">
            <v>COMPLETE</v>
          </cell>
          <cell r="H157" t="str">
            <v>01/11/17 - JB - WIPRO CONFIRMED DELIVERY OF CR187</v>
          </cell>
          <cell r="I157" t="str">
            <v>R &amp; N</v>
          </cell>
          <cell r="J157">
            <v>42473</v>
          </cell>
          <cell r="K157" t="str">
            <v>0</v>
          </cell>
        </row>
        <row r="158">
          <cell r="A158">
            <v>4425</v>
          </cell>
          <cell r="B158" t="str">
            <v>4425</v>
          </cell>
          <cell r="C158" t="str">
            <v>Transfer reading following a Retro update</v>
          </cell>
          <cell r="D158" t="str">
            <v>Z2 - Change cancelled</v>
          </cell>
          <cell r="E158">
            <v>43038</v>
          </cell>
          <cell r="F158" t="str">
            <v>Dene Williams</v>
          </cell>
          <cell r="G158" t="str">
            <v>CLOSED</v>
          </cell>
          <cell r="H15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158" t="str">
            <v>R &amp; N</v>
          </cell>
          <cell r="J158">
            <v>42480</v>
          </cell>
          <cell r="K158" t="str">
            <v>99</v>
          </cell>
        </row>
        <row r="159">
          <cell r="A159">
            <v>4426</v>
          </cell>
          <cell r="B159" t="str">
            <v>4426</v>
          </cell>
          <cell r="C159" t="str">
            <v>Impact Assessment on changes to Market Intelligence report and Change of Supplier reporting suite ahead of Ofgem RFI</v>
          </cell>
          <cell r="D159" t="str">
            <v>D1 - Change in delivery</v>
          </cell>
          <cell r="E159">
            <v>43266</v>
          </cell>
          <cell r="F159" t="str">
            <v>Jo Duncan</v>
          </cell>
          <cell r="G159" t="str">
            <v>LIVE</v>
          </cell>
          <cell r="H159" t="str">
            <v>03/03/2018 AC - On Track _x000D_
20/07/2018 HS - Universe Change. End of September delivery likely._x000D_
13/07/2018 RJ - Universe change. Delivered locally. Date moved from end of August to end of September._x000D_
06/07/2018 RJ - On track. _x000D_
22/06/2018 RJ - On track. A session scheduled with Ofgem next week._x000D_
15/06/2018 RJ - Status moved to delivery. Implementation date moved to end of August. This is a universe change._x000D_
08/06/2018 DC Email from Jo duncan to say they have a meeting with Ofgem next week 31/05 - Andy W to chase Harfan on it _x000D_
01/06/2018 : New Ofgem reports to be ran by Poonam on 6th June with AQ Band added. Old report is being run by IS Ops_x000D_
_x000D_
08/06/2018 Dc I have sent an email to harfam and Andy to ask what is happening with this change.  It has been going on for ages, either raise the CR or close the change._x000D_
31/05/2018 RJ update from Jo Duncan: Andy W to chase Harfan on it._x000D_
24/05/2018 DC update from Jo Duncan:5 reports have been delivered, however another CR will have to be_x000D_
raised_x000D_
CR (Internal) 4643 G 41 Shipper Read Performance_x000D_
Reporting_x000D_
18/05/2018 DC speak to Harfan _x000D_
04/05/2018 DC Harfan confirmed they will deliver 5 reports next week, then a CR will be raised for ME to the further 2, analysis is still taking place at the moment._x000D_
03/05/2018 DC Moved to Capture and have email Steve Concannon for update._x000D_
27/04/18 - Julie B - requirements gathering taking place with OFGEM_x000D_
_x000D_
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159" t="str">
            <v>Data Office</v>
          </cell>
          <cell r="J159">
            <v>42488</v>
          </cell>
        </row>
        <row r="160">
          <cell r="A160">
            <v>4427</v>
          </cell>
          <cell r="B160" t="str">
            <v>4427</v>
          </cell>
          <cell r="C160" t="str">
            <v>Software Compression for AML, COI and CZI files</v>
          </cell>
          <cell r="D160" t="str">
            <v>Z2 - Change cancelled</v>
          </cell>
          <cell r="E160">
            <v>43038</v>
          </cell>
          <cell r="F160" t="str">
            <v>Debi |Jones</v>
          </cell>
          <cell r="G160" t="str">
            <v>CLOSED</v>
          </cell>
          <cell r="H160" t="str">
            <v>01/11/17 - JB - CHANGE CLOSED AS ALL OF THE BIG 6 HAVE NOW COMPLETED THEIR IX UPGRADES NO FURTHER ACTION REQUIRED FROM XOSERVE CHANGE TEAM - CONFIRMATION FROM LIFECYCLE TEAM RECEIVED</v>
          </cell>
          <cell r="I160" t="str">
            <v>R &amp; N</v>
          </cell>
          <cell r="J160">
            <v>42486</v>
          </cell>
          <cell r="K160" t="str">
            <v>0</v>
          </cell>
        </row>
        <row r="161">
          <cell r="A161">
            <v>4430</v>
          </cell>
          <cell r="B161" t="str">
            <v>4430</v>
          </cell>
          <cell r="C161" t="str">
            <v>Ability to submit a read taken at meter inspection with meter inspection update</v>
          </cell>
          <cell r="D161" t="str">
            <v>Z2 - Change cancelled</v>
          </cell>
          <cell r="E161">
            <v>43122</v>
          </cell>
          <cell r="F161" t="str">
            <v>Padmini Duvvuri</v>
          </cell>
          <cell r="G161" t="str">
            <v>CLOSED</v>
          </cell>
          <cell r="H161"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61" t="str">
            <v>R &amp; N</v>
          </cell>
          <cell r="J161">
            <v>42489</v>
          </cell>
          <cell r="K161" t="str">
            <v>99</v>
          </cell>
        </row>
        <row r="162">
          <cell r="A162">
            <v>4431</v>
          </cell>
          <cell r="B162" t="str">
            <v>4431</v>
          </cell>
          <cell r="C162" t="str">
            <v>Reads failing market breaker tolerance to be accepted for correct date following AQ Correction</v>
          </cell>
          <cell r="D162" t="str">
            <v>D1 - Change in delivery</v>
          </cell>
          <cell r="E162">
            <v>43208</v>
          </cell>
          <cell r="F162" t="str">
            <v>Padmini Duvvuri</v>
          </cell>
          <cell r="G162" t="str">
            <v>LIVE</v>
          </cell>
          <cell r="H162"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162" t="str">
            <v>R &amp; N</v>
          </cell>
          <cell r="J162">
            <v>42494</v>
          </cell>
          <cell r="K162" t="str">
            <v>3</v>
          </cell>
        </row>
        <row r="163">
          <cell r="A163">
            <v>4432</v>
          </cell>
          <cell r="B163" t="str">
            <v>4432</v>
          </cell>
          <cell r="C163" t="str">
            <v>Amendment to U82 record to include the revised NTS optional tariff rate</v>
          </cell>
          <cell r="D163" t="str">
            <v>Z2 - Change cancelled</v>
          </cell>
          <cell r="E163">
            <v>43172</v>
          </cell>
          <cell r="G163" t="str">
            <v>CLOSED</v>
          </cell>
          <cell r="H163"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163" t="str">
            <v>R &amp; N</v>
          </cell>
          <cell r="J163">
            <v>42494</v>
          </cell>
        </row>
        <row r="164">
          <cell r="A164">
            <v>4433</v>
          </cell>
          <cell r="B164" t="str">
            <v>4433</v>
          </cell>
          <cell r="C164" t="str">
            <v>Exception report to identify LDZ Input meter amendments outside D+5 closeout (Gemini System)</v>
          </cell>
          <cell r="D164" t="str">
            <v>Z1 - Change completed</v>
          </cell>
          <cell r="E164">
            <v>43038</v>
          </cell>
          <cell r="F164" t="str">
            <v>Dene Williams</v>
          </cell>
          <cell r="G164" t="str">
            <v>COMPLETE</v>
          </cell>
          <cell r="H164" t="str">
            <v>01/11/17 - JB - WIPRO CONFIRMED DELIVERY OF CR206v2</v>
          </cell>
          <cell r="I164" t="str">
            <v>R &amp; N</v>
          </cell>
          <cell r="J164">
            <v>42496</v>
          </cell>
          <cell r="K164" t="str">
            <v>0</v>
          </cell>
        </row>
        <row r="165">
          <cell r="A165">
            <v>4436</v>
          </cell>
          <cell r="B165" t="str">
            <v>4436</v>
          </cell>
          <cell r="C165" t="str">
            <v>Change number of occurances for K13 record for SSMP’s</v>
          </cell>
          <cell r="D165" t="str">
            <v>Z2 - Change cancelled</v>
          </cell>
          <cell r="E165">
            <v>43172</v>
          </cell>
          <cell r="G165" t="str">
            <v>CLOSED</v>
          </cell>
          <cell r="H16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165" t="str">
            <v>R &amp; N</v>
          </cell>
          <cell r="J165">
            <v>42542</v>
          </cell>
        </row>
        <row r="166">
          <cell r="A166">
            <v>4438</v>
          </cell>
          <cell r="B166" t="str">
            <v>4438</v>
          </cell>
          <cell r="C166" t="str">
            <v>Contact Titles – Nullified data – functional change</v>
          </cell>
          <cell r="D166" t="str">
            <v>Z2 - Change cancelled</v>
          </cell>
          <cell r="E166">
            <v>43139</v>
          </cell>
          <cell r="F166" t="str">
            <v>Donna Johnson</v>
          </cell>
          <cell r="G166" t="str">
            <v>CLOSED</v>
          </cell>
          <cell r="H166"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166" t="str">
            <v>R &amp; N</v>
          </cell>
          <cell r="J166">
            <v>42570</v>
          </cell>
          <cell r="K166" t="str">
            <v>99</v>
          </cell>
        </row>
        <row r="167">
          <cell r="A167">
            <v>4439</v>
          </cell>
          <cell r="B167" t="str">
            <v>4439</v>
          </cell>
          <cell r="C167" t="str">
            <v>GDE Cashout – Daily Curtailment Volume (DCV) for Daily Metered sites</v>
          </cell>
          <cell r="D167" t="str">
            <v>Z2 - Change cancelled</v>
          </cell>
          <cell r="E167">
            <v>43280</v>
          </cell>
          <cell r="F167" t="str">
            <v>Padmini Duvvuri</v>
          </cell>
          <cell r="G167" t="str">
            <v>CLOSED</v>
          </cell>
          <cell r="H167" t="str">
            <v>29/06/2018 DC Emma Smith has had confirmation from Richard Pomroy this this change can now be closed._x000D_
20/06/2018 DC Emma has contacted Richard Pomroy and requested this change be closed, she will let me know once he has replied._x000D_
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167" t="str">
            <v>R &amp; N</v>
          </cell>
          <cell r="J167">
            <v>42586</v>
          </cell>
          <cell r="K167" t="str">
            <v>99</v>
          </cell>
        </row>
        <row r="168">
          <cell r="A168">
            <v>4440</v>
          </cell>
          <cell r="B168" t="str">
            <v>4440</v>
          </cell>
          <cell r="C168" t="str">
            <v>Npower MPRN Information report</v>
          </cell>
          <cell r="D168" t="str">
            <v>D1 - Change in delivery</v>
          </cell>
          <cell r="E168">
            <v>43119</v>
          </cell>
          <cell r="F168" t="str">
            <v>Jo Duncan</v>
          </cell>
          <cell r="G168" t="str">
            <v>LIVE</v>
          </cell>
          <cell r="H168" t="str">
            <v>03/03/2018 AC - On track_x000D_
20/07/2018 HS - relates to Universe changes. Could possibly be delivered with no cost by R&amp;N. Jo Duncan will update when she has more information._x000D_
13/07/2018 RJ - Universe change so moved to end of Sepetember._x000D_
06/07/2018 RJ - Universal change._x000D_
25/06/2018 DC Report delivered to customer last Thursday as per update from Greg Causon._x000D_
22/06/2018 RJ - No update._x000D_
15/06/2018 RJ - Delivered locally, but will become universal by end of August. Implementation date moved from 29th June to end of August_x000D_
08/06/2018 DC Update from Jo Duncan: going into production at the end of June._x000D_
31/05/2018 RJ - No update from Jo Duncan._x000D_
24/05/2018 RJ - Update from Jo Duncan: no update_x000D_
14/05/2018 DC Update fro Jo Duncan:_x000D_
Local delivery but end of June production_x000D_
04/05/2018 DC Report delivered locally, deployment will be end of June._x000D_
27/04/18 Julie B - On track for delivery today_x000D_
_x000D_
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168" t="str">
            <v>Data Office</v>
          </cell>
          <cell r="J168">
            <v>42586</v>
          </cell>
        </row>
        <row r="169">
          <cell r="A169">
            <v>4443</v>
          </cell>
          <cell r="B169" t="str">
            <v>4443</v>
          </cell>
          <cell r="C169" t="str">
            <v>File Format Changes Aug 16 Unique Sites (deferred items from CR252)</v>
          </cell>
          <cell r="D169" t="str">
            <v>D1 - Change in delivery</v>
          </cell>
          <cell r="E169">
            <v>43208</v>
          </cell>
          <cell r="F169" t="str">
            <v>Padmini Duvvuri</v>
          </cell>
          <cell r="G169" t="str">
            <v>LIVE</v>
          </cell>
          <cell r="H1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169" t="str">
            <v>R &amp; N</v>
          </cell>
          <cell r="J169">
            <v>42629</v>
          </cell>
          <cell r="K169" t="str">
            <v>3</v>
          </cell>
        </row>
        <row r="170">
          <cell r="A170">
            <v>4444</v>
          </cell>
          <cell r="B170" t="str">
            <v>4444</v>
          </cell>
          <cell r="C170" t="str">
            <v>Change to RGMA validations for LI confirmations</v>
          </cell>
          <cell r="D170" t="str">
            <v>Z2 - Change cancelled</v>
          </cell>
          <cell r="E170">
            <v>43069</v>
          </cell>
          <cell r="F170" t="str">
            <v>Dene Williams</v>
          </cell>
          <cell r="G170" t="str">
            <v>CLOSED</v>
          </cell>
          <cell r="H170"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170" t="str">
            <v>R &amp; N</v>
          </cell>
          <cell r="J170">
            <v>42641</v>
          </cell>
          <cell r="K170" t="str">
            <v>99</v>
          </cell>
        </row>
        <row r="171">
          <cell r="A171">
            <v>4446</v>
          </cell>
          <cell r="B171" t="str">
            <v>4446</v>
          </cell>
          <cell r="C171" t="str">
            <v>CNG Monthly Shipper Pack</v>
          </cell>
          <cell r="D171" t="str">
            <v>Z2 - Change cancelled</v>
          </cell>
          <cell r="E171">
            <v>43082</v>
          </cell>
          <cell r="F171" t="str">
            <v>Jo Duncan</v>
          </cell>
          <cell r="G171" t="str">
            <v>CLOSED</v>
          </cell>
          <cell r="H171"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171" t="str">
            <v>Data Office</v>
          </cell>
          <cell r="J171">
            <v>42662</v>
          </cell>
        </row>
        <row r="172">
          <cell r="A172">
            <v>4448</v>
          </cell>
          <cell r="B172" t="str">
            <v>4448</v>
          </cell>
          <cell r="C172" t="str">
            <v>Capacity referral raised in error following Nomination</v>
          </cell>
          <cell r="D172" t="str">
            <v>Z1 - Change completed</v>
          </cell>
          <cell r="E172">
            <v>43178</v>
          </cell>
          <cell r="F172" t="str">
            <v>Matt Rider</v>
          </cell>
          <cell r="G172" t="str">
            <v>COMPLETE</v>
          </cell>
          <cell r="H172"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172" t="str">
            <v>R &amp; N</v>
          </cell>
          <cell r="J172">
            <v>42683</v>
          </cell>
          <cell r="K172" t="str">
            <v>1.1</v>
          </cell>
        </row>
        <row r="173">
          <cell r="A173">
            <v>4449</v>
          </cell>
          <cell r="B173" t="str">
            <v>4449</v>
          </cell>
          <cell r="C173" t="str">
            <v>PSR requirements – Vulnerable Customer data requirements</v>
          </cell>
          <cell r="D173" t="str">
            <v>F1 - CCR/Closedown document in progress</v>
          </cell>
          <cell r="E173">
            <v>43290</v>
          </cell>
          <cell r="F173" t="str">
            <v>Christina Francis</v>
          </cell>
          <cell r="G173" t="str">
            <v>LIVE</v>
          </cell>
          <cell r="H173"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173" t="str">
            <v>R &amp; N</v>
          </cell>
          <cell r="J173">
            <v>42685</v>
          </cell>
          <cell r="K173" t="str">
            <v>2</v>
          </cell>
        </row>
        <row r="174">
          <cell r="A174">
            <v>4450</v>
          </cell>
          <cell r="B174" t="str">
            <v>4450</v>
          </cell>
          <cell r="C174" t="str">
            <v>iGT IIL &amp; IDL files splitting -   manual workaround provided in Market Trials into Production post go live</v>
          </cell>
          <cell r="D174" t="str">
            <v>Z2 - Change cancelled</v>
          </cell>
          <cell r="E174">
            <v>43122</v>
          </cell>
          <cell r="F174" t="str">
            <v>Padmini Duvvuri</v>
          </cell>
          <cell r="G174" t="str">
            <v>CLOSED</v>
          </cell>
          <cell r="H17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174" t="str">
            <v>R &amp; N</v>
          </cell>
          <cell r="J174">
            <v>42703</v>
          </cell>
          <cell r="K174" t="str">
            <v>99</v>
          </cell>
        </row>
        <row r="175">
          <cell r="A175">
            <v>4451</v>
          </cell>
          <cell r="B175" t="str">
            <v>4451</v>
          </cell>
          <cell r="C175" t="str">
            <v>Treatment of values in the CDR</v>
          </cell>
          <cell r="D175" t="str">
            <v>Z2 - Change cancelled</v>
          </cell>
          <cell r="E175">
            <v>43167</v>
          </cell>
          <cell r="F175" t="str">
            <v>Padmini Duvvuri</v>
          </cell>
          <cell r="G175" t="str">
            <v>CLOSED</v>
          </cell>
          <cell r="H175"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175" t="str">
            <v>R &amp; N</v>
          </cell>
          <cell r="J175">
            <v>42709</v>
          </cell>
        </row>
        <row r="176">
          <cell r="A176">
            <v>4452</v>
          </cell>
          <cell r="B176" t="str">
            <v>4452</v>
          </cell>
          <cell r="C176" t="str">
            <v>Pending capacity amendment with Ratchet</v>
          </cell>
          <cell r="D176" t="str">
            <v>Z1 - Change completed</v>
          </cell>
          <cell r="E176">
            <v>43178</v>
          </cell>
          <cell r="F176" t="str">
            <v>Matt Rider</v>
          </cell>
          <cell r="G176" t="str">
            <v>COMPLETE</v>
          </cell>
          <cell r="H176"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176" t="str">
            <v>R &amp; N</v>
          </cell>
          <cell r="J176">
            <v>42710</v>
          </cell>
          <cell r="K176" t="str">
            <v>1.1</v>
          </cell>
        </row>
        <row r="177">
          <cell r="A177">
            <v>4453</v>
          </cell>
          <cell r="B177" t="str">
            <v>4453</v>
          </cell>
          <cell r="C177" t="str">
            <v>File Format Should Have Changes</v>
          </cell>
          <cell r="D177" t="str">
            <v>D1 - Change in delivery</v>
          </cell>
          <cell r="E177">
            <v>43208</v>
          </cell>
          <cell r="F177" t="str">
            <v>Padmini Duvvuri</v>
          </cell>
          <cell r="G177" t="str">
            <v>LIVE</v>
          </cell>
          <cell r="H177"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177" t="str">
            <v>R &amp; N</v>
          </cell>
          <cell r="J177">
            <v>42720</v>
          </cell>
          <cell r="K177" t="str">
            <v>3</v>
          </cell>
        </row>
        <row r="178">
          <cell r="A178">
            <v>4454</v>
          </cell>
          <cell r="B178" t="str">
            <v>4454</v>
          </cell>
          <cell r="C178" t="str">
            <v>Cadent Billing - DN Sales (Outbound Services)</v>
          </cell>
          <cell r="D178" t="str">
            <v>D1 - Change in delivery</v>
          </cell>
          <cell r="E178">
            <v>43208</v>
          </cell>
          <cell r="F178" t="str">
            <v>Padmini Duvvuri</v>
          </cell>
          <cell r="G178" t="str">
            <v>LIVE</v>
          </cell>
          <cell r="H17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178" t="str">
            <v>R &amp; N</v>
          </cell>
          <cell r="J178">
            <v>42720</v>
          </cell>
          <cell r="K178" t="str">
            <v>3</v>
          </cell>
        </row>
        <row r="179">
          <cell r="A179">
            <v>4455</v>
          </cell>
          <cell r="B179" t="str">
            <v>4455</v>
          </cell>
          <cell r="C179" t="str">
            <v>Ability to reduce Capacity on DM Meter points outside on CRP (as per UNC G5.2)</v>
          </cell>
          <cell r="D179" t="str">
            <v>Z2 - Change cancelled</v>
          </cell>
          <cell r="E179">
            <v>43122</v>
          </cell>
          <cell r="F179" t="str">
            <v>Padmini Duvvuri</v>
          </cell>
          <cell r="G179" t="str">
            <v>CLOSED</v>
          </cell>
          <cell r="H179"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79" t="str">
            <v>R &amp; N</v>
          </cell>
          <cell r="J179">
            <v>42739</v>
          </cell>
          <cell r="K179" t="str">
            <v>99</v>
          </cell>
        </row>
        <row r="180">
          <cell r="A180">
            <v>4456</v>
          </cell>
          <cell r="B180" t="str">
            <v>4456</v>
          </cell>
          <cell r="C180" t="str">
            <v>Wipro – End User Training Support</v>
          </cell>
          <cell r="D180" t="str">
            <v>Z1 - Change completed</v>
          </cell>
          <cell r="E180">
            <v>43038</v>
          </cell>
          <cell r="F180" t="str">
            <v>Dene Williams</v>
          </cell>
          <cell r="G180" t="str">
            <v>COMPLETE</v>
          </cell>
          <cell r="H180" t="str">
            <v>01/11/17 - JB - WIPRO CONFIRMED DELIVERY OF CR286</v>
          </cell>
          <cell r="I180" t="str">
            <v>R &amp; N</v>
          </cell>
          <cell r="J180">
            <v>42753</v>
          </cell>
          <cell r="K180" t="str">
            <v>0</v>
          </cell>
        </row>
        <row r="181">
          <cell r="A181">
            <v>4458</v>
          </cell>
          <cell r="B181" t="str">
            <v>4458</v>
          </cell>
          <cell r="C181" t="str">
            <v>Class  4 CSEPS Reconciliation Variance Identification</v>
          </cell>
          <cell r="D181" t="str">
            <v>D1 - Change in delivery</v>
          </cell>
          <cell r="E181">
            <v>43208</v>
          </cell>
          <cell r="F181" t="str">
            <v>Padmini Duvvuri</v>
          </cell>
          <cell r="G181" t="str">
            <v>LIVE</v>
          </cell>
          <cell r="H18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181" t="str">
            <v>R &amp; N</v>
          </cell>
          <cell r="J181">
            <v>42761</v>
          </cell>
          <cell r="K181" t="str">
            <v>3</v>
          </cell>
        </row>
        <row r="182">
          <cell r="A182">
            <v>4459</v>
          </cell>
          <cell r="B182" t="str">
            <v>4459</v>
          </cell>
          <cell r="C182" t="str">
            <v>AMR report post Go Live</v>
          </cell>
          <cell r="D182" t="str">
            <v>Z2 - Change cancelled</v>
          </cell>
          <cell r="E182">
            <v>43059</v>
          </cell>
          <cell r="F182" t="str">
            <v>Dene Williams</v>
          </cell>
          <cell r="G182" t="str">
            <v>CLOSED</v>
          </cell>
          <cell r="H182" t="str">
            <v>20/11/2017 DC  Email from Alison Cross to say this change is no longer required._x000D_
13/11/2017 DC Update from JB - Confirmation from Alison Cross and Steve C that BICC delivering this change.</v>
          </cell>
          <cell r="I182" t="str">
            <v>R &amp; N</v>
          </cell>
          <cell r="J182">
            <v>42767</v>
          </cell>
          <cell r="K182" t="str">
            <v>50</v>
          </cell>
        </row>
        <row r="183">
          <cell r="A183">
            <v>4461</v>
          </cell>
          <cell r="B183" t="str">
            <v>4461</v>
          </cell>
          <cell r="C183" t="str">
            <v>Splitting of the DXI inbound and DXR outbound file from the DCC.</v>
          </cell>
          <cell r="D183" t="str">
            <v>Z2 - Change cancelled</v>
          </cell>
          <cell r="E183">
            <v>43271</v>
          </cell>
          <cell r="F183" t="str">
            <v>Paul Orsler</v>
          </cell>
          <cell r="G183" t="str">
            <v>CLOSED</v>
          </cell>
          <cell r="H183" t="str">
            <v>20/06/2018 DC Email from Paul Orsler confirming we can close this change and his reasons why._x000D_
19/06/2018 DC Spoke to Paul Orsler re this  change he has confirmed it can be closed on the database and will send over an email to confirm this._x000D_
_x000D_
31/05/2018 DC Paul Orsler has confirmed that this change cannot yet be closed, his update was: we can’t close this down until we get sight of the DCC TMAD and proposed schedule. I don’t expect this will be available for a few months as DCC are only at the stage of consulting about the proposed approach with Suppliers.   _x000D_
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183" t="str">
            <v>R &amp; N</v>
          </cell>
          <cell r="J183">
            <v>42773</v>
          </cell>
          <cell r="K183" t="str">
            <v>99</v>
          </cell>
        </row>
        <row r="184">
          <cell r="A184">
            <v>4462</v>
          </cell>
          <cell r="B184" t="str">
            <v>4462</v>
          </cell>
          <cell r="C184" t="str">
            <v>BEIS_Consumption Data</v>
          </cell>
          <cell r="D184" t="str">
            <v>Z1 - Change completed</v>
          </cell>
          <cell r="E184">
            <v>43123</v>
          </cell>
          <cell r="F184" t="str">
            <v>Jo Duncan</v>
          </cell>
          <cell r="G184" t="str">
            <v>COMPLETE</v>
          </cell>
          <cell r="H184"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184" t="str">
            <v>Data Office</v>
          </cell>
          <cell r="J184">
            <v>42774</v>
          </cell>
        </row>
        <row r="185">
          <cell r="A185">
            <v>4463</v>
          </cell>
          <cell r="B185" t="str">
            <v>4463</v>
          </cell>
          <cell r="C185" t="str">
            <v>CSEP MAX AQ SOQ Rate Application</v>
          </cell>
          <cell r="D185" t="str">
            <v>Z2 - Change cancelled</v>
          </cell>
          <cell r="E185">
            <v>43221</v>
          </cell>
          <cell r="F185" t="str">
            <v>Padmini Duvvuri</v>
          </cell>
          <cell r="G185" t="str">
            <v>CLOSED</v>
          </cell>
          <cell r="H185" t="str">
            <v>10/05/2018 DC This change is linked to 4458, the scope is a dupliate and therefore this chanage is to be closed._x000D_
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185" t="str">
            <v>R &amp; N</v>
          </cell>
          <cell r="J185">
            <v>42786</v>
          </cell>
          <cell r="K185" t="str">
            <v>3</v>
          </cell>
        </row>
        <row r="186">
          <cell r="A186">
            <v>4465</v>
          </cell>
          <cell r="B186" t="str">
            <v>4465</v>
          </cell>
          <cell r="C186" t="str">
            <v>Annual Production and notification of LIS-3years read</v>
          </cell>
          <cell r="D186" t="str">
            <v>Z1 - Change completed</v>
          </cell>
          <cell r="E186">
            <v>43304</v>
          </cell>
          <cell r="F186" t="str">
            <v>Donna Johnson</v>
          </cell>
          <cell r="G186" t="str">
            <v>COMPLETE</v>
          </cell>
          <cell r="H186" t="str">
            <v>23/07/2018 DC received the confirmtion email to close this change._x000D_
20/07/2018 HS - Simon signed off and change is completed. Pooja is to confirm via email to Smita._x000D_
13/07/2018 RJ - Change implemented. Validation of report in progress. Pooja to chase for closure email. Actual implementation date added_x000D_
06/07/2018 RJ - BW was approved in CAB, and will be implementing this Sunday. Forecast date moved from 30th June to 8th July._x000D_
22/06/2018 RJ - Part one implemented in april; Part two will implement on 30th June. Part one is BW; part two is ISU. _x000D_
21/06/2018 DC Approval to close received by Simon Harris._x000D_
15/06/2018 DC Sent email to Simon Harris to approve the closure of this change._x000D_
15/06/2018 RJ - DC to chase Simon Harris to confirm if change can be closed._x000D_
01/06/2018 RJ - Implemented on 11th April; confirmation to be received from Smita._x000D_
29/05/2018 DC Update from Simon Harris: I was not aware of it being pushed out but I do have the UAT evidence to assure and I’ve not yet got round to it so that’s probably the reason for it.  It was urgent to need it for May but the estimate reads was issued out to the industry back in April and no kick back has been seen.  The change is to get a report to see how much of the LSI estimate we did so no rush for it in light of the minimal industry response. _x000D_
29/05/2018 DC Chased Simon Harris for an update, this change should have implemented._x000D_
25/05/2018 DC Smita has said the imp date has been pused out to 11th june, I am to speak to simon harris and confirm why._x000D_
11/05/2018 DC This change will go to CAB 16th and conplete on 20th _x000D_
04/05/2018 DC On track_x000D_
27/04/18 Julie B - On track_x000D_
_x000D_
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186" t="str">
            <v>R &amp; N</v>
          </cell>
          <cell r="J186">
            <v>42787</v>
          </cell>
          <cell r="K186" t="str">
            <v>50</v>
          </cell>
        </row>
        <row r="187">
          <cell r="A187">
            <v>4466</v>
          </cell>
          <cell r="B187" t="str">
            <v>4466</v>
          </cell>
          <cell r="C187" t="str">
            <v>Mod431 – Validations against file header and data within records</v>
          </cell>
          <cell r="D187" t="str">
            <v>Z1 - Change completed</v>
          </cell>
          <cell r="E187">
            <v>43178</v>
          </cell>
          <cell r="F187" t="str">
            <v>Matt Rider</v>
          </cell>
          <cell r="G187" t="str">
            <v>COMPLETE</v>
          </cell>
          <cell r="H187"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187" t="str">
            <v>R &amp; N</v>
          </cell>
          <cell r="J187">
            <v>42793</v>
          </cell>
          <cell r="K187" t="str">
            <v>1.1</v>
          </cell>
        </row>
        <row r="188">
          <cell r="A188">
            <v>4467</v>
          </cell>
          <cell r="B188" t="str">
            <v>4467</v>
          </cell>
          <cell r="C188" t="str">
            <v>Amend functionality to send GCC file to DMSP when Class 1 Confirmation Requests Lapse due to objection.</v>
          </cell>
          <cell r="D188" t="str">
            <v>Z2 - Change cancelled</v>
          </cell>
          <cell r="E188">
            <v>43122</v>
          </cell>
          <cell r="F188" t="str">
            <v>Padmini Duvvuri</v>
          </cell>
          <cell r="G188" t="str">
            <v>CLOSED</v>
          </cell>
          <cell r="H188"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88" t="str">
            <v>R &amp; N</v>
          </cell>
          <cell r="J188">
            <v>42797</v>
          </cell>
          <cell r="K188" t="str">
            <v>99</v>
          </cell>
        </row>
        <row r="189">
          <cell r="A189">
            <v>4468</v>
          </cell>
          <cell r="B189" t="str">
            <v>4468</v>
          </cell>
          <cell r="C189" t="str">
            <v>Proposal for the process improvement for SI files</v>
          </cell>
          <cell r="D189" t="str">
            <v>Z1 - Change completed</v>
          </cell>
          <cell r="E189">
            <v>43038</v>
          </cell>
          <cell r="F189" t="str">
            <v>Donna Johnson</v>
          </cell>
          <cell r="G189" t="str">
            <v>COMPLETE</v>
          </cell>
          <cell r="H189" t="str">
            <v>14/06/2018 DC Email from Julie Bretherton confirming that the change can be closed as the defect has been delivered._x000D_
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189" t="str">
            <v>R &amp; N</v>
          </cell>
          <cell r="J189">
            <v>42808</v>
          </cell>
          <cell r="K189" t="str">
            <v>1.16</v>
          </cell>
        </row>
        <row r="190">
          <cell r="A190">
            <v>4469</v>
          </cell>
          <cell r="B190" t="str">
            <v>4469</v>
          </cell>
          <cell r="C190" t="str">
            <v>UMR Hierarchy Amendment in AMT</v>
          </cell>
          <cell r="D190" t="str">
            <v>D1 - Change in delivery</v>
          </cell>
          <cell r="E190">
            <v>43240</v>
          </cell>
          <cell r="F190" t="str">
            <v>Matt Rider</v>
          </cell>
          <cell r="G190" t="str">
            <v>LIVE</v>
          </cell>
          <cell r="H190" t="str">
            <v>29/05/18 Julie B - XRN4685 raised as parent CR for Minor Release drop 1 - July2018_x000D_
_x000D_
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190" t="str">
            <v>R &amp; N</v>
          </cell>
          <cell r="J190">
            <v>42821</v>
          </cell>
          <cell r="K190" t="str">
            <v>Jul2018</v>
          </cell>
        </row>
        <row r="191">
          <cell r="A191">
            <v>4470</v>
          </cell>
          <cell r="B191" t="str">
            <v>4470</v>
          </cell>
          <cell r="C191" t="str">
            <v>MI &amp; KPI Dashboard for Business Operations</v>
          </cell>
          <cell r="D191" t="str">
            <v>Z1 - Change completed</v>
          </cell>
          <cell r="E191">
            <v>43224</v>
          </cell>
          <cell r="F191" t="str">
            <v>Jo Duncan</v>
          </cell>
          <cell r="G191" t="str">
            <v>COMPLETE</v>
          </cell>
          <cell r="H19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191" t="str">
            <v>Data Office</v>
          </cell>
          <cell r="J191">
            <v>42825</v>
          </cell>
        </row>
        <row r="192">
          <cell r="A192">
            <v>4471</v>
          </cell>
          <cell r="B192" t="str">
            <v>4471</v>
          </cell>
          <cell r="C192" t="str">
            <v>Process when GSR request selects no MPRN’s</v>
          </cell>
          <cell r="D192" t="str">
            <v>Z2 - Change cancelled</v>
          </cell>
          <cell r="E192">
            <v>43074</v>
          </cell>
          <cell r="F192" t="str">
            <v>Dene Williams</v>
          </cell>
          <cell r="G192" t="str">
            <v>CLOSED</v>
          </cell>
          <cell r="H19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192" t="str">
            <v>R &amp; N</v>
          </cell>
          <cell r="J192">
            <v>42829</v>
          </cell>
          <cell r="K192" t="str">
            <v>99</v>
          </cell>
        </row>
        <row r="193">
          <cell r="A193">
            <v>4473</v>
          </cell>
          <cell r="B193" t="str">
            <v>4473</v>
          </cell>
          <cell r="C193" t="str">
            <v>Sybase NLS Solution Design Gap</v>
          </cell>
          <cell r="D193" t="str">
            <v>A9 - Internal change progressing through capture</v>
          </cell>
          <cell r="E193">
            <v>43294</v>
          </cell>
          <cell r="F193" t="str">
            <v>Jo Duncan</v>
          </cell>
          <cell r="G193" t="str">
            <v>LIVE</v>
          </cell>
          <cell r="H193" t="str">
            <v>13/07/2018 ME - Meeting with Steve Concannon and Jo Duncan to change the lifecycle status to capture._x000D_
13/07/2018 RJ - Raising a risk about data not being extracted from the NSL archive repository._x000D_
12/07/2018 DC Julie Bretherton is sending Jo Duncan a copy of the CR, Jo is to raise a risk so we can close this change.  I have asked her to confirm via email once this has been done._x000D_
06/07/2018 RJ - LC and SC can close this as long as we can get it raised as a risk against Xoserve._x000D_
25/06/2018 DC Update from Jo Duncan:  she is to speak with Steve Concannon today and this change may be closed, they have a work around in place at the moment and one a risk is raised we can close the change._x000D_
22/06/2018 RJ - No update._x000D_
15/06/2018 RJ - Need update from Steve._x000D_
8/06/2018 Dc Update from Jo Duncan: Work around in place - CR raised to highlight the issue - no date at present _x000D_
_x000D_
Commercials are in discussion in regards to clawback and charge forward_x000D_
07/06/18 NFU_x000D_
31/05/2018 RJ Update from Jo Duncan: still on track._x000D_
24/05/2018 RJ - Work around in place - CR raised to highlight the issue - no date at present. Commercials are in discussion in regards to clawback and charge forward._x000D_
18/05/2018 DC No update_x000D_
14/05/2018 DC Update from Jo Duncan:_x000D_
Work around in place - CR raised to higlight the issue - no date at present _x000D_
_x000D_
04/05/2018 DC Jo confirmed this change was raised because this is a missed requirement by wipro.  She is in ongoing discussion with wirpo._x000D_
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193" t="str">
            <v>Data Office</v>
          </cell>
          <cell r="J193">
            <v>42836</v>
          </cell>
        </row>
        <row r="194">
          <cell r="A194">
            <v>4474</v>
          </cell>
          <cell r="B194" t="str">
            <v>4474</v>
          </cell>
          <cell r="C194" t="str">
            <v>Delivery of Retro</v>
          </cell>
          <cell r="D194" t="str">
            <v>A9 - Internal change progressing through capture</v>
          </cell>
          <cell r="E194">
            <v>43249</v>
          </cell>
          <cell r="F194" t="str">
            <v>Lee Chambers</v>
          </cell>
          <cell r="G194" t="str">
            <v>LIVE</v>
          </cell>
          <cell r="H194" t="str">
            <v>03/05/2018 Dc Update from Julie Bretherton all Retro changes are proposed to go into Nov 19 major release._x000D_
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194" t="str">
            <v>R &amp; N</v>
          </cell>
          <cell r="J194">
            <v>42846</v>
          </cell>
        </row>
        <row r="195">
          <cell r="A195">
            <v>4475</v>
          </cell>
          <cell r="B195" t="str">
            <v>4475</v>
          </cell>
          <cell r="C195" t="str">
            <v>CNG Enhanced User Portfolio Report</v>
          </cell>
          <cell r="D195" t="str">
            <v>Z2 - Change cancelled</v>
          </cell>
          <cell r="E195">
            <v>43069</v>
          </cell>
          <cell r="F195" t="str">
            <v>Dene Williams</v>
          </cell>
          <cell r="G195" t="str">
            <v>CLOSED</v>
          </cell>
          <cell r="H195"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195" t="str">
            <v>R &amp; N</v>
          </cell>
          <cell r="J195">
            <v>42858</v>
          </cell>
          <cell r="K195" t="str">
            <v>99</v>
          </cell>
        </row>
        <row r="196">
          <cell r="A196">
            <v>4477</v>
          </cell>
          <cell r="B196" t="str">
            <v>4477</v>
          </cell>
          <cell r="C196" t="str">
            <v>Response file for (AIR) the request to bill (RTB) submission from Networks are not getting gerenbrated for the originator.</v>
          </cell>
          <cell r="D196" t="str">
            <v>Z2 - Change cancelled</v>
          </cell>
          <cell r="E196">
            <v>43139</v>
          </cell>
          <cell r="F196" t="str">
            <v>Padmini Duvvuri</v>
          </cell>
          <cell r="G196" t="str">
            <v>CLOSED</v>
          </cell>
          <cell r="H196"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196" t="str">
            <v>R &amp; N</v>
          </cell>
          <cell r="J196">
            <v>42866</v>
          </cell>
          <cell r="K196" t="str">
            <v>99</v>
          </cell>
        </row>
        <row r="197">
          <cell r="A197">
            <v>4478</v>
          </cell>
          <cell r="B197" t="str">
            <v>4478</v>
          </cell>
          <cell r="C197" t="str">
            <v>UNC Mod 0614 - Introducing IHD (In-Home Display) Installed Status of Failed</v>
          </cell>
          <cell r="D197" t="str">
            <v>Z1 - Change completed</v>
          </cell>
          <cell r="E197">
            <v>43070</v>
          </cell>
          <cell r="F197" t="str">
            <v>Dene Williams</v>
          </cell>
          <cell r="G197" t="str">
            <v>CLOSED</v>
          </cell>
          <cell r="H197"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197" t="str">
            <v>R &amp; N</v>
          </cell>
          <cell r="J197">
            <v>42866</v>
          </cell>
          <cell r="K197" t="str">
            <v>1</v>
          </cell>
        </row>
        <row r="198">
          <cell r="A198">
            <v>4479</v>
          </cell>
          <cell r="B198" t="str">
            <v>4479</v>
          </cell>
          <cell r="C198" t="str">
            <v>HPQC resource support</v>
          </cell>
          <cell r="D198" t="str">
            <v>Z1 - Change completed</v>
          </cell>
          <cell r="E198">
            <v>43038</v>
          </cell>
          <cell r="F198" t="str">
            <v>Dene Williams</v>
          </cell>
          <cell r="G198" t="str">
            <v>COMPLETE</v>
          </cell>
          <cell r="H198" t="str">
            <v>01/11/17 - JB - WIPRO CONFIRMED DELIVERY OF CR330</v>
          </cell>
          <cell r="I198" t="str">
            <v>R &amp; N</v>
          </cell>
          <cell r="J198">
            <v>42874</v>
          </cell>
          <cell r="K198" t="str">
            <v>0</v>
          </cell>
        </row>
        <row r="199">
          <cell r="A199">
            <v>4480</v>
          </cell>
          <cell r="B199" t="str">
            <v>4480</v>
          </cell>
          <cell r="C199" t="str">
            <v>Capacity reconciliation charge (MOD445)  calculation functionality</v>
          </cell>
          <cell r="D199" t="str">
            <v>D1 - Change in delivery</v>
          </cell>
          <cell r="E199">
            <v>43249</v>
          </cell>
          <cell r="F199" t="str">
            <v>Matt Rider</v>
          </cell>
          <cell r="G199" t="str">
            <v>LIVE</v>
          </cell>
          <cell r="H199" t="str">
            <v>29/05/18 - Julie B - XRN4685 rasied as parent CR for Minor Release drop1 - July 2018._x000D_
_x000D_
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199" t="str">
            <v>R &amp; N</v>
          </cell>
          <cell r="J199">
            <v>42885</v>
          </cell>
          <cell r="K199" t="str">
            <v>Jul2018</v>
          </cell>
        </row>
        <row r="200">
          <cell r="A200">
            <v>4481</v>
          </cell>
          <cell r="B200" t="str">
            <v>4481</v>
          </cell>
          <cell r="C200" t="str">
            <v>Resolution of penny mismatches within invoice supporting information for Core invoices.</v>
          </cell>
          <cell r="D200" t="str">
            <v>D1 - Change in delivery</v>
          </cell>
          <cell r="E200">
            <v>43208</v>
          </cell>
          <cell r="F200" t="str">
            <v>Padmini Duvvuri</v>
          </cell>
          <cell r="G200" t="str">
            <v>LIVE</v>
          </cell>
          <cell r="H200"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200" t="str">
            <v>R &amp; N</v>
          </cell>
          <cell r="J200">
            <v>42885</v>
          </cell>
          <cell r="K200" t="str">
            <v>3</v>
          </cell>
        </row>
        <row r="201">
          <cell r="A201">
            <v>4482</v>
          </cell>
          <cell r="B201" t="str">
            <v>4482</v>
          </cell>
          <cell r="C201" t="str">
            <v>SAP Meter Read Entry Screen</v>
          </cell>
          <cell r="D201" t="str">
            <v>B2 - Awaiting ME/Data Office/MR HLE quote</v>
          </cell>
          <cell r="E201">
            <v>43196</v>
          </cell>
          <cell r="F201" t="str">
            <v>Donna Johnson</v>
          </cell>
          <cell r="G201" t="str">
            <v>LIVE</v>
          </cell>
          <cell r="H201" t="str">
            <v>10/08/2018 HS - The HLE is yet to start because of higher priority changes. Karen Marklew has been informed._x000D_
03/08/2018 AC - Still waiting HLE no forecast date _x000D_
20/07/2018 HS - Karen Marklew is aware that this change is yet to have a HLE approved due to other changes taking priority at the moment._x000D_
13/07/2018 RJ - Will be in progress next week._x000D_
06/07/2018 RJ - On hold due to other priorities. DC to Karen Marklew regarding Customer requested date._x000D_
29/06/2018 RJ - P1 issues takes priority; HLE still not started._x000D_
22/06/2018 RJ - Still on hold. _x000D_
15/06/2018 RJ - On hold. P1 issue still being dealt with by ME team. DC to investigate the reason for being on hold next week._x000D_
08/06/2018 RJ - No update._x000D_
01/06/2018 RJ - HLE On hold due to P1 incident._x000D_
25/05/2018 DC Smita has no update, she is to speak to Pooja and come back to me. _x000D_
22/05/2018 DC Update from ME Schedule, HLE due 22/05_x000D_
11/05/2018 DC pooja is waiting for Karen Marlow to advise of senarios so she can complete HLE_x000D_
04/05/2018 DC discussed with business need clarification. Another meeting to be set up._x000D_
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201" t="str">
            <v>R &amp; N</v>
          </cell>
          <cell r="J201">
            <v>42885</v>
          </cell>
          <cell r="K201" t="str">
            <v>50</v>
          </cell>
        </row>
        <row r="202">
          <cell r="A202">
            <v>4483</v>
          </cell>
          <cell r="B202" t="str">
            <v>4483</v>
          </cell>
          <cell r="C202" t="str">
            <v>Unique Sites – NTS Datalogged sites in CON file</v>
          </cell>
          <cell r="D202" t="str">
            <v>Z2 - Change cancelled</v>
          </cell>
          <cell r="E202">
            <v>43084</v>
          </cell>
          <cell r="F202" t="str">
            <v>Dene Williams</v>
          </cell>
          <cell r="G202" t="str">
            <v>CLOSED</v>
          </cell>
          <cell r="H202"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202" t="str">
            <v>R &amp; N</v>
          </cell>
          <cell r="J202">
            <v>42892</v>
          </cell>
          <cell r="K202" t="str">
            <v>99</v>
          </cell>
        </row>
        <row r="203">
          <cell r="A203">
            <v>4484</v>
          </cell>
          <cell r="B203" t="str">
            <v>4484</v>
          </cell>
          <cell r="C203" t="str">
            <v>Remove restriction on nominated SOQ (as per MOD 445</v>
          </cell>
          <cell r="D203" t="str">
            <v>D1 - Change in delivery</v>
          </cell>
          <cell r="E203">
            <v>43249</v>
          </cell>
          <cell r="F203" t="str">
            <v>Matt Rider</v>
          </cell>
          <cell r="G203" t="str">
            <v>LIVE</v>
          </cell>
          <cell r="H203" t="str">
            <v>29/05/18 - Julie B - XRN4685 raised as parent CR for Minor Release drop 1 - July2018._x000D_
_x000D_
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203" t="str">
            <v>R &amp; N</v>
          </cell>
          <cell r="J203">
            <v>42892</v>
          </cell>
          <cell r="K203" t="str">
            <v>Jul2018</v>
          </cell>
        </row>
        <row r="204">
          <cell r="A204">
            <v>4485</v>
          </cell>
          <cell r="B204" t="str">
            <v>4485</v>
          </cell>
          <cell r="C204" t="str">
            <v>Nomination referral report</v>
          </cell>
          <cell r="D204" t="str">
            <v>Z2 - Change cancelled</v>
          </cell>
          <cell r="E204">
            <v>43038</v>
          </cell>
          <cell r="F204" t="str">
            <v>Padmini Duvvuri</v>
          </cell>
          <cell r="G204" t="str">
            <v>CLOSED</v>
          </cell>
          <cell r="H204"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204" t="str">
            <v>R &amp; N</v>
          </cell>
          <cell r="J204">
            <v>42891</v>
          </cell>
          <cell r="K204" t="str">
            <v>50</v>
          </cell>
        </row>
        <row r="205">
          <cell r="A205">
            <v>4486</v>
          </cell>
          <cell r="B205" t="str">
            <v>4486</v>
          </cell>
          <cell r="C205" t="str">
            <v>Meter Type O = Oriffice to be an acceptable value in file formats and reports</v>
          </cell>
          <cell r="D205" t="str">
            <v>D1 - Change in delivery</v>
          </cell>
          <cell r="E205">
            <v>43208</v>
          </cell>
          <cell r="F205" t="str">
            <v>Padmini Duvvuri</v>
          </cell>
          <cell r="G205" t="str">
            <v>LIVE</v>
          </cell>
          <cell r="H20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205" t="str">
            <v>R &amp; N</v>
          </cell>
          <cell r="J205">
            <v>42891</v>
          </cell>
          <cell r="K205" t="str">
            <v>3</v>
          </cell>
        </row>
        <row r="206">
          <cell r="A206">
            <v>4487</v>
          </cell>
          <cell r="B206" t="str">
            <v>4487</v>
          </cell>
          <cell r="C206" t="str">
            <v>PIS Ongoing reporting</v>
          </cell>
          <cell r="D206" t="str">
            <v>Z2 - Change cancelled</v>
          </cell>
          <cell r="E206">
            <v>43069</v>
          </cell>
          <cell r="F206" t="str">
            <v>Dene Williams</v>
          </cell>
          <cell r="G206" t="str">
            <v>CLOSED</v>
          </cell>
          <cell r="H206"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206" t="str">
            <v>R &amp; N</v>
          </cell>
          <cell r="J206">
            <v>42894</v>
          </cell>
          <cell r="K206" t="str">
            <v>99</v>
          </cell>
        </row>
        <row r="207">
          <cell r="A207">
            <v>4488</v>
          </cell>
          <cell r="B207" t="str">
            <v>4488</v>
          </cell>
          <cell r="C207" t="str">
            <v>API Management Platform Implementation (Including Price Comparison Website Data Provision)</v>
          </cell>
          <cell r="D207" t="str">
            <v>Z2 - Change cancelled</v>
          </cell>
          <cell r="E207">
            <v>43139</v>
          </cell>
          <cell r="F207" t="str">
            <v>Mark Pollard</v>
          </cell>
          <cell r="G207" t="str">
            <v>CLOSED</v>
          </cell>
          <cell r="H207" t="str">
            <v>08/02/18 - Julie B - Mark Pollard confirmed XRN4488 is a duplicate of XRN4216. This change will now be closed and carried forward on XRN4216._x000D_
_x000D_
15/11/2017 JB Mark Pollard confirmed</v>
          </cell>
          <cell r="I207" t="str">
            <v>T &amp; SS</v>
          </cell>
          <cell r="J207">
            <v>42899</v>
          </cell>
          <cell r="K207" t="str">
            <v>99</v>
          </cell>
        </row>
        <row r="208">
          <cell r="A208">
            <v>4489</v>
          </cell>
          <cell r="B208" t="str">
            <v>4489</v>
          </cell>
          <cell r="C208" t="str">
            <v>FOF environment for GDE Lookup tables in SAP BW</v>
          </cell>
          <cell r="D208" t="str">
            <v>Z2 - Change cancelled</v>
          </cell>
          <cell r="E208">
            <v>43139</v>
          </cell>
          <cell r="F208" t="str">
            <v>Mark Pollard</v>
          </cell>
          <cell r="G208" t="str">
            <v>CLOSED</v>
          </cell>
          <cell r="H208"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208" t="str">
            <v>T &amp; SS</v>
          </cell>
          <cell r="J208">
            <v>42905</v>
          </cell>
        </row>
        <row r="209">
          <cell r="A209">
            <v>4490</v>
          </cell>
          <cell r="B209" t="str">
            <v>4490</v>
          </cell>
          <cell r="C209" t="str">
            <v>NPower Enhanced User Portfolio Report</v>
          </cell>
          <cell r="D209" t="str">
            <v>Z1 - Change completed</v>
          </cell>
          <cell r="E209">
            <v>43038</v>
          </cell>
          <cell r="F209" t="str">
            <v>Dene Williams</v>
          </cell>
          <cell r="G209" t="str">
            <v>COMPLETE</v>
          </cell>
          <cell r="H209" t="str">
            <v>01/11/17 - JB - BICC CONFIRMED DELIVERY OF CR344 31/07/17</v>
          </cell>
          <cell r="I209" t="str">
            <v>R &amp; N</v>
          </cell>
          <cell r="J209">
            <v>42905</v>
          </cell>
          <cell r="K209" t="str">
            <v>0</v>
          </cell>
        </row>
        <row r="210">
          <cell r="A210">
            <v>4491</v>
          </cell>
          <cell r="B210" t="str">
            <v>4491</v>
          </cell>
          <cell r="C210" t="str">
            <v>Eon Recent Reads Report</v>
          </cell>
          <cell r="D210" t="str">
            <v>Z1 - Change completed</v>
          </cell>
          <cell r="E210">
            <v>43038</v>
          </cell>
          <cell r="F210" t="str">
            <v>Dene Williams</v>
          </cell>
          <cell r="G210" t="str">
            <v>COMPLETE</v>
          </cell>
          <cell r="H210" t="str">
            <v>01/11/17 - BICC CONFIRMED DELIVERY OF CR346 FOR 02/08/17</v>
          </cell>
          <cell r="I210" t="str">
            <v>R &amp; N</v>
          </cell>
          <cell r="J210">
            <v>42905</v>
          </cell>
          <cell r="K210" t="str">
            <v>0</v>
          </cell>
        </row>
        <row r="211">
          <cell r="A211">
            <v>4492</v>
          </cell>
          <cell r="B211" t="str">
            <v>4492</v>
          </cell>
          <cell r="C211" t="str">
            <v>Ability to replace Code cut off reads</v>
          </cell>
          <cell r="D211" t="str">
            <v>Z2 - Change cancelled</v>
          </cell>
          <cell r="E211">
            <v>43070</v>
          </cell>
          <cell r="F211" t="str">
            <v>Padmini Duvvuri</v>
          </cell>
          <cell r="G211" t="str">
            <v>CLOSED</v>
          </cell>
          <cell r="H211"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211" t="str">
            <v>R &amp; N</v>
          </cell>
          <cell r="J211">
            <v>42906</v>
          </cell>
          <cell r="K211" t="str">
            <v>99</v>
          </cell>
        </row>
        <row r="212">
          <cell r="A212">
            <v>4493</v>
          </cell>
          <cell r="B212" t="str">
            <v>4493</v>
          </cell>
          <cell r="C212" t="str">
            <v>BIRST Connect integration</v>
          </cell>
          <cell r="D212" t="str">
            <v>F1 - CCR/Closedown document in progress</v>
          </cell>
          <cell r="E212">
            <v>43075</v>
          </cell>
          <cell r="F212" t="str">
            <v>Emma Rose</v>
          </cell>
          <cell r="G212" t="str">
            <v>LIVE</v>
          </cell>
          <cell r="H212" t="str">
            <v>30/07/2018 Dc Chase Jo Duncan to see if she is any closing to getting this change closed._x000D_
13/07/2018 RJ - Service Management documents outstanding._x000D_
06/07/2018 RJ - _x000D_
22/06/2018 RJ - Closedown documents outstanding._x000D_
15/06/2018 RJ - Documents are with IS Ops for approval._x000D_
8/06/2018 DC Closedown Docs in progress_x000D_
31/05/2018 RJ - Update from Jo Duncan: still closing down some of the documents._x000D_
24/05/2018 RJ - Update from Jo Duncan: Has been delivered, just delivering the closedown documentation._x000D_
18/05/2018 DC Jo is waitinf for service management to approve the delivery of the change before we can close it down._x000D_
14/05/2018 DC Update from Jo Duncan:_x000D_
Has been delivered, just delivering the close down documentation_x000D_
04/05/2018 DC docs to be signed off by the business.  Emma doing this now._x000D_
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212" t="str">
            <v>Data Office</v>
          </cell>
          <cell r="J212">
            <v>42912</v>
          </cell>
          <cell r="K212" t="str">
            <v>50</v>
          </cell>
        </row>
        <row r="213">
          <cell r="A213">
            <v>4494</v>
          </cell>
          <cell r="B213" t="str">
            <v>4494</v>
          </cell>
          <cell r="C213" t="str">
            <v>BIRST Connect integration</v>
          </cell>
          <cell r="D213" t="str">
            <v>Z2 - Change cancelled</v>
          </cell>
          <cell r="E213">
            <v>43070</v>
          </cell>
          <cell r="F213" t="str">
            <v>Dene Williams</v>
          </cell>
          <cell r="G213" t="str">
            <v>CLOSED</v>
          </cell>
          <cell r="H213" t="str">
            <v>01/12/2017 DC Email from Emma Rose with an update from Steve Concannon that this CR can be closed.  _x000D_
15/11/2017 JB No CR to view</v>
          </cell>
          <cell r="I213" t="str">
            <v>Other</v>
          </cell>
          <cell r="J213">
            <v>42912</v>
          </cell>
          <cell r="K213" t="str">
            <v>99</v>
          </cell>
        </row>
        <row r="214">
          <cell r="A214">
            <v>4495</v>
          </cell>
          <cell r="B214" t="str">
            <v>4495</v>
          </cell>
          <cell r="C214" t="str">
            <v>Energy Tolerance Rejection code</v>
          </cell>
          <cell r="D214" t="str">
            <v>D1 - Change in delivery</v>
          </cell>
          <cell r="E214">
            <v>43208</v>
          </cell>
          <cell r="F214" t="str">
            <v>Padmini Duvvuri</v>
          </cell>
          <cell r="G214" t="str">
            <v>LIVE</v>
          </cell>
          <cell r="H214"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214" t="str">
            <v>R &amp; N</v>
          </cell>
          <cell r="J214">
            <v>42914</v>
          </cell>
          <cell r="K214" t="str">
            <v>3</v>
          </cell>
        </row>
        <row r="215">
          <cell r="A215">
            <v>4496</v>
          </cell>
          <cell r="B215" t="str">
            <v>4496</v>
          </cell>
          <cell r="C215" t="str">
            <v>iGT Address Amendments - SAP</v>
          </cell>
          <cell r="D215" t="str">
            <v>D1 - Change in delivery</v>
          </cell>
          <cell r="E215">
            <v>43249</v>
          </cell>
          <cell r="F215" t="str">
            <v>Matt Rider</v>
          </cell>
          <cell r="G215" t="str">
            <v>LIVE</v>
          </cell>
          <cell r="H215" t="str">
            <v>29/05/18 Julie B - XRN4685 parent CR raised for Minor Release Drop 1 - July2018_x000D_
_x000D_
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215" t="str">
            <v>R &amp; N</v>
          </cell>
          <cell r="J215">
            <v>42916</v>
          </cell>
          <cell r="K215" t="str">
            <v>Jul2018</v>
          </cell>
        </row>
        <row r="216">
          <cell r="A216">
            <v>4498</v>
          </cell>
          <cell r="B216" t="str">
            <v>4498</v>
          </cell>
          <cell r="C216" t="str">
            <v>ZSMP IGT Amendment prevention</v>
          </cell>
          <cell r="D216" t="str">
            <v>Z2 - Change cancelled</v>
          </cell>
          <cell r="E216">
            <v>43074</v>
          </cell>
          <cell r="F216" t="str">
            <v>Matt Rider</v>
          </cell>
          <cell r="G216" t="str">
            <v>CLOSED</v>
          </cell>
          <cell r="H21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216" t="str">
            <v>R &amp; N</v>
          </cell>
          <cell r="J216">
            <v>42927</v>
          </cell>
        </row>
        <row r="217">
          <cell r="A217">
            <v>4499</v>
          </cell>
          <cell r="B217" t="str">
            <v>4499</v>
          </cell>
          <cell r="C217" t="str">
            <v>CDN/CDR File record Occurence Change</v>
          </cell>
          <cell r="D217" t="str">
            <v>Z2 - Change cancelled</v>
          </cell>
          <cell r="E217">
            <v>43213</v>
          </cell>
          <cell r="F217" t="str">
            <v>Matt Rider</v>
          </cell>
          <cell r="G217" t="str">
            <v>CLOSED</v>
          </cell>
          <cell r="H217"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217" t="str">
            <v>R &amp; N</v>
          </cell>
          <cell r="J217">
            <v>42927</v>
          </cell>
        </row>
        <row r="218">
          <cell r="A218">
            <v>4502</v>
          </cell>
          <cell r="B218" t="str">
            <v>4502</v>
          </cell>
          <cell r="C218" t="str">
            <v>SAP BW IA Request</v>
          </cell>
          <cell r="D218" t="str">
            <v>Z1 - Change completed</v>
          </cell>
          <cell r="E218">
            <v>43045</v>
          </cell>
          <cell r="F218" t="str">
            <v>Dene Williams</v>
          </cell>
          <cell r="G218" t="str">
            <v>CLOSED</v>
          </cell>
          <cell r="H218"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218" t="str">
            <v>R &amp; N</v>
          </cell>
          <cell r="J218">
            <v>42951</v>
          </cell>
          <cell r="K218" t="str">
            <v>1</v>
          </cell>
        </row>
        <row r="219">
          <cell r="A219">
            <v>4503</v>
          </cell>
          <cell r="B219" t="str">
            <v>4503</v>
          </cell>
          <cell r="C219" t="str">
            <v>Late Meter Attached resolution</v>
          </cell>
          <cell r="D219" t="str">
            <v>Z2 - Change cancelled</v>
          </cell>
          <cell r="E219">
            <v>43138</v>
          </cell>
          <cell r="F219" t="str">
            <v>Matt Rider</v>
          </cell>
          <cell r="G219" t="str">
            <v>CLOSED</v>
          </cell>
          <cell r="H219"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219" t="str">
            <v>R &amp; N</v>
          </cell>
          <cell r="J219">
            <v>42955</v>
          </cell>
          <cell r="K219" t="str">
            <v>99</v>
          </cell>
        </row>
        <row r="220">
          <cell r="A220">
            <v>4504</v>
          </cell>
          <cell r="B220" t="str">
            <v>4504</v>
          </cell>
          <cell r="C220" t="str">
            <v>Address Maintenance Solution</v>
          </cell>
          <cell r="D220" t="str">
            <v>Z2 - Change cancelled</v>
          </cell>
          <cell r="E220">
            <v>43038</v>
          </cell>
          <cell r="F220" t="str">
            <v>Dene Williams</v>
          </cell>
          <cell r="G220" t="str">
            <v>CLOSED</v>
          </cell>
          <cell r="H2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220" t="str">
            <v>R &amp; N</v>
          </cell>
          <cell r="J220">
            <v>42999</v>
          </cell>
          <cell r="K220" t="str">
            <v>99</v>
          </cell>
        </row>
        <row r="221">
          <cell r="A221">
            <v>4505</v>
          </cell>
          <cell r="B221" t="str">
            <v>4505</v>
          </cell>
          <cell r="C221" t="str">
            <v>Auto-populate Invoice File Generation Table</v>
          </cell>
          <cell r="D221" t="str">
            <v>Z2 - Change cancelled</v>
          </cell>
          <cell r="E221">
            <v>43112</v>
          </cell>
          <cell r="F221" t="str">
            <v>Padmini Duvvuri</v>
          </cell>
          <cell r="G221" t="str">
            <v>CLOSED</v>
          </cell>
          <cell r="H221"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221" t="str">
            <v>R &amp; N</v>
          </cell>
          <cell r="J221">
            <v>43033</v>
          </cell>
          <cell r="K221" t="str">
            <v>50</v>
          </cell>
        </row>
        <row r="222">
          <cell r="A222">
            <v>4506</v>
          </cell>
          <cell r="B222" t="str">
            <v>4506</v>
          </cell>
          <cell r="C222" t="str">
            <v>Extension of Wipro Resource Supporting UKLP UAT</v>
          </cell>
          <cell r="D222" t="str">
            <v>Z1 - Change completed</v>
          </cell>
          <cell r="E222">
            <v>43061</v>
          </cell>
          <cell r="F222" t="str">
            <v>Alex Stuart</v>
          </cell>
          <cell r="G222" t="str">
            <v>COMPLETE</v>
          </cell>
          <cell r="H222" t="str">
            <v>25/10/17: DC approved at ICAF today AS to discuss with commercial team_x000D_
20/10/17: CM approved for next weeks ICAF meeting - Andy earnshaw is an M2 to approve it. Sat Kalsi will represent the CR_x000D_
22/11/2017 Change Closed AC</v>
          </cell>
          <cell r="I222" t="str">
            <v>R &amp; N</v>
          </cell>
          <cell r="J222">
            <v>43033</v>
          </cell>
          <cell r="K222" t="str">
            <v>99</v>
          </cell>
        </row>
        <row r="223">
          <cell r="A223">
            <v>4507</v>
          </cell>
          <cell r="B223" t="str">
            <v>4507</v>
          </cell>
          <cell r="C223" t="str">
            <v>Amend the compensation rate for Charge Type 810 for Northern  Gas  Networks</v>
          </cell>
          <cell r="D223" t="str">
            <v>Z1 - Change completed</v>
          </cell>
          <cell r="E223">
            <v>43072</v>
          </cell>
          <cell r="F223" t="str">
            <v>Donna Johnson</v>
          </cell>
          <cell r="G223" t="str">
            <v>COMPLETE</v>
          </cell>
          <cell r="H223"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223" t="str">
            <v>R &amp; N</v>
          </cell>
          <cell r="J223">
            <v>43033</v>
          </cell>
          <cell r="K223" t="str">
            <v>50</v>
          </cell>
        </row>
        <row r="224">
          <cell r="A224">
            <v>4508</v>
          </cell>
          <cell r="B224" t="str">
            <v>4508</v>
          </cell>
          <cell r="C224" t="str">
            <v>USM File Occurrence Limit Change</v>
          </cell>
          <cell r="D224" t="str">
            <v>Z1 - Change completed</v>
          </cell>
          <cell r="E224">
            <v>43136</v>
          </cell>
          <cell r="F224" t="str">
            <v>Padmini Duvvuri</v>
          </cell>
          <cell r="G224" t="str">
            <v>COMPLETE</v>
          </cell>
          <cell r="H22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224" t="str">
            <v>R &amp; N</v>
          </cell>
          <cell r="J224">
            <v>43033</v>
          </cell>
          <cell r="K224" t="str">
            <v>50</v>
          </cell>
        </row>
        <row r="225">
          <cell r="A225">
            <v>4509</v>
          </cell>
          <cell r="B225" t="str">
            <v>4509</v>
          </cell>
          <cell r="C225" t="str">
            <v xml:space="preserve">	Inclusion of Opening Read Performance within Shipper</v>
          </cell>
          <cell r="D225" t="str">
            <v>Z2 - Change cancelled</v>
          </cell>
          <cell r="E225">
            <v>43087</v>
          </cell>
          <cell r="F225" t="str">
            <v>Dene Williams</v>
          </cell>
          <cell r="G225" t="str">
            <v>CLOSED</v>
          </cell>
          <cell r="H2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225" t="str">
            <v>R &amp; N</v>
          </cell>
          <cell r="J225">
            <v>43004</v>
          </cell>
          <cell r="K225" t="str">
            <v>50</v>
          </cell>
        </row>
        <row r="226">
          <cell r="A226">
            <v>4510</v>
          </cell>
          <cell r="B226" t="str">
            <v>4510</v>
          </cell>
          <cell r="C226" t="str">
            <v>Negative Consumption Period_x000D_
For Rolling AQ20171023</v>
          </cell>
          <cell r="D226" t="str">
            <v>Z1 - Change completed</v>
          </cell>
          <cell r="E226">
            <v>43229</v>
          </cell>
          <cell r="F226" t="str">
            <v>Debi |Jones</v>
          </cell>
          <cell r="G226" t="str">
            <v>COMPLETE</v>
          </cell>
          <cell r="H226" t="str">
            <v>09/05/2018 DC CCR approved at ChMC today._x000D_
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226" t="str">
            <v>R &amp; N</v>
          </cell>
          <cell r="J226">
            <v>43033</v>
          </cell>
          <cell r="K226" t="str">
            <v>1.2</v>
          </cell>
        </row>
        <row r="227">
          <cell r="A227">
            <v>4511</v>
          </cell>
          <cell r="B227" t="str">
            <v>4511</v>
          </cell>
          <cell r="C227" t="str">
            <v>Monthly AQ performance statistics</v>
          </cell>
          <cell r="D227" t="str">
            <v>Z1 - Change completed</v>
          </cell>
          <cell r="E227">
            <v>43224</v>
          </cell>
          <cell r="F227" t="str">
            <v>Jo Duncan</v>
          </cell>
          <cell r="G227" t="str">
            <v>COMPLETE</v>
          </cell>
          <cell r="H227"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227" t="str">
            <v>Data Office</v>
          </cell>
          <cell r="J227">
            <v>43033</v>
          </cell>
        </row>
        <row r="228">
          <cell r="A228">
            <v>4513</v>
          </cell>
          <cell r="B228" t="str">
            <v>4513</v>
          </cell>
          <cell r="C228" t="str">
            <v>Change to validation of address fields</v>
          </cell>
          <cell r="D228" t="str">
            <v>F1 - CCR/Closedown document in progress</v>
          </cell>
          <cell r="E228">
            <v>43290</v>
          </cell>
          <cell r="F228" t="str">
            <v>Christina Francis</v>
          </cell>
          <cell r="G228" t="str">
            <v>LIVE</v>
          </cell>
          <cell r="H228"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228" t="str">
            <v>R &amp; N</v>
          </cell>
          <cell r="J228">
            <v>43033</v>
          </cell>
          <cell r="K228" t="str">
            <v>2</v>
          </cell>
        </row>
        <row r="229">
          <cell r="A229">
            <v>4514</v>
          </cell>
          <cell r="B229" t="str">
            <v>4514</v>
          </cell>
          <cell r="C229" t="str">
            <v>MIV File Changes for MUR Invoice - CMS</v>
          </cell>
          <cell r="D229" t="str">
            <v>F1 - CCR/Closedown document in progress</v>
          </cell>
          <cell r="E229">
            <v>43290</v>
          </cell>
          <cell r="F229" t="str">
            <v>Christina Francis</v>
          </cell>
          <cell r="G229" t="str">
            <v>LIVE</v>
          </cell>
          <cell r="H22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229" t="str">
            <v>R &amp; N</v>
          </cell>
          <cell r="J229">
            <v>43033</v>
          </cell>
          <cell r="K229" t="str">
            <v>2</v>
          </cell>
        </row>
        <row r="230">
          <cell r="A230">
            <v>4515</v>
          </cell>
          <cell r="B230" t="str">
            <v>4515</v>
          </cell>
          <cell r="C230" t="str">
            <v>Inclusion of SAP ISU rejection information into SAP BW</v>
          </cell>
          <cell r="D230" t="str">
            <v>Z1 - Change completed</v>
          </cell>
          <cell r="E230">
            <v>43213</v>
          </cell>
          <cell r="F230" t="str">
            <v>Donna Johnson</v>
          </cell>
          <cell r="G230" t="str">
            <v>COMPLETE</v>
          </cell>
          <cell r="H230"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230" t="str">
            <v>Data Office</v>
          </cell>
          <cell r="J230">
            <v>43033</v>
          </cell>
          <cell r="K230" t="str">
            <v>50</v>
          </cell>
        </row>
        <row r="231">
          <cell r="A231">
            <v>4519</v>
          </cell>
          <cell r="B231" t="str">
            <v>4519</v>
          </cell>
          <cell r="C231" t="str">
            <v>PPN File Report Delivery Schedule Change for a single Shipper.</v>
          </cell>
          <cell r="D231" t="str">
            <v>Z2 - Change cancelled</v>
          </cell>
          <cell r="E231">
            <v>43038</v>
          </cell>
          <cell r="F231" t="str">
            <v>Steve Concannon</v>
          </cell>
          <cell r="G231" t="str">
            <v>CLOSED</v>
          </cell>
          <cell r="H231"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231" t="str">
            <v>Data Office</v>
          </cell>
          <cell r="J231">
            <v>43038</v>
          </cell>
        </row>
        <row r="232">
          <cell r="A232">
            <v>4520</v>
          </cell>
          <cell r="B232" t="str">
            <v>4520</v>
          </cell>
          <cell r="C232" t="str">
            <v>UIG Monthly Reporting</v>
          </cell>
          <cell r="D232" t="str">
            <v>Z1 - Change completed</v>
          </cell>
          <cell r="E232">
            <v>43123</v>
          </cell>
          <cell r="F232" t="str">
            <v>Jo Duncan</v>
          </cell>
          <cell r="G232" t="str">
            <v>COMPLETE</v>
          </cell>
          <cell r="H232"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232" t="str">
            <v>Data Office</v>
          </cell>
          <cell r="J232">
            <v>43038</v>
          </cell>
        </row>
        <row r="233">
          <cell r="A233">
            <v>4521</v>
          </cell>
          <cell r="B233" t="str">
            <v>4521</v>
          </cell>
          <cell r="C233" t="str">
            <v>NTS Datalogged Site not being loaded into Gemini</v>
          </cell>
          <cell r="D233" t="str">
            <v>Z1 - Change completed</v>
          </cell>
          <cell r="E233">
            <v>43292</v>
          </cell>
          <cell r="F233" t="str">
            <v>Donna Johnson</v>
          </cell>
          <cell r="G233" t="str">
            <v>COMPLETE</v>
          </cell>
          <cell r="H233" t="str">
            <v>11/07/2018 DC Smita has sent confirmation that this change can be closed._x000D_
11/07/2018 DC Received email from Pooja to showing this change has been closed., I have asked for conformation email from Smita to allow us to close the change._x000D_
06/07/2018 RJ - Approved at CAB for implementation on 8th July._x000D_
29/06/2018 RJ - Awaiting CAB and will implement on 8th July; moved from 24th June_x000D_
22/06/2018 RJ - No update._x000D_
15/06/2018 RJ - Awaiting CAB to implement on 24th June._x000D_
08/06/2018 RJ - On track._x000D_
01/06/2018 - Awaiting CAB approval; assuming approval is received, project is on track._x000D_
25/05/2018 DC Deployed 24th June as per Smitas upate _x000D_
11/05/2018 DC This change will go to CAB 10th June, all on track_x000D_
04/05/2018 DC Deployment due 10th June _x000D_
27/04/18 Julie B - On track_x000D_
_x000D_
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04/05/2018 DC Awaiting CAB_x000D_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233" t="str">
            <v>R &amp; N</v>
          </cell>
          <cell r="J233">
            <v>43039</v>
          </cell>
          <cell r="K233" t="str">
            <v>50</v>
          </cell>
        </row>
        <row r="234">
          <cell r="A234">
            <v>4523</v>
          </cell>
          <cell r="B234" t="str">
            <v>4523</v>
          </cell>
          <cell r="C234" t="str">
            <v>RDP data flows to DCC must Include Elected Supplier for Unregistered IGT Supply Points</v>
          </cell>
          <cell r="D234" t="str">
            <v>Z1 - Change completed</v>
          </cell>
          <cell r="E234">
            <v>43039</v>
          </cell>
          <cell r="F234" t="str">
            <v>Dene Williams</v>
          </cell>
          <cell r="G234" t="str">
            <v>COMPLETE</v>
          </cell>
          <cell r="H234"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234" t="str">
            <v>R &amp; N</v>
          </cell>
          <cell r="J234">
            <v>43039</v>
          </cell>
          <cell r="K234" t="str">
            <v>50</v>
          </cell>
        </row>
        <row r="235">
          <cell r="A235">
            <v>4524</v>
          </cell>
          <cell r="B235" t="str">
            <v>4524</v>
          </cell>
          <cell r="C235" t="str">
            <v>Change to generation logic of RDP data flows to include all recorded iGT Supply Points within UK Link systems</v>
          </cell>
          <cell r="D235" t="str">
            <v>D1 - Change in delivery</v>
          </cell>
          <cell r="E235">
            <v>43210</v>
          </cell>
          <cell r="F235" t="str">
            <v>Donna Johnson</v>
          </cell>
          <cell r="G235" t="str">
            <v>LIVE</v>
          </cell>
          <cell r="H235" t="str">
            <v>10/08/2018 HS - On track for 28th September._x000D_
03/03/2018 AC - Change in pipeline. _x000D_
20/07/2018 HS - on track for imp date. Pooja is yet to find a resource to start this work._x000D_
13/07/2018 RJ - Starting on 13th August._x000D_
06/07/2018 RJ - No update._x000D_
29/06/2018 RJ - On track._x000D_
22/06/2018 RJ - On track._x000D_
21/06/2018 Dc Checked Schedule this change is due to start 13th August._x000D_
15/06/2018 RJ - No update. On track._x000D_
08/06/2018 RJ - No update. On track._x000D_
01/06/2018 RJ - Implementation date brought forward from 9th November to 20th September._x000D_
25/05/2018 DC Donna Spoke to Paul he is now happy that the change will be implemented end of sept._x000D_
11/05/2018 DC Confirmation that this should be completed end of June._x000D_
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235" t="str">
            <v>R &amp; N</v>
          </cell>
          <cell r="J235">
            <v>43039</v>
          </cell>
          <cell r="K235" t="str">
            <v>50</v>
          </cell>
        </row>
        <row r="236">
          <cell r="A236">
            <v>4525</v>
          </cell>
          <cell r="B236" t="str">
            <v>4525</v>
          </cell>
          <cell r="C236" t="str">
            <v>Transparency of the Rolling AQ Process</v>
          </cell>
          <cell r="D236" t="str">
            <v>D1 - Change in delivery</v>
          </cell>
          <cell r="E236">
            <v>43229</v>
          </cell>
          <cell r="F236" t="str">
            <v>Jo Duncan</v>
          </cell>
          <cell r="G236" t="str">
            <v>LIVE</v>
          </cell>
          <cell r="H236" t="str">
            <v>03/03/2018 AC - Change is delivered just in production. _x000D_
20/07/2018 HS - Jo waiting for Harfan and Andy to see why they cannot deliver the last report._x000D_
13/07/2018 RJ - Linked to universe changes. Milestone recommended to move to match universe changes. All local reports delivered._x000D_
06/07/2018 RJ - One report can't be delivered. Jo working with Rachel about what to do with Level One milestone. JD to facilitate a change pack. JD and Rachel will confirm new forecast date._x000D_
22/06/2018 RJ - Should have an implementation date of 31/07/18 – had to raise a ticket for some additional work and currently liaising with the customers to deliver 5 out of the 6 reports at the end of June._x000D_
 Close down date may change depending on the above date being met_x000D_
15/06/2018 RJ - One of the reports can't be delivered; DO to meet with Rachel Hinsley to discuss this, and inform the customer._x000D_
08/06/2018 Dc On track fro end of June._x000D_
31/05/2018 RJ Update from Jo Duncan: another universe change is required; Andy W to check if local copy can be issued. On track._x000D_
24/05/2018 DC Update from Jo Duncan: On track for 29 June._x000D_
15/05/2018 DC Forecast date pushed out as per update from Jo Duncan._x000D_
09/05/2018 DC Approved to proceed into delivery. Updated version sent over to Jo._x000D_
04/05/2018 DC Discussion taking place at to whether this change will go to ChMC this month, if its approved delivery will be in July._x000D_
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236" t="str">
            <v>Data Office</v>
          </cell>
          <cell r="J236">
            <v>43039</v>
          </cell>
        </row>
        <row r="237">
          <cell r="A237">
            <v>4526</v>
          </cell>
          <cell r="B237" t="str">
            <v>4526</v>
          </cell>
          <cell r="C237" t="str">
            <v>MOD432 incorrectly removed M3.7.3 &amp; M3.7.4 revised Meter Read to be re-instated in UNC and the associated process</v>
          </cell>
          <cell r="D237" t="str">
            <v>Z2 - Change cancelled</v>
          </cell>
          <cell r="E237">
            <v>43167</v>
          </cell>
          <cell r="G237" t="str">
            <v>CLOSED</v>
          </cell>
          <cell r="H237" t="str">
            <v>08/03/2018 DC This change was approved for closure at yesteday ChMC meeting._x000D_
14/12/17 DC We were advised by future release team this change is no longer required.</v>
          </cell>
          <cell r="I237" t="str">
            <v>R &amp; N</v>
          </cell>
          <cell r="J237">
            <v>42410</v>
          </cell>
          <cell r="K237" t="str">
            <v>0</v>
          </cell>
        </row>
        <row r="238">
          <cell r="A238">
            <v>4527</v>
          </cell>
          <cell r="B238" t="str">
            <v>4527</v>
          </cell>
          <cell r="C238" t="str">
            <v>New Service Line for Reporting Services to Performance Assurance Committee (PAC)</v>
          </cell>
          <cell r="D238" t="str">
            <v>Z1 - Change completed</v>
          </cell>
          <cell r="E238">
            <v>43229</v>
          </cell>
          <cell r="F238" t="str">
            <v>Andy Miller</v>
          </cell>
          <cell r="G238" t="str">
            <v>COMPLETE</v>
          </cell>
          <cell r="H238" t="str">
            <v>14/05/2018 DC Sent a copy of the CCR approved to Emma Smith and Andy Miller for information.  This change can be closed._x000D_
09/05/2018 DC Approved at ChMC for closure today_x000D_
04/05/2018 DC Andy Miller has sent in the CCR to be approved.  I emailed Emma to get confirmation if this needs to go to ChMC or DSG for approval to close._x000D_
1/5/2018 DC I have chased Andy Miller requesting he complete the CCR for this change as the work has been completed._x000D_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238" t="str">
            <v>R &amp; N</v>
          </cell>
          <cell r="J238">
            <v>43040</v>
          </cell>
        </row>
        <row r="239">
          <cell r="A239">
            <v>4528</v>
          </cell>
          <cell r="B239" t="str">
            <v>4528</v>
          </cell>
          <cell r="C239" t="str">
            <v>The word ‘PLOT’ as a prefix</v>
          </cell>
          <cell r="D239" t="str">
            <v>D1 - Change in delivery</v>
          </cell>
          <cell r="E239">
            <v>43196</v>
          </cell>
          <cell r="F239" t="str">
            <v>Donna Johnson</v>
          </cell>
          <cell r="G239" t="str">
            <v>LIVE</v>
          </cell>
          <cell r="H239" t="str">
            <v>10/08/2018 HS - Defect has been completed on 13th July. Pooja to confirm whether this change will be delivered for 15th August._x000D_
03/03/2018 AC - Pooka still on hold, waiting for a defector to be resolved. _x000D_
20/07/2018 HS - waiting for confirmation as to whether production issue has been resolved. Pooja has been in contact with Mike Orsler, he is aware of the situation and for now the imp date is ok to remain as the 15th August._x000D_
13/07/2018 RJ - Fix is running at the moment. Defect going into production._x000D_
06/07/2018 RJ - 1020 will go in the next release. Implementation date moved from 13th July to 15th August._x000D_
29/06/2018 RJ - No update._x000D_
22/06/2018 RJ - Defect due to fixed on 13th July, and then implementation will go ahead. Defect id is 1020._x000D_
18/06/2018 DC Update from Pooja, There has been as issue identified fo this change, a defect has been raised and the fix is planned to go in on 25th June, once resovled the datafix can be done, mthey cannot send evidence until all this has been done._x000D_
15/06/2018 DC I have email Pooja and asked for her to send details of evidence to Matt Smith._x000D_
15/06/2018 - DC to chase Pooja for update._x000D_
25/05/2018 DC Smita is to confirm with Pooja if she has sent Matt evidence of the delivery._x000D_
22/05/2018 DC I spoke to matt Smith, he said in order to agree closing this change he will need to see what ME team have delivered. I have email Karen and Smita and copied Matt in asking them to send details over of what was delivered as part of this change and advise Matt so we can get this closed._x000D_
04/05/2018 DC Deb to chase matt smith for approval to close._x000D_
30/04/2018 DC I have emailed Karen to say this change is being paid for by UK Link deferred pot.  Lee has approved this. She said she is waiting for Matt Smith to approve closure.  I have emailed her back to ask what exactly does Matt need to approve._x000D_
_x000D_
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239" t="str">
            <v>R &amp; N</v>
          </cell>
          <cell r="J239">
            <v>43046</v>
          </cell>
          <cell r="K239" t="str">
            <v>50</v>
          </cell>
        </row>
        <row r="240">
          <cell r="A240">
            <v>4529</v>
          </cell>
          <cell r="B240" t="str">
            <v>4529</v>
          </cell>
          <cell r="C240" t="str">
            <v>UNC Modification 0619A Protection from ratchet charges for daily read customers with AQ of 73,200kWh and below_x000D_
MOD0619A</v>
          </cell>
          <cell r="D240" t="str">
            <v>Y2 - ROM completed</v>
          </cell>
          <cell r="E240">
            <v>43082</v>
          </cell>
          <cell r="F240" t="str">
            <v>Julie Bretherton</v>
          </cell>
          <cell r="G240" t="str">
            <v>COMPLETE</v>
          </cell>
          <cell r="H240"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240" t="str">
            <v>R &amp; N</v>
          </cell>
          <cell r="J240">
            <v>43048</v>
          </cell>
        </row>
        <row r="241">
          <cell r="A241">
            <v>4531</v>
          </cell>
          <cell r="B241" t="str">
            <v>4531</v>
          </cell>
          <cell r="C241" t="str">
            <v>SCP Weekly Portfolio Report</v>
          </cell>
          <cell r="D241" t="str">
            <v>Z1 - Change completed</v>
          </cell>
          <cell r="E241">
            <v>43175</v>
          </cell>
          <cell r="F241" t="str">
            <v>Steve Concannon</v>
          </cell>
          <cell r="G241" t="str">
            <v>COMPLETE</v>
          </cell>
          <cell r="H241"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241" t="str">
            <v>Data Office</v>
          </cell>
          <cell r="J241">
            <v>43048</v>
          </cell>
        </row>
        <row r="242">
          <cell r="A242">
            <v>4532</v>
          </cell>
          <cell r="B242" t="str">
            <v>4532</v>
          </cell>
          <cell r="C242" t="str">
            <v>Additional requirements to be included in CR273 (for release 2)</v>
          </cell>
          <cell r="D242" t="str">
            <v>Z2 - Change cancelled</v>
          </cell>
          <cell r="E242">
            <v>43054</v>
          </cell>
          <cell r="F242" t="str">
            <v>Christina Francis</v>
          </cell>
          <cell r="G242" t="str">
            <v>CLOSED</v>
          </cell>
          <cell r="H242" t="str">
            <v>15/11/207 DC Confirmed at ICAF today this change did not need ICAF approval it is an addition to a CR alreay on Release 2. Closed on database today._x000D_
13/11/2017 DC TC has confirmed that R &amp; N are aware of this change.</v>
          </cell>
          <cell r="I242" t="str">
            <v>ICAF</v>
          </cell>
          <cell r="J242">
            <v>43052</v>
          </cell>
          <cell r="K242" t="str">
            <v>2</v>
          </cell>
        </row>
        <row r="243">
          <cell r="A243">
            <v>4533</v>
          </cell>
          <cell r="B243" t="str">
            <v>4533</v>
          </cell>
          <cell r="C243" t="str">
            <v>Amendment to the AQ &amp; SOQ file &amp; field length</v>
          </cell>
          <cell r="D243" t="str">
            <v>Z2 - Change cancelled</v>
          </cell>
          <cell r="E243">
            <v>43054</v>
          </cell>
          <cell r="G243" t="str">
            <v>CLOSED</v>
          </cell>
          <cell r="H243" t="str">
            <v>15/11/2017 DC This change is already in the database, see 3676.  Cancelled this change today.</v>
          </cell>
          <cell r="J243">
            <v>43053</v>
          </cell>
          <cell r="K243" t="str">
            <v>0</v>
          </cell>
        </row>
        <row r="244">
          <cell r="A244">
            <v>4534</v>
          </cell>
          <cell r="B244" t="str">
            <v>4534</v>
          </cell>
          <cell r="C244" t="str">
            <v>Amendment to RGMA Validation Rules for Meter Asset Installation Date</v>
          </cell>
          <cell r="D244" t="str">
            <v>D1 - Change in delivery</v>
          </cell>
          <cell r="E244">
            <v>43208</v>
          </cell>
          <cell r="F244" t="str">
            <v>Padmini Duvvuri</v>
          </cell>
          <cell r="G244" t="str">
            <v>LIVE</v>
          </cell>
          <cell r="H244"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244" t="str">
            <v>R &amp; N</v>
          </cell>
          <cell r="J244">
            <v>43059</v>
          </cell>
          <cell r="K244" t="str">
            <v>3</v>
          </cell>
        </row>
        <row r="245">
          <cell r="A245">
            <v>4536</v>
          </cell>
          <cell r="B245" t="str">
            <v>4536</v>
          </cell>
          <cell r="C245" t="str">
            <v>NTS Shorthaul – UK-Link composite role</v>
          </cell>
          <cell r="D245" t="str">
            <v>Z1 - Change completed</v>
          </cell>
          <cell r="E245">
            <v>43136</v>
          </cell>
          <cell r="F245" t="str">
            <v>Matt Rider</v>
          </cell>
          <cell r="G245" t="str">
            <v>COMPLETE</v>
          </cell>
          <cell r="H245"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245" t="str">
            <v>R &amp; N</v>
          </cell>
          <cell r="J245">
            <v>43054</v>
          </cell>
          <cell r="K245" t="str">
            <v>50</v>
          </cell>
        </row>
        <row r="246">
          <cell r="A246">
            <v>4537</v>
          </cell>
          <cell r="B246" t="str">
            <v>4537</v>
          </cell>
          <cell r="C246" t="str">
            <v>Analysis of changes as a result of modification 0633</v>
          </cell>
          <cell r="D246" t="str">
            <v>Z2 - Change cancelled</v>
          </cell>
          <cell r="E246">
            <v>43061</v>
          </cell>
          <cell r="F246" t="str">
            <v>Murray Thomson</v>
          </cell>
          <cell r="G246" t="str">
            <v>CLOSED</v>
          </cell>
          <cell r="H246"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246" t="str">
            <v>Other</v>
          </cell>
          <cell r="J246">
            <v>43060</v>
          </cell>
        </row>
        <row r="247">
          <cell r="A247">
            <v>4538</v>
          </cell>
          <cell r="B247" t="str">
            <v>4538</v>
          </cell>
          <cell r="C247" t="str">
            <v>Insertion of Maximum Number of Occurrences in Meter Inspection Date Notice (MID) File.</v>
          </cell>
          <cell r="D247" t="str">
            <v>D1 - Change in delivery</v>
          </cell>
          <cell r="E247">
            <v>43208</v>
          </cell>
          <cell r="F247" t="str">
            <v>Padmini Duvvuri</v>
          </cell>
          <cell r="G247" t="str">
            <v>LIVE</v>
          </cell>
          <cell r="H247"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247" t="str">
            <v>R &amp; N</v>
          </cell>
          <cell r="J247">
            <v>43060</v>
          </cell>
          <cell r="K247" t="str">
            <v>3</v>
          </cell>
        </row>
        <row r="248">
          <cell r="A248">
            <v>4539</v>
          </cell>
          <cell r="B248" t="str">
            <v>4539</v>
          </cell>
          <cell r="C248" t="str">
            <v>New File Level Rejection</v>
          </cell>
          <cell r="D248" t="str">
            <v>D1 - Change in delivery</v>
          </cell>
          <cell r="E248">
            <v>43208</v>
          </cell>
          <cell r="F248" t="str">
            <v>Padmini Duvvuri</v>
          </cell>
          <cell r="G248" t="str">
            <v>LIVE</v>
          </cell>
          <cell r="H248"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248" t="str">
            <v>R &amp; N</v>
          </cell>
          <cell r="J248">
            <v>43060</v>
          </cell>
          <cell r="K248" t="str">
            <v>3</v>
          </cell>
        </row>
        <row r="249">
          <cell r="A249">
            <v>4540</v>
          </cell>
          <cell r="B249" t="str">
            <v>4540</v>
          </cell>
          <cell r="C249" t="str">
            <v>Request to use HUDDLE</v>
          </cell>
          <cell r="D249" t="str">
            <v>Z2 - Change cancelled</v>
          </cell>
          <cell r="E249">
            <v>43060</v>
          </cell>
          <cell r="G249" t="str">
            <v>CLOSED</v>
          </cell>
          <cell r="H249" t="str">
            <v>21/11/2017 DC This has been withdrwan at it is a BAU activity and does not need to go to ICAF, therefre I have closed it today._x000D_
21/11/2017 DC Submission for ICAF , SS has approved</v>
          </cell>
          <cell r="I249" t="str">
            <v>ICAF</v>
          </cell>
          <cell r="J249">
            <v>43060</v>
          </cell>
          <cell r="K249" t="str">
            <v>0</v>
          </cell>
        </row>
        <row r="250">
          <cell r="A250">
            <v>4541</v>
          </cell>
          <cell r="B250" t="str">
            <v>4541</v>
          </cell>
          <cell r="C250" t="str">
            <v>Read Design Gaps - Missing Overide Flags In RGMA and Retro Files_x000D_
Linked to Retro (4474)</v>
          </cell>
          <cell r="D250" t="str">
            <v>A9 - Internal change progressing through capture</v>
          </cell>
          <cell r="E250">
            <v>43249</v>
          </cell>
          <cell r="F250" t="str">
            <v>Lee Chambers</v>
          </cell>
          <cell r="G250" t="str">
            <v>LIVE</v>
          </cell>
          <cell r="H250" t="str">
            <v>03/05/2018 DC spoke to Julie Bretherton, Retro changes are proposed to go into Nov 19 release._x000D_
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50" t="str">
            <v>R &amp; N</v>
          </cell>
          <cell r="J250">
            <v>42045</v>
          </cell>
        </row>
        <row r="251">
          <cell r="A251">
            <v>4542</v>
          </cell>
          <cell r="B251" t="str">
            <v>4542</v>
          </cell>
          <cell r="C251" t="str">
            <v>Changes to the Shipper Portfolio Summary Report (new fields and removal of fields no longer applicable)</v>
          </cell>
          <cell r="D251" t="str">
            <v>D1 - Change in delivery</v>
          </cell>
          <cell r="E251">
            <v>43201</v>
          </cell>
          <cell r="F251" t="str">
            <v>Jo Duncan</v>
          </cell>
          <cell r="G251" t="str">
            <v>LIVE</v>
          </cell>
          <cell r="H251" t="str">
            <v>03/03/2018 AC - On Track _x000D_
20/07/2018 HS - Universe changes. Andy Wooslam still working on this._x000D_
13/07/2018 RJ - No update. _x000D_
06/07/2018 RJ - On track._x000D_
22/06/2018 RJ - pushed to end of August from end of June to accommodate universe change._x000D_
15/06/2018 RJ  - Delivered locally, moved implementation date to end of August due to universe changes._x000D_
08/06/2018 DC On track for end of june.  Localised copies till then_x000D_
31/05/2018 RJ - Update from Jo Duncan: Universe changes linked, run it tomorrow localised copy and then production in June._x000D_
24/05/2018 RJ - Update from Jo Duncan: On track._x000D_
18/05/2018 DC Customer is getting the local copy at the moment, this report will go into production in June._x000D_
14/05/18 DC Update from Jo Duncan: _x000D_
delivered locally, will be productionised in June_x000D_
11/05/2018 DC Update from Jo Duncan:_x000D_
this change requires universe changes within BW and therefore maybe delayed being added into the production schedule. As we have to utilise the ME team for this we cannot specify a date at present for when this will be completed. Rachel Hinsley responded with question for Jo._x000D_
_x000D_
To minimise the impact of this we can provide localised copies each month commencing the end of this month_x000D_
_x000D_
04/05/2018 DC On Track for deliery_x000D_
27/04/18 Julie B - On Track_x000D_
_x000D_
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251" t="str">
            <v>Data Office</v>
          </cell>
          <cell r="J251">
            <v>43063</v>
          </cell>
        </row>
        <row r="252">
          <cell r="A252">
            <v>4543</v>
          </cell>
          <cell r="B252" t="str">
            <v>4543</v>
          </cell>
          <cell r="C252" t="str">
            <v>UNC Modification 0636 - - Updating the parameters for the NTS Optional Commodity Charge</v>
          </cell>
          <cell r="D252" t="str">
            <v>Y2 - ROM completed</v>
          </cell>
          <cell r="E252">
            <v>43082</v>
          </cell>
          <cell r="F252" t="str">
            <v>Padmini Duvvuri</v>
          </cell>
          <cell r="G252" t="str">
            <v>COMPLETE</v>
          </cell>
          <cell r="H252"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252" t="str">
            <v>R &amp; N</v>
          </cell>
          <cell r="J252">
            <v>43067</v>
          </cell>
          <cell r="K252" t="str">
            <v>50</v>
          </cell>
        </row>
        <row r="253">
          <cell r="A253">
            <v>4544</v>
          </cell>
          <cell r="B253" t="str">
            <v>4544</v>
          </cell>
          <cell r="C253" t="str">
            <v>Amend the compensation rate for Charge Type 810 for Wales and West Utilities (LDZs: WN, WS and SW)</v>
          </cell>
          <cell r="D253" t="str">
            <v>Z1 - Change completed</v>
          </cell>
          <cell r="E253">
            <v>43103</v>
          </cell>
          <cell r="F253" t="str">
            <v>Padmini Duvvuri</v>
          </cell>
          <cell r="G253" t="str">
            <v>COMPLETE</v>
          </cell>
          <cell r="H25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253" t="str">
            <v>R &amp; N</v>
          </cell>
          <cell r="J253">
            <v>43067</v>
          </cell>
          <cell r="K253" t="str">
            <v>50</v>
          </cell>
        </row>
        <row r="254">
          <cell r="A254">
            <v>4545</v>
          </cell>
          <cell r="B254" t="str">
            <v>4545</v>
          </cell>
          <cell r="C254" t="str">
            <v>UNC Modification 0619B - Application of proportionate ratchet charges to daily read sites</v>
          </cell>
          <cell r="D254" t="str">
            <v>Y2 - ROM completed</v>
          </cell>
          <cell r="E254">
            <v>43082</v>
          </cell>
          <cell r="F254" t="str">
            <v>Julie Bretherton</v>
          </cell>
          <cell r="G254" t="str">
            <v>COMPLETE</v>
          </cell>
          <cell r="H254"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254" t="str">
            <v>R &amp; N</v>
          </cell>
          <cell r="J254">
            <v>43068</v>
          </cell>
          <cell r="K254" t="str">
            <v>Jun2019</v>
          </cell>
        </row>
        <row r="255">
          <cell r="A255">
            <v>4549</v>
          </cell>
          <cell r="B255" t="str">
            <v>4549</v>
          </cell>
          <cell r="C255" t="str">
            <v>Future Solution for Hosting and Support of www.xoserve.com</v>
          </cell>
          <cell r="D255" t="str">
            <v>Z1 - Change completed</v>
          </cell>
          <cell r="E255">
            <v>43326</v>
          </cell>
          <cell r="F255" t="str">
            <v>Emma Rose</v>
          </cell>
          <cell r="G255" t="str">
            <v>COMPLETE</v>
          </cell>
          <cell r="H255" t="str">
            <v>14/08/2018 DC Email for Ian Bevan to say this change can be closed as all documents have been received._x000D_
15/06/2018 DC Updated database to show project in closedown, and change PM to Dene Wiiliams as per Mike Entwistle_x000D_
12/06/2018 DC I have emailed Dene Williams re this change.  Julie Smart has left the company so we need a new PM assigned.  There is documentation outstanding and Alex has suggested this change has been implemented.  I have asked dene to confirm the new PM, when the change implemented and who will be sending us the o/s documentation._x000D_
21/03/2018 DC Alex and Jane have exchanged emails re this change, it is confirmed that Julie Smart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255" t="str">
            <v>T &amp; SS</v>
          </cell>
          <cell r="J255">
            <v>43074</v>
          </cell>
        </row>
        <row r="256">
          <cell r="A256">
            <v>4550</v>
          </cell>
          <cell r="B256" t="str">
            <v>4550</v>
          </cell>
          <cell r="C256" t="str">
            <v>Gemini Re-platform</v>
          </cell>
          <cell r="D256" t="str">
            <v>C1 - Delivery Business Case/BER in progress</v>
          </cell>
          <cell r="E256">
            <v>43326</v>
          </cell>
          <cell r="F256" t="str">
            <v>Hannah Reddy</v>
          </cell>
          <cell r="G256" t="str">
            <v>LIVE</v>
          </cell>
          <cell r="H256" t="str">
            <v>14/08/2018 DC hannah has confirmed that NG had emailed them the approval, we did not get copied in.  I have the email now and have updated the database.  The BER for this change is not due for approval until Jan/Feb 19._x000D_
14/08/2018 DC Emailed Hannah for an update re this change and where we are with the EQR._x000D_
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256" t="str">
            <v>T &amp; SS</v>
          </cell>
          <cell r="J256">
            <v>43073</v>
          </cell>
        </row>
        <row r="257">
          <cell r="A257">
            <v>4551</v>
          </cell>
          <cell r="B257" t="str">
            <v>4551</v>
          </cell>
          <cell r="C257" t="str">
            <v>Amendment to TOG reporting</v>
          </cell>
          <cell r="D257" t="str">
            <v>Z1 - Change completed</v>
          </cell>
          <cell r="E257">
            <v>43224</v>
          </cell>
          <cell r="F257" t="str">
            <v>Jo Duncan</v>
          </cell>
          <cell r="G257" t="str">
            <v>COMPLETE</v>
          </cell>
          <cell r="H257" t="str">
            <v>04/05/2018 DC deployed, can be closed._x000D_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257" t="str">
            <v>Data Office</v>
          </cell>
          <cell r="J257">
            <v>43075</v>
          </cell>
        </row>
        <row r="258">
          <cell r="A258">
            <v>4552</v>
          </cell>
          <cell r="B258" t="str">
            <v>4552</v>
          </cell>
          <cell r="C258" t="str">
            <v>‘Front end’ development of new Company Intranet</v>
          </cell>
          <cell r="D258" t="str">
            <v>B2 - Awaiting ME/Data Office/MR HLE quote</v>
          </cell>
          <cell r="E258">
            <v>43300</v>
          </cell>
          <cell r="F258" t="str">
            <v>Emma Rose</v>
          </cell>
          <cell r="G258" t="str">
            <v>LIVE</v>
          </cell>
          <cell r="H258" t="str">
            <v>25/06/2018 DC We have had the PAT Tool submitted, there is no EQR or BER the next step is BC._x000D_
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258" t="str">
            <v>T &amp; SS</v>
          </cell>
          <cell r="J258">
            <v>43074</v>
          </cell>
        </row>
        <row r="259">
          <cell r="A259">
            <v>4554</v>
          </cell>
          <cell r="B259" t="str">
            <v>4554</v>
          </cell>
          <cell r="C259" t="str">
            <v>Amendment Invoice validation Reports</v>
          </cell>
          <cell r="D259" t="str">
            <v>D1 - Change in delivery</v>
          </cell>
          <cell r="E259">
            <v>43196</v>
          </cell>
          <cell r="F259" t="str">
            <v>Donna Johnson</v>
          </cell>
          <cell r="G259" t="str">
            <v>LIVE</v>
          </cell>
          <cell r="H259" t="str">
            <v>10/08/2018 HS - Will be implemented today. Smitha to send confirmation via email to Deb when this change has been complete._x000D_
03/03/2018 AC - business approval, should be delivered 10th August. _x000D_
20/07/2018 HS - change with Vicky Spiller at the moment for UAT. Pooja happy that we will meet the imp date. _x000D_
19/07/2018 HS - Update from schedule: all 3 reports evidences are shared with business user for validation._x000D_
13/07/2018 RJ - UAT is in progress._x000D_
06/07/2018 RJ - Started with work, and is expected to be complete by 15th August._x000D_
29/06/2018 RJ - No update. Smita to find out how much longer the resource contraint is expected to last._x000D_
22/06/2018 RJ - On hold due to resource constraint. Smita to find out when resource constraint will end._x000D_
15/06/2018 RJ - Resource still working on P1 issue; DC to confirm next week if change is on track._x000D_
08/06/2018 RJ - Due to P1 incident issues, delivery date has moved to 30th July from 7th._x000D_
01/06/2018 - In progress. Still on track._x000D_
25/05/2018 DC Delivery of this change has put back to 9th july, Donna Johnsons has informed the customer_x000D_
11/05/2018 On Track_x000D_
04/05/2018 DC on track for imp._x000D_
27/04/18 Julie B - On track_x000D_
_x000D_
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259" t="str">
            <v>R &amp; N</v>
          </cell>
          <cell r="J259">
            <v>43074</v>
          </cell>
          <cell r="K259" t="str">
            <v>50</v>
          </cell>
        </row>
        <row r="260">
          <cell r="A260">
            <v>4555</v>
          </cell>
          <cell r="B260" t="str">
            <v>4555</v>
          </cell>
          <cell r="C260" t="str">
            <v>Provision of a web portal to enable GDNs to access customer contact details</v>
          </cell>
          <cell r="D260" t="str">
            <v>Z1 - Change completed</v>
          </cell>
          <cell r="E260">
            <v>43293</v>
          </cell>
          <cell r="F260" t="str">
            <v>Murray Thomson</v>
          </cell>
          <cell r="G260" t="str">
            <v>COMPLETE</v>
          </cell>
          <cell r="H260" t="str">
            <v>12/06/2018 DC This change can be closed a Richard Pomroy is to raise a new CP for the delivery of this work._x000D_
09/07/2018 DC Chased Emma regarding this Change, I have asked her to speak to Richard to see if he is going to proceed._x000D_
06/07/2018 RJ - DC to seek update from Emma Smith._x000D_
11/08/2018 DC Confirmation email from Emma Smith to say Richard Pomroy will be raising a CP for this Rom in July and requested it be kept open until then._x000D_
24/05/2018 RJ - Update from Jo Duncan: ROM Complete._x000D_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260" t="str">
            <v>Data Office</v>
          </cell>
          <cell r="J260">
            <v>43075</v>
          </cell>
        </row>
        <row r="261">
          <cell r="A261">
            <v>4556</v>
          </cell>
          <cell r="B261" t="str">
            <v>4556</v>
          </cell>
          <cell r="C261" t="str">
            <v>Process to provide a report when Gas Safety Regulations requests return no MPRN’s</v>
          </cell>
          <cell r="D261" t="str">
            <v>D1 - Change in delivery</v>
          </cell>
          <cell r="E261">
            <v>43229</v>
          </cell>
          <cell r="F261" t="str">
            <v>Matt Rider</v>
          </cell>
          <cell r="G261" t="str">
            <v>LIVE</v>
          </cell>
          <cell r="H261" t="str">
            <v>10/08/2018 HS - On track._x000D_
03/08/2018 AC - On track _x000D_
20/07/2018 HS - on track._x000D_
13/07/2018 RJ - On track. Target implementation date moved from 10th October to 30th August._x000D_
06/07/2018 RJ - On track._x000D_
29/06/2018 RJ - On track._x000D_
22/06/2018 RJ - On track._x000D_
15/06/2018 RJ - On track. _x000D_
08/06/2018 RJ - On track._x000D_
01/06/2018 RJ - On track._x000D_
30/05/2018 DC Donna Johnson has sent an email confirming this change has not been pushed out, it was not given a delivery date until it was approved at ChMC which was in May, they then scheduled it in according with the priority score._x000D_
25/05/2018 DC This change has been pushed out to 21st October, this is an external customer.  Need to see who confirmed they are happy with this approach._x000D_
11/05/2018 Emailed Pooja to confirm this has been approved a ChMC and delivery can proceed._x000D_
09/05/2018 DC BER approved at ChMC meeting._x000D_
30/04/2018 DC Matt rider is to look at the HLE and if its ok will produce a BER for Mays ChMC meeting _x000D_
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261" t="str">
            <v>R &amp; N</v>
          </cell>
          <cell r="J261">
            <v>43075</v>
          </cell>
          <cell r="K261" t="str">
            <v>50</v>
          </cell>
        </row>
        <row r="262">
          <cell r="A262">
            <v>4557</v>
          </cell>
          <cell r="B262" t="str">
            <v>4557</v>
          </cell>
          <cell r="C262" t="str">
            <v>Non Business Days 2018 Contact Management Service (CMS).</v>
          </cell>
          <cell r="D262" t="str">
            <v>Z1 - Change completed</v>
          </cell>
          <cell r="E262">
            <v>43082</v>
          </cell>
          <cell r="F262" t="str">
            <v>Donna Johnson</v>
          </cell>
          <cell r="G262" t="str">
            <v>COMPLETE</v>
          </cell>
          <cell r="H262"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262" t="str">
            <v>Other</v>
          </cell>
          <cell r="J262">
            <v>43075</v>
          </cell>
        </row>
        <row r="263">
          <cell r="A263">
            <v>4559</v>
          </cell>
          <cell r="B263" t="str">
            <v>4559</v>
          </cell>
          <cell r="C263" t="str">
            <v>Amending the reporting requirements to release data to Meter Asset Provider organisations. Modification 0637.</v>
          </cell>
          <cell r="D263" t="str">
            <v>Z1 - Change completed</v>
          </cell>
          <cell r="E263">
            <v>43126</v>
          </cell>
          <cell r="F263" t="str">
            <v>Steve Concannon</v>
          </cell>
          <cell r="G263" t="str">
            <v>COMPLETE</v>
          </cell>
          <cell r="H263"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263" t="str">
            <v>Data Office</v>
          </cell>
          <cell r="J263">
            <v>43081</v>
          </cell>
        </row>
        <row r="264">
          <cell r="A264">
            <v>4560</v>
          </cell>
          <cell r="B264" t="str">
            <v>4560</v>
          </cell>
          <cell r="C264" t="str">
            <v>Amendment  to Market Intelligence Report</v>
          </cell>
          <cell r="D264" t="str">
            <v>Z1 - Change completed</v>
          </cell>
          <cell r="E264">
            <v>43181</v>
          </cell>
          <cell r="F264" t="str">
            <v>Steve Concannon</v>
          </cell>
          <cell r="G264" t="str">
            <v>COMPLETE</v>
          </cell>
          <cell r="H264"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264" t="str">
            <v>Data Office</v>
          </cell>
          <cell r="J264">
            <v>43081</v>
          </cell>
        </row>
        <row r="265">
          <cell r="A265">
            <v>4561</v>
          </cell>
          <cell r="B265" t="str">
            <v>4561</v>
          </cell>
          <cell r="C265" t="str">
            <v>US01 Exception Automation</v>
          </cell>
          <cell r="D265" t="str">
            <v>Z2 - Change cancelled</v>
          </cell>
          <cell r="E265">
            <v>43087</v>
          </cell>
          <cell r="F265" t="str">
            <v>Donna Johnson</v>
          </cell>
          <cell r="G265" t="str">
            <v>CLOSED</v>
          </cell>
          <cell r="H265"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265" t="str">
            <v>R &amp; N</v>
          </cell>
          <cell r="J265">
            <v>43087</v>
          </cell>
          <cell r="K265" t="str">
            <v>50</v>
          </cell>
        </row>
        <row r="266">
          <cell r="A266">
            <v>4562</v>
          </cell>
          <cell r="B266" t="str">
            <v>4562</v>
          </cell>
          <cell r="C266" t="str">
            <v>Testing Lifecyle Improvements</v>
          </cell>
          <cell r="D266" t="str">
            <v>D1 - Change in delivery</v>
          </cell>
          <cell r="E266">
            <v>43157</v>
          </cell>
          <cell r="F266" t="str">
            <v>Debi Jones</v>
          </cell>
          <cell r="G266" t="str">
            <v>LIVE</v>
          </cell>
          <cell r="H266" t="str">
            <v>25/06/2018 RJ - Change title updated from 'Business Excellence' to 'Testing Lifecycle Improvements' as requested by Jon Follows via email._x000D_
21/06/2018 RJ - Please see the following comments from Andy Simpson:_x000D_
For each of my initiatives I have defined a year 1 ambition, which will constitute a change request.  For this initiative I plan on extending the initial XRN4562 with the below aim.  A revised CR will be submitted to ICAF with an estimation implementation date of 31st December 2018, as discussed.  This will be covered by the existing financial approval that I have in place to cover the external spend under the same XRN.  A plan on a page will be defined over the next couple of weeks which will further develop our plans for delivery of the extended CR. Implementation date updated from 31st May to 31st December._x000D_
20/06/2018 DC Need to find out where we are with this change as per Alex Stuart, the delivery date is in the past._x000D_
29/05/2018 DC Chased Debi Jones for an update_x000D_
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266" t="str">
            <v>T &amp; SS</v>
          </cell>
          <cell r="J266">
            <v>43087</v>
          </cell>
        </row>
        <row r="267">
          <cell r="A267">
            <v>4563</v>
          </cell>
          <cell r="B267" t="str">
            <v>4563</v>
          </cell>
          <cell r="C267" t="str">
            <v>Assurance of the Annual AQ activities</v>
          </cell>
          <cell r="D267" t="str">
            <v>D1 - Change in delivery</v>
          </cell>
          <cell r="E267">
            <v>43287</v>
          </cell>
          <cell r="F267" t="str">
            <v>Donna Johnson</v>
          </cell>
          <cell r="G267" t="str">
            <v>LIVE</v>
          </cell>
          <cell r="H267" t="str">
            <v>10/08/2018 HS - On track. UAT in progress._x000D_
03/03/2018 AC Change on track _x000D_
20/07/2018 HS - on track._x000D_
13/07/2018 RJ - Two reports are assured. Third is in progress. On track._x000D_
06/07/2018 RJ - In progress. Moved from B2 to D1 status._x000D_
05/07/2018 DC HLE apprved by Karen Marklew I have forwarded the approval onto Pooja and Smita._x000D_
_x000D_
201/07/2018 DC I have sent the HLE to Lee Jackson and Karen Marklew for approval to proceed with this change._x000D_
29/06/2018 RJ - HLE has been approved by Donna Morgan on 27th; Rob approved on 26th. HLE with Deb to send to customer for approval._x000D_
22/06/2018 RJ - HLE pending for IS Ops approval; Smita to find a target date for approval._x000D_
21/06/2018 DC This change is based on 8 reports, Matt Riders team will be doing 3 of the reports (Lee jackson has confirmed what they are yesterday), the Impact Assessments will be completed on 10th July and a meeting has been set up for the 11th with lee and ME team.  The ME team should be doing a HLE for their reports, ther is no need for them to wait for the MiR team to enable them to complete the ME HLE_x000D_
08/06/2018 RJ - HLE being produced by ME team with support from MiR; Pooja is waiting for MiR to complete their side first._x000D_
01/06/2018 RJ - HLE is pending internal approval._x000D_
25/05/2018 DC 2nd HLE is in progress at moment._x000D_
22/05/2018 DC Update from ME Schedule,  2nd HLE due 13 june_x000D_
11/05/2018 DC HLE for second part of the change is under discussion at the moment._x000D_
04/05/218 DC first part of change is done, the second part will be completed end of sept._x000D_
27/04/18 Julie B - HLE on track_x000D_
_x000D_
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267" t="str">
            <v>R &amp; N</v>
          </cell>
          <cell r="J267">
            <v>43087</v>
          </cell>
          <cell r="K267" t="str">
            <v>50</v>
          </cell>
        </row>
        <row r="268">
          <cell r="A268">
            <v>4564</v>
          </cell>
          <cell r="B268" t="str">
            <v>4564</v>
          </cell>
          <cell r="C268" t="str">
            <v>Request to add a new report to production and schedule on a monthly basis. (British Gas)</v>
          </cell>
          <cell r="D268" t="str">
            <v>Z1 - Change completed</v>
          </cell>
          <cell r="E268">
            <v>43181</v>
          </cell>
          <cell r="F268" t="str">
            <v>Steve Concannon</v>
          </cell>
          <cell r="G268" t="str">
            <v>COMPLETE</v>
          </cell>
          <cell r="H268"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268" t="str">
            <v>Data Office</v>
          </cell>
          <cell r="J268">
            <v>43088</v>
          </cell>
        </row>
        <row r="269">
          <cell r="A269">
            <v>4565</v>
          </cell>
          <cell r="B269" t="str">
            <v>4565</v>
          </cell>
          <cell r="C269" t="str">
            <v>Request to add a new report to production and schedule on a weekly basis. (Npower)</v>
          </cell>
          <cell r="D269" t="str">
            <v>Z1 - Change completed</v>
          </cell>
          <cell r="E269">
            <v>43259</v>
          </cell>
          <cell r="F269" t="str">
            <v>Jo Duncan</v>
          </cell>
          <cell r="G269" t="str">
            <v>COMPLETE</v>
          </cell>
          <cell r="H269" t="str">
            <v>08/05 2018 DC Greg advised that the report has ben delivered and the change can be closed._x000D_
08/05/2018 DC I am email greg and Andy Wooslam for updates on a number of changes where the report has been completed by needs to go into production.  This is one of them._x000D_
31/05/2018 RJ - Forecast date changed form 29th June to 25th May; delivered on time - Greg to send an email. Need to clarify that they received the production version of the report._x000D_
24/05/2018 RJ - update from Jo Duncan: delivered locally on 24th May: Report will be put into production on 25th May._x000D_
18/05/2018 Dc Going into production in june, is being delivered locally at the moment._x000D_
15/05/2018 DC Forecast date pushed out as per Jo Duncan._x000D_
14/05/2018 DC Update from Jo Duncan:_x000D_
delivered locally, will be productionised in June_x000D_
04/05/2018 DC scheduled  locally but not yet in production.  _x000D_
27/04/18 Julie B - On track for implementation today_x000D_
_x000D_
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269" t="str">
            <v>Data Office</v>
          </cell>
          <cell r="J269">
            <v>43088</v>
          </cell>
        </row>
        <row r="270">
          <cell r="A270">
            <v>4567</v>
          </cell>
          <cell r="B270" t="str">
            <v>4567</v>
          </cell>
          <cell r="C270" t="str">
            <v>Amendment to plot to postal report</v>
          </cell>
          <cell r="D270" t="str">
            <v>D1 - Change in delivery</v>
          </cell>
          <cell r="E270">
            <v>43157</v>
          </cell>
          <cell r="F270" t="str">
            <v>Jo Duncan</v>
          </cell>
          <cell r="G270" t="str">
            <v>LIVE</v>
          </cell>
          <cell r="H270" t="str">
            <v>03/03/2018 AC - On track _x000D_
13/07/2019 RJ - Moved to end of September as it is a universe change._x000D_
06/07/2018 DC On track._x000D_
15/06/2018 - Delivered locally, universe change - moved from 29th June to end of August._x000D_
8/06/2018 DC Due to go into production at the end of June._x000D_
31/05/2018 RJ - Update from Jo Duncan: Universe change so linked to that._x000D_
_x000D_
24/05/2018 RJ - Update from Jo Duncan: Was scheduled for 23/03 and have provided a local copy each month until June productionised._x000D_
18/05/2018 DC Jo said the local copy has been provided but will go into production in june._x000D_
15/05/2018 DC Update from Jo Duncan to say the forecast date hs been pushed out to 29/6_x000D_
14/05/2018 DC Update from Jo Duncan:_x000D_
was scheduled for 23/03 and have provided a local copy each month. Get confirmation of when and if the change will go into production._x000D_
_x000D_
04/05/2018 Dc I have confirmed with Tahera that this change is not a duplicate of 4646.  They are requesting different thing off exisiting report._x000D_
27/04/18 Julie B - On Track a local copy has been provided_x000D_
_x000D_
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270" t="str">
            <v>Data Office</v>
          </cell>
          <cell r="J270">
            <v>43102</v>
          </cell>
        </row>
        <row r="271">
          <cell r="A271">
            <v>4568</v>
          </cell>
          <cell r="B271" t="str">
            <v>4568</v>
          </cell>
          <cell r="C271" t="str">
            <v>DSC Service Description Table cosmetic changes to Service Lines</v>
          </cell>
          <cell r="D271" t="str">
            <v>Z1 - Change completed</v>
          </cell>
          <cell r="E271">
            <v>43264</v>
          </cell>
          <cell r="F271" t="str">
            <v>Andy Miller</v>
          </cell>
          <cell r="G271" t="str">
            <v>COMPLETE</v>
          </cell>
          <cell r="H271" t="str">
            <v>13/05/2018 DC Discussed today at ChMC today, the CCR was approved to close,_x000D_
30/05/2018 DC Andy has sent back the completed CCR, this can now go to ChMC for closure._x000D_
29/05/2018 DC I sent Andy an email asking for confirmation of the status of this change.  He has confirmed that the work was complete and it can be closed.  I have setn him the CP so he can complete the CCR section and updated the database to show this will go to the next ChMC for closure._x000D_
14/05/2018 DC I have confirm with Ian bevan that there will be no EQR/BER for this change.  It will simply be closed once Andy Miller has added the service line._x000D_
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271" t="str">
            <v>Other</v>
          </cell>
          <cell r="J271">
            <v>43102</v>
          </cell>
        </row>
        <row r="272">
          <cell r="A272">
            <v>4569</v>
          </cell>
          <cell r="B272" t="str">
            <v>4569</v>
          </cell>
          <cell r="C272" t="str">
            <v>NTS Shorthaul – UK-Link composite role</v>
          </cell>
          <cell r="D272" t="str">
            <v>Z2 - Change cancelled</v>
          </cell>
          <cell r="E272">
            <v>43105</v>
          </cell>
          <cell r="G272" t="str">
            <v>CLOSED</v>
          </cell>
          <cell r="H272" t="str">
            <v>05/01/2018 Dc This change is a revised version of 4536, theefore I have cancelled this change.</v>
          </cell>
          <cell r="I272" t="str">
            <v>ICAF</v>
          </cell>
          <cell r="J272">
            <v>42769</v>
          </cell>
        </row>
        <row r="273">
          <cell r="A273">
            <v>4570</v>
          </cell>
          <cell r="B273" t="str">
            <v>4570</v>
          </cell>
          <cell r="C273" t="str">
            <v>BW Reports - RA/ RANTS Reporting Logic</v>
          </cell>
          <cell r="D273" t="str">
            <v>D1 - Change in delivery</v>
          </cell>
          <cell r="E273">
            <v>43259</v>
          </cell>
          <cell r="F273" t="str">
            <v>Jo Duncan</v>
          </cell>
          <cell r="G273" t="str">
            <v>LIVE</v>
          </cell>
          <cell r="H273" t="str">
            <v>10/08/2018 HS - On track._x000D_
03/03/2018 AC - Deployement has moved to the 8th October. Customer aware of this. _x000D_
20/07/2018 HS - Pooja planning to start work 20th August._x000D_
13/07/2018 RJ - On track._x000D_
06/07/2018 RJ - Work will start on 20th August, and Pooja is confident on the existing implementation date of 20th September._x000D_
29/06/2018 RJ - On track._x000D_
22/06/2018 RJ - On track. _x000D_
15/06/2018 RJ - On track. _x000D_
08/06/2018 RJ - HLE has been approved, and moved into delivery._x000D_
01/06/2018 RJ - HLE pending business approval._x000D_
31/05/2018 RJ Update from Jo Duncan: JD to chase approval emails._x000D_
24/05/2018 RJ - Update from Jo Duncan: HLE provided; there will be a session on Monday to discuss._x000D_
18/05/2018 Dc HLE has been provided there is a session on Monday to discuss._x000D_
11/05/2018 DC This HLE was sent out to Jo Duncan today _x000D_
11/05/2018 DC With ME to sort _x000D_
04/05/2018 DC still awaiting HLE_x000D_
27/04/18 Julie B - HLE awaiting Rob S approval_x000D_
_x000D_
20/04/18 IB - still awaiting inter/05/2018nal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273" t="str">
            <v>Data Office</v>
          </cell>
          <cell r="J273">
            <v>42738</v>
          </cell>
          <cell r="K273" t="str">
            <v>50</v>
          </cell>
        </row>
        <row r="274">
          <cell r="A274">
            <v>4571</v>
          </cell>
          <cell r="B274" t="str">
            <v>4571</v>
          </cell>
          <cell r="C274" t="str">
            <v>MAM and MAP asset data analysis and reporting</v>
          </cell>
          <cell r="D274" t="str">
            <v>D1 - Change in delivery</v>
          </cell>
          <cell r="E274">
            <v>43294</v>
          </cell>
          <cell r="F274" t="str">
            <v>Jo Duncan</v>
          </cell>
          <cell r="G274" t="str">
            <v>LIVE</v>
          </cell>
          <cell r="H274" t="str">
            <v>10/08/2018 HS - Additional work may be required and information to be sent to customers. Delivery forecast date moved from 2nd August to 29th September._x000D_
03/03/2018 AC - Delivered, conversations to leave the CR open due to ocnversations going on. _x000D_
13/07/2018 RJ - Put back into delivery as customers have additional requirements._x000D_
06/07/2018 RJ - Jo Duncan will provide an update on Monday._x000D_
22/06/2018 - Analysis completed_x000D_
15/06/2018 RJ - Analysis nearly completed._x000D_
8/06/2018 DC Update from Jo Duncan: Data received, loaded into Birst for analysis Still awaiting information from Andy Miller / Steve._x000D_
31/05/2018 RJ - Update from Jo Duncan: on track._x000D_
24/05/2018 RJ - Update from Jo Duncan: Data received, loaded into Birst for analysis. Still awaiting information from Andy Miller/Steve._x000D_
15/05/2018 DC Updated forecast date from Jo Duncan_x000D_
14/05/2018 DC Update from Jo Duncan:_x000D_
Still awaiting information from Andy Miller / Steve_x000D_
04/05/2018 DC Harfan is to chase up Andy re this change._x000D_
03/05/2018 DC PAT Tool received and uploaded, I have moved the change into delivery as no further deliverable to be produced._x000D_
27/04/18 Julie B - On Track_x000D_
_x000D_
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274" t="str">
            <v>Data Office</v>
          </cell>
          <cell r="J274">
            <v>43103</v>
          </cell>
        </row>
        <row r="275">
          <cell r="A275">
            <v>4572</v>
          </cell>
          <cell r="B275" t="str">
            <v>4572</v>
          </cell>
          <cell r="C275" t="str">
            <v>Retail &amp; Network Release 3</v>
          </cell>
          <cell r="D275" t="str">
            <v>D1 - Change in delivery</v>
          </cell>
          <cell r="E275">
            <v>43208</v>
          </cell>
          <cell r="F275" t="str">
            <v>Padmini Duvvuri</v>
          </cell>
          <cell r="G275" t="str">
            <v>LIVE</v>
          </cell>
          <cell r="H275"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275" t="str">
            <v>R &amp; N</v>
          </cell>
          <cell r="J275">
            <v>43103</v>
          </cell>
          <cell r="K275" t="str">
            <v>3</v>
          </cell>
        </row>
        <row r="276">
          <cell r="A276">
            <v>4573</v>
          </cell>
          <cell r="B276" t="str">
            <v>4573</v>
          </cell>
          <cell r="C276" t="str">
            <v>AQ Market Breaker Tolerance validation values Error</v>
          </cell>
          <cell r="D276" t="str">
            <v>Z1 - Change completed</v>
          </cell>
          <cell r="E276">
            <v>43266</v>
          </cell>
          <cell r="F276" t="str">
            <v>Donna Johnson</v>
          </cell>
          <cell r="G276" t="str">
            <v>COMPLETE</v>
          </cell>
          <cell r="H276" t="str">
            <v>15/06/2018 DC Email from Sue Prosser to confirm change can be closed._x000D_
15/06/2018 RJ - DC to update._x000D_
11/06/2018 DC Spoke to Smita today as she wanted to know who was paying for the change.  Sat Kalsi approved change so therefore its an operation change with no cost.  I have asked her to send me an email confirming we can close this change._x000D_
08/06/2018 RJ - Work completed, change to be closed, but check with ME team; they need to send confirmation._x000D_
01/06/2018 RJ - HLE on hold; ME team have informed Change originator that they will not continue with HLE; Smita to confirm reason for this._x000D_
25/05/2018 DC Smita has an upate to say no futher work is rquired???? I am to speak to Sue Prosser and get back to the ME team._x000D_
11/05/2018 DC Chase Sue _x000D_
27/04/18 Julie B - HLE awaitng input from Sue Prosser_x000D_
_x000D_
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276" t="str">
            <v>R &amp; N</v>
          </cell>
          <cell r="J276">
            <v>43103</v>
          </cell>
          <cell r="K276" t="str">
            <v>50</v>
          </cell>
        </row>
        <row r="277">
          <cell r="A277">
            <v>4574</v>
          </cell>
          <cell r="B277" t="str">
            <v>4574</v>
          </cell>
          <cell r="C277" t="str">
            <v>Provision of a New Project Track UK Link Environment</v>
          </cell>
          <cell r="D277" t="str">
            <v>D1 - Change in delivery</v>
          </cell>
          <cell r="E277">
            <v>43118</v>
          </cell>
          <cell r="F277" t="str">
            <v>Lee Chambers</v>
          </cell>
          <cell r="G277" t="str">
            <v>LIVE</v>
          </cell>
          <cell r="H27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277" t="str">
            <v>R &amp; N</v>
          </cell>
          <cell r="J277">
            <v>43108</v>
          </cell>
        </row>
        <row r="278">
          <cell r="A278">
            <v>4575</v>
          </cell>
          <cell r="B278" t="str">
            <v>4575</v>
          </cell>
          <cell r="C278" t="str">
            <v>Introduction of a R&amp;N Minor Release Delivery Mechanism</v>
          </cell>
          <cell r="D278" t="str">
            <v>F1 - CCR/Closedown document in progress</v>
          </cell>
          <cell r="E278">
            <v>43249</v>
          </cell>
          <cell r="F278" t="str">
            <v>Matt Rider</v>
          </cell>
          <cell r="G278" t="str">
            <v>LIVE</v>
          </cell>
          <cell r="H278" t="str">
            <v>21/06/2018 DC Matt Rider is the PM, he will be doing the closdown documentation_x000D_
Minor Release delivery now in place, change moved to closedown - Julie B 29/05/18_x000D_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278" t="str">
            <v>R &amp; N</v>
          </cell>
          <cell r="J278">
            <v>43109</v>
          </cell>
        </row>
        <row r="279">
          <cell r="A279">
            <v>4576</v>
          </cell>
          <cell r="B279" t="str">
            <v>4576</v>
          </cell>
          <cell r="C279" t="str">
            <v xml:space="preserve"> Class 4 Transfer Reads not visible to shippers in DES</v>
          </cell>
          <cell r="D279" t="str">
            <v>D1 - Change in delivery</v>
          </cell>
          <cell r="E279">
            <v>43229</v>
          </cell>
          <cell r="F279" t="str">
            <v>Matt Rider</v>
          </cell>
          <cell r="G279" t="str">
            <v>LIVE</v>
          </cell>
          <cell r="H279" t="str">
            <v>23/05/2018 DC Discussed at ICAF today, the capture phase is complete.  The change is to go to Matt Rider to deliver as part of the Minor release. I am to get him to confirm it it will be in the July/Sept release._x000D_
21/05/2018 DC This change will be going back to ICAF this week, Matt is having another IA done.  As it impact BW and DES he think this should be a Data Platform change._x000D_
09/04/2018 DC Assigned to MR for sept release.  Sent copy of the update CP to Matt Rider._x000D_
30/04/2018 DC Matt Rider is to submit the BER to this ChMC meeting for May._x000D_
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279" t="str">
            <v>R &amp; N</v>
          </cell>
          <cell r="J279">
            <v>43109</v>
          </cell>
          <cell r="K279" t="str">
            <v>Sep2018</v>
          </cell>
        </row>
        <row r="280">
          <cell r="A280">
            <v>4577</v>
          </cell>
          <cell r="B280" t="str">
            <v>4577</v>
          </cell>
          <cell r="C280" t="str">
            <v>Delivery assessment for introduction of new Demand Estimation system/tools</v>
          </cell>
          <cell r="D280" t="str">
            <v>Z2 - Change cancelled</v>
          </cell>
          <cell r="E280">
            <v>43111</v>
          </cell>
          <cell r="F280" t="str">
            <v>Emma Rose</v>
          </cell>
          <cell r="G280" t="str">
            <v>CLOSED</v>
          </cell>
          <cell r="H280"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280" t="str">
            <v>T &amp; SS</v>
          </cell>
          <cell r="J280">
            <v>43110</v>
          </cell>
          <cell r="K280" t="str">
            <v>0</v>
          </cell>
        </row>
        <row r="281">
          <cell r="A281">
            <v>4578</v>
          </cell>
          <cell r="B281" t="str">
            <v>4578</v>
          </cell>
          <cell r="C281" t="str">
            <v>Monthly AQ Calculations for Class 4 sites with AMR fitted</v>
          </cell>
          <cell r="D281" t="str">
            <v>Z1 - Change completed</v>
          </cell>
          <cell r="E281">
            <v>43315</v>
          </cell>
          <cell r="F281" t="str">
            <v>Donna Johnson</v>
          </cell>
          <cell r="G281" t="str">
            <v>COMPLETE</v>
          </cell>
          <cell r="H281" t="str">
            <v>03/08/2018 AC - change completed _x000D_
_x000D_
30/07/2018 Dc Karen Marklow has sent a revised CR as there is additional work to be carried out.  I have emailed her and Pooja and asked if they are to re do the HLE and if Pooja can give me a new  forecasted Imp date._x000D_
20/07/2018 HS - Pooja to address the comments and discuss with Karen Marklew. Once addressed this change can be closed. Imp date pushed out till 27th July._x000D_
13/07/2018 RJ - Workshop planned for next week to close the change._x000D_
06/07/2018 RJ - Implementation moved to 20th July from 29th June._x000D_
29/06/2018 RJ - Analysis should be completed today. Smita to chase for closedown. Check next week._x000D_
22/06/2018 DC Rachel Martin has come back to say this CR was for analysis only.  The analysis will be delivered on 29th June. _x000D_
15/06/2018 RJ - Implementation date has been moved to 29th June from 22nd June_x000D_
08/06/2018 RJ - Forecast implementation date moved from 1st June to 22nd June due to P1 issues._x000D_
01/06/2018 RJ - On track for implementation today._x000D_
25/05/2018 DC work has now started and the Imp date has been moved out to 1st june_x000D_
11/05/2018 DC Smita is to chase up Pooja to see if the work has started._x000D_
04/05/2018 DC Work not started yet, on track for del date._x000D_
27/04/18 Julie B 0 delivery date moved to 18/05 - on track_x000D_
_x000D_
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281" t="str">
            <v>T &amp; SS</v>
          </cell>
          <cell r="J281">
            <v>43110</v>
          </cell>
          <cell r="K281" t="str">
            <v>50</v>
          </cell>
        </row>
        <row r="282">
          <cell r="A282">
            <v>4579</v>
          </cell>
          <cell r="B282" t="str">
            <v>4579</v>
          </cell>
          <cell r="C282" t="str">
            <v>Monthly EUC1 and 2 Report</v>
          </cell>
          <cell r="D282" t="str">
            <v>Z1 - Change completed</v>
          </cell>
          <cell r="E282">
            <v>43224</v>
          </cell>
          <cell r="F282" t="str">
            <v>Jo Duncan</v>
          </cell>
          <cell r="G282" t="str">
            <v>COMPLETE</v>
          </cell>
          <cell r="H282" t="str">
            <v>04/05/2018 DC I have check the PAT tool and all docs required have been received _x000D_
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282" t="str">
            <v>Data Office</v>
          </cell>
          <cell r="J282">
            <v>43116</v>
          </cell>
        </row>
        <row r="283">
          <cell r="A283">
            <v>4580</v>
          </cell>
          <cell r="B283" t="str">
            <v>4580</v>
          </cell>
          <cell r="C283" t="str">
            <v>Shipper Performance Birst Dashboard (by Data Cleansing Topic)</v>
          </cell>
          <cell r="D283" t="str">
            <v>D1 - Change in delivery</v>
          </cell>
          <cell r="E283">
            <v>43223</v>
          </cell>
          <cell r="F283" t="str">
            <v>Jo Duncan</v>
          </cell>
          <cell r="G283" t="str">
            <v>LIVE</v>
          </cell>
          <cell r="H283" t="str">
            <v>10/08/2018 HS - No update from Jo Duncan._x000D_
03/03/2018 AC - Forecast Date moved to september _x000D_
20/07/2018 HS - linked to 4619. However, the Data Platform are looking at interim solutions._x000D_
13/07/2018 RJ - Implementation date moved to end of August form 10th August._x000D_
06/07/2018 RJ - Dependency on 4619._x000D_
22/06/2018 RJ - No update; HLE hasn't been received. _x000D_
15/06/2018 RJ - Need MPRL data to ensure dashboards work. Linked to XRN4619. Once 4619 change is implemented, this one can go ahead._x000D_
08/06/2018 DC linked to MPRN table, linked to 4619, 4619 the HLE is with Rob smith at the moment for approval._x000D_
31/05/2018 RJ no update from Jo Duncan._x000D_
24/05/2018 RJ - Linked to XRN4619, we have done the majoirty of development. It is currently awaiting the MPRL table._x000D_
18/05/2018 DC cant do anything with this one until 4619 is completed._x000D_
14/05/2018 Dc Update from Jo Duncan:_x000D_
Linked to XRN4619, we have done the majority of development. It is currently awaiting the MPRL table_x000D_
_x000D_
04/05/2018 DC Linked to 4619, as long as this change is on track , 4580 wil be delivered_x000D_
03/05/2018 DC PAT Tool received and uploaded, very small scale change no futher deliverables.  Moved to change in delivery._x000D_
27/04/18 Julie B - Linked to 4619_x000D_
_x000D_
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283" t="str">
            <v>Data Office</v>
          </cell>
          <cell r="J283">
            <v>43116</v>
          </cell>
        </row>
        <row r="284">
          <cell r="A284">
            <v>4581</v>
          </cell>
          <cell r="B284" t="str">
            <v>4581</v>
          </cell>
          <cell r="C284" t="str">
            <v>MD05 – Automatic Exception resolver Batch Job change</v>
          </cell>
          <cell r="D284" t="str">
            <v>Z2 - Change cancelled</v>
          </cell>
          <cell r="E284">
            <v>43150</v>
          </cell>
          <cell r="F284" t="str">
            <v>Donna Johnson</v>
          </cell>
          <cell r="G284" t="str">
            <v>CLOSED</v>
          </cell>
          <cell r="H284"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284" t="str">
            <v>Other</v>
          </cell>
          <cell r="J284">
            <v>43116</v>
          </cell>
          <cell r="K284" t="str">
            <v>50</v>
          </cell>
        </row>
        <row r="285">
          <cell r="A285">
            <v>4582</v>
          </cell>
          <cell r="B285" t="str">
            <v>4582</v>
          </cell>
          <cell r="C285" t="str">
            <v>Amendment Invoice Reporting Automation</v>
          </cell>
          <cell r="D285" t="str">
            <v>Z2 - Change cancelled</v>
          </cell>
          <cell r="E285">
            <v>43255</v>
          </cell>
          <cell r="F285" t="str">
            <v>Donna Johnson</v>
          </cell>
          <cell r="G285" t="str">
            <v>CLOSED</v>
          </cell>
          <cell r="H285" t="str">
            <v>_x000D_
04/06/2018 DC Dean has emailed back to say they Change can be cancelled._x000D_
04/06/2018 DC Richard has sent an email to dean regarding this change, Dean has replied advising the it is on hold, I hae sent him another email tonask if we can closed this change otherwise it will sit on the database as Live but not progressing. _x000D_
01/06/2018 RJ - on hold. Wider discussions taking place regarding requirements._x000D_
31/05/2018 RJ - No update from Jo Duncan._x000D_
24/05/2018 DC Update from Data Platform, this change is on hold for the time being._x000D_
18/05/2018 Dc See previous notes _x000D_
1405/2018 DC Update from Jo Duncan:_x000D_
22/03/18 placed on hold ON HOLD!_x000D_
_x000D_
04/05/2018 DC still on hold and discussion are ongoing._x000D_
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285" t="str">
            <v>Data Office</v>
          </cell>
          <cell r="J285">
            <v>43116</v>
          </cell>
          <cell r="K285" t="str">
            <v>50</v>
          </cell>
        </row>
        <row r="286">
          <cell r="A286">
            <v>4584</v>
          </cell>
          <cell r="B286" t="str">
            <v>4584</v>
          </cell>
          <cell r="C286" t="str">
            <v>Central Switching Services</v>
          </cell>
          <cell r="D286" t="str">
            <v>A9 - Internal change progressing through capture</v>
          </cell>
          <cell r="E286">
            <v>43223</v>
          </cell>
          <cell r="F286" t="str">
            <v>Smitha Pichrikat</v>
          </cell>
          <cell r="G286" t="str">
            <v>LIVE</v>
          </cell>
          <cell r="H286" t="str">
            <v>23/07/2018 DC Email from Smitha to confirm this change is still in capture for the time being._x000D_
20/07/2018 DC Chased Smith for an update of the status of this change._x000D_
24/05/2018 Dc Smita has confirmed this change is still in the capture phase._x000D_
24/05/2018 DC I have emailed Smitha to ask her to confirm the status of this change._x000D_
03/05/2018 DC Spoke to Smitha today she confirmed they are in the capture phase, I have sent over the PAT Tool for completion._x000D_
17/01/2018 DC Andy Earshaw as submitted this change as requested by Alex Stuart to recognise CSS as a project in its own right.  I have spoken to Alex and he has confirmed that this change does not need to go to ICAF and will not follow the normal governance of SUA.</v>
          </cell>
          <cell r="I286" t="str">
            <v>R &amp; N</v>
          </cell>
          <cell r="J286">
            <v>43117</v>
          </cell>
        </row>
        <row r="287">
          <cell r="A287">
            <v>4585</v>
          </cell>
          <cell r="B287" t="str">
            <v>4585</v>
          </cell>
          <cell r="C287" t="str">
            <v>Amendments to Gas Transmission Charging Regime _x000D_
(0621A)</v>
          </cell>
          <cell r="D287" t="str">
            <v>Y2 - ROM completed</v>
          </cell>
          <cell r="E287">
            <v>43119</v>
          </cell>
          <cell r="F287" t="str">
            <v>Murray Thomson</v>
          </cell>
          <cell r="G287" t="str">
            <v>COMPLETE</v>
          </cell>
          <cell r="H287" t="str">
            <v>31/05/2018 RJ - No update from Jo Duncan._x000D_
24/05/2018 RJ - Update from Jo Duncan: ROM has been delivered._x000D_
25/01/2018 Dc Sent the Rom Response that Murray sent over yesterday._x000D_
19/01/2018 DC Murray sent a email with the ROM request attached.  NO CP has been submitted from the JO.  Murray is doing the work on this so no clearquest ticket is needed.</v>
          </cell>
          <cell r="I287" t="str">
            <v>Data Office</v>
          </cell>
          <cell r="J287">
            <v>43119</v>
          </cell>
        </row>
        <row r="288">
          <cell r="A288">
            <v>4586</v>
          </cell>
          <cell r="B288" t="str">
            <v>4586</v>
          </cell>
          <cell r="C288" t="str">
            <v>Amendments to Gas Transmission Charging Regime _x000D_
(0621B)</v>
          </cell>
          <cell r="D288" t="str">
            <v>Y2 - ROM completed</v>
          </cell>
          <cell r="E288">
            <v>43119</v>
          </cell>
          <cell r="F288" t="str">
            <v>Murray Thomson</v>
          </cell>
          <cell r="G288" t="str">
            <v>COMPLETE</v>
          </cell>
          <cell r="H288" t="str">
            <v>25/01/2018 Dc Sent the Rom Response that Murray sent over yesterday._x000D_
19/01/2018 DC Murray sent an email for a ROM, he has given a date of 26/01/2018.</v>
          </cell>
          <cell r="I288" t="str">
            <v>T &amp; SS</v>
          </cell>
          <cell r="J288">
            <v>43119</v>
          </cell>
          <cell r="K288" t="str">
            <v>0</v>
          </cell>
        </row>
        <row r="289">
          <cell r="A289">
            <v>4587</v>
          </cell>
          <cell r="B289" t="str">
            <v>4587</v>
          </cell>
          <cell r="C289" t="str">
            <v>Test of the Bulk upload facility</v>
          </cell>
          <cell r="D289" t="str">
            <v>D1 - Change in delivery</v>
          </cell>
          <cell r="E289">
            <v>43287</v>
          </cell>
          <cell r="F289" t="str">
            <v>Donna Johnson</v>
          </cell>
          <cell r="G289" t="str">
            <v>LIVE</v>
          </cell>
          <cell r="H289" t="str">
            <v>10/08/2018 HS - Smitha to clarify with Pooja whether there are defects for this change and get back to Deb._x000D_
03/03/2018 AC - Work will be on hold as there are some defects to be resolved. _x000D_
20/07/2018 HS - Pooja starting this work next week._x000D_
13/07/2018 RJ - Work will start on 23rd July._x000D_
06/07/2018 DC Received approval to proceed by Emma smith today, this has been forwarded to ME Team to complete. This activity can't be started until 23rd July when the pre-prod enviornment will become available. Implementation forecast date of 30th August provided._x000D_
05/07/2018 DC Pooja has sent the HLE for costings, I have sent it to Emma Smith and Dawn Gallighar to approve._x000D_
29/06/2018 DC Update from Smita: the HLE completion date will be 29/06. HLE not approved by Rob Smith as yet._x000D_
22/06/2018 RJ - Smita to confirm if Pooja is revising HLE. _x000D_
18/06/2018 DC Updae from Pooja, The requirements have been confirmed by Emma Smith, the paln is to work on the HLE this week._x000D_
15/06/2018 DC I have email pooja to see if the requirements gatheing is complete and when the HLE will start._x000D_
15/06/2018 RJ - No update; DC to chase Pooja for update._x000D_
08/06/2018 RJ - Requirements gathering still taking place._x000D_
01/06/2018 RJ - HLE in progress._x000D_
25/05/2018 DC Email from Karen Goodwin to say the requiements have been changed so the HLE wll need to be reworked ._x000D_
25/05/2018 DC HLE in progress_x000D_
22/05/2018 DC Update from ME Schedule, HLE due 8th June. I have emailed Smita and Karen as recent updates show that the HLE is waiting Robs approval._x000D_
11/05/2018 DC Still with Rob for approval!!!!_x000D_
27/04/18 Julie B - awaiting internal approval _x000D_
_x000D_
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289" t="str">
            <v>R &amp; N</v>
          </cell>
          <cell r="J289">
            <v>43122</v>
          </cell>
          <cell r="K289" t="str">
            <v>50</v>
          </cell>
        </row>
        <row r="290">
          <cell r="A290">
            <v>4588</v>
          </cell>
          <cell r="B290" t="str">
            <v>4588</v>
          </cell>
          <cell r="C290" t="str">
            <v>Network Templates (New Shipper)</v>
          </cell>
          <cell r="D290" t="str">
            <v>Z1 - Change completed</v>
          </cell>
          <cell r="E290">
            <v>43196</v>
          </cell>
          <cell r="F290" t="str">
            <v>Donna Johnson</v>
          </cell>
          <cell r="G290" t="str">
            <v>COMPLETE</v>
          </cell>
          <cell r="H290"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290" t="str">
            <v>Other</v>
          </cell>
          <cell r="J290">
            <v>43122</v>
          </cell>
          <cell r="K290" t="str">
            <v>50</v>
          </cell>
        </row>
        <row r="291">
          <cell r="A291">
            <v>4589</v>
          </cell>
          <cell r="B291" t="str">
            <v>4589</v>
          </cell>
          <cell r="C291" t="str">
            <v>Network Templates (Name Change)</v>
          </cell>
          <cell r="D291" t="str">
            <v>Z1 - Change completed</v>
          </cell>
          <cell r="E291">
            <v>43170</v>
          </cell>
          <cell r="F291" t="str">
            <v>Donna Johnson</v>
          </cell>
          <cell r="G291" t="str">
            <v>COMPLETE</v>
          </cell>
          <cell r="H291"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291" t="str">
            <v>Other</v>
          </cell>
          <cell r="J291">
            <v>43122</v>
          </cell>
          <cell r="K291" t="str">
            <v>50</v>
          </cell>
        </row>
        <row r="292">
          <cell r="A292">
            <v>4590</v>
          </cell>
          <cell r="B292" t="str">
            <v>4590</v>
          </cell>
          <cell r="C292" t="str">
            <v>SLSP - Incorrect Seasonal Large Supply Point charging</v>
          </cell>
          <cell r="D292" t="str">
            <v>D1 - Change in delivery</v>
          </cell>
          <cell r="E292">
            <v>43181</v>
          </cell>
          <cell r="F292" t="str">
            <v>Donna Johnson</v>
          </cell>
          <cell r="G292" t="str">
            <v>LIVE</v>
          </cell>
          <cell r="H292" t="str">
            <v>10/08/2018 HS - On track._x000D_
03/03/2018 AC - On track _x000D_
20/07/2018 HS - Pooja starting work 20th August._x000D_
19/07/2018 HS - Schedule states that work is set to start 20th August._x000D_
13/07/2018 RJ - On track._x000D_
06/07/2018 RJ - On track._x000D_
29/06/2018 RJ - On track._x000D_
22/06/2018 RJ - On track._x000D_
15/06/2018 RJ - On track._x000D_
08/06/2018 RJ - On track._x000D_
01/06/2018 RJ - Forecast date changed from 31st August to 22nd October._x000D_
31/05/2018 RJ Update from Jo Duncan: On track._x000D_
24/05/2018 DC updte from Jo Duncan: Due to start 2nd July and complete at the end of August._x000D_
18/05/2018 Dc Being delivered by the ME team - to be completed august._x000D_
14.05/2018 DC  Updae from Jo Duncan: _x000D_
Due to start 2nd July and complete at the end of August _x000D_
_x000D_
11/05/2018 DC On track_x000D_
27/04/18 Julie B - On track_x000D_
_x000D_
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292" t="str">
            <v>Data Office</v>
          </cell>
          <cell r="J292">
            <v>43112</v>
          </cell>
          <cell r="K292" t="str">
            <v>50</v>
          </cell>
        </row>
        <row r="293">
          <cell r="A293">
            <v>4591</v>
          </cell>
          <cell r="B293" t="str">
            <v>4591</v>
          </cell>
          <cell r="C293" t="str">
            <v>FOF environment for GDE Lookup tables in SAP BW</v>
          </cell>
          <cell r="D293" t="str">
            <v>X1 - Xoserve propose change not required</v>
          </cell>
          <cell r="E293">
            <v>43244</v>
          </cell>
          <cell r="F293" t="str">
            <v>Simon Harris</v>
          </cell>
          <cell r="G293" t="str">
            <v>LIVE</v>
          </cell>
          <cell r="H293" t="str">
            <v>06/07/2018 DC Chased Dan again for an update on this change._x000D_
20/06/2018 DC Dan Donovan has been discussing this with Rob Smith, Rob is to raise a Risk and inform NG we will not be proceeding with this change.  Dan can then close the change._x000D_
24/05/2018 DC update from Dan Donovan: As discussed, we don’t want to close this yet as we need agreement from NG that we’re comfortable with the risks associated with not having a FOF environment for the GDE system. I will speak to Dan in a few days to see if he has an update for me._x000D_
_x000D_
   _x000D_
_x000D_
23/05/2018 DC This change was rejected by the Customer Change team, I spoke with Dan Donovan to ask him if he could find out if there is a need for the change or can we close it.   _x000D_
22/05/18 Julie B - Propsed Jun-19 release scope session held yesterday - it what advised by the customer change team that this change has completed capture and will be going back to ICAF 23/05/18 to be assigned to a platform - Customer change team to add to the icaf agenda_x000D_
_x000D_
09/05/2018 DC This change has gone back to capture as the information on the change is not clear.  Emma Lyndon has agreed to do the capture on this change._x000D_
_x000D_
04/05/2018 DC Harfan has said this change requires infra structure changes, the data team cannot deliver this.  Jo thinks this may need to go to Transmission.  It is going back to ICAF for discussion._x000D_
27/04/18 - Go back to ICAF for reassignment - Possible Minor Release Jo D to confirm_x000D_
_x000D_
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293" t="str">
            <v>R &amp; N</v>
          </cell>
          <cell r="J293">
            <v>43123</v>
          </cell>
        </row>
        <row r="294">
          <cell r="A294">
            <v>4592</v>
          </cell>
          <cell r="B294" t="str">
            <v>4592</v>
          </cell>
          <cell r="C294" t="str">
            <v>BIRST work item inclusion &amp; multiple daily updates</v>
          </cell>
          <cell r="D294" t="str">
            <v>D1 - Change in delivery</v>
          </cell>
          <cell r="E294">
            <v>43217</v>
          </cell>
          <cell r="F294" t="str">
            <v>Jo Duncan</v>
          </cell>
          <cell r="G294" t="str">
            <v>LIVE</v>
          </cell>
          <cell r="H294" t="str">
            <v>03/03/2018 AC - On track for end of August _x000D_
_x000D_
20/07/2018 HS - See previous notes._x000D_
13/07/2018 RJ - Pushed out to end of August from 27th July due to issues with IS ops to get the required data. Difficult due to annual leave._x000D_
06/07/2018 DC Imp date moved to end of juky a per jo duncan._x000D_
22/06/2018 RJ - No update._x000D_
15/06/2018 RJ - Half of change delivered; need resource from Wipro to complete change._x000D_
8/062018 DC Update from Jo Dunan: still ahving issues._x000D_
31/05/2018 RJ Update from Jo Duncan: still working with IS Operations to try to get this into production._x000D_
24/05/2018 DC update from Jo Duncan: Awaiting agreement between IS Ops and Birst for the code to be deployed. Was originally requested for March Delivery however ongoing issues has led to renegotiating delivery date_x000D_
18/05/2018 Dc Update: On track_x000D_
14/05/2018 DC Update from Jo Duncan:_x000D_
Awaiting agreement between IS Ops and Birst for the code to be deployed. Was originally requested for March Delivery however ongoing issues has led to renegotiating delivery date_x000D_
_x000D_
04/05/2018 DC The Imp date has been pushed out till end of June as her JD._x000D_
_x000D_
27/04/18 Julie B - forecasted delivery date at risk_x000D_
_x000D_
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294" t="str">
            <v>Data Office</v>
          </cell>
          <cell r="J294">
            <v>43123</v>
          </cell>
        </row>
        <row r="295">
          <cell r="A295">
            <v>4593</v>
          </cell>
          <cell r="B295" t="str">
            <v>4593</v>
          </cell>
          <cell r="C295" t="str">
            <v>Removal of Backbiling Exceptions (BB02, BB04, BB05)</v>
          </cell>
          <cell r="D295" t="str">
            <v>B2 - Awaiting ME/Data Office/MR HLE quote</v>
          </cell>
          <cell r="E295">
            <v>43123</v>
          </cell>
          <cell r="F295" t="str">
            <v>Donna Johnson</v>
          </cell>
          <cell r="G295" t="str">
            <v>LIVE</v>
          </cell>
          <cell r="H295" t="str">
            <v>10/08/2018 HS - Smitha to get a revised update from Pooja today regarding the issues._x000D_
03/03/2018 AC - Still on hold _x000D_
20/07/2018 HS - Still on hold._x000D_
13/07/2018 RJ - On hold due to ongoing back billing issues._x000D_
06/07/2018 RJ - HLE in progress._x000D_
29/06/2018 RJ - Smita to chase for update from Pooja/Rob._x000D_
22/06/2018 RJ - Should be complete by 27th June. _x000D_
15/06/2018 RJ - HLE started this week. Smita advised usual expectancy date is two weeks from now._x000D_
08/06/2018 RJ - Workshops are being held to obtain requirements._x000D_
01/06/2018 RJ - HLE in progress._x000D_
24/05/2018 DC HLE in Progress at the moment._x000D_
_x000D_
22/05/2018 DC Update from ME Schedule, HLE due 13 june._x000D_
11/05/2018 DC HLE start date 16th May_x000D_
27/04/18 Julie B - HLE due back 16th may 2018_x000D_
_x000D_
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295" t="str">
            <v>R &amp; N</v>
          </cell>
          <cell r="J295">
            <v>43123</v>
          </cell>
          <cell r="K295" t="str">
            <v>50</v>
          </cell>
        </row>
        <row r="296">
          <cell r="A296">
            <v>4594</v>
          </cell>
          <cell r="B296" t="str">
            <v>4594</v>
          </cell>
          <cell r="C296" t="str">
            <v>Customer Inclusion for BIRST Exceptions</v>
          </cell>
          <cell r="D296" t="str">
            <v>D1 - Change in delivery</v>
          </cell>
          <cell r="E296">
            <v>43223</v>
          </cell>
          <cell r="F296" t="str">
            <v>Jo Duncan</v>
          </cell>
          <cell r="G296" t="str">
            <v>LIVE</v>
          </cell>
          <cell r="H296" t="str">
            <v>03/03/2018 AC - On Track _x000D_
_x000D_
20/07/2018 HS - this change is linked to 4619, which has been moved out to November implementation. Imp date changed to 30th December._x000D_
13/07/2018 RJ - Delivery date is expected to change_x000D_
06/07/2018 RJ - Is linked to 4619; can't progress until this change is implenmented._x000D_
22/06/2018 RJ - No update._x000D_
15/06/2018 RJ - Linked to 4619. 4619 will need to be delivered first_x000D_
08/06/2018 DC Update from Jo Duncan: Linked to XRN4619 and BW Accelerator group, we have done the majority of development. It is currently awaiting the MPRL table_x000D_
31/05/2018 RJ - No further updates from Jo Duncan._x000D_
24/05/2018 RJ - Update from Jo Duncan: Linked to XRN 4619; we have done the majority of development. It is currently awaiting the MPRL table_x000D_
18/05/2018 DC aagain this change is relying in 4619 to deliver before it con be completed._x000D_
15/05/2018 DC Forecast imp date pusheout to August as per update from Jo Duncan._x000D_
14/05/2018 DC Update from Jo Duncan:_x000D_
Linked to XRN4619, we have done the majority of development. It is currently awaiting the MPRL table_x000D_
03/05/2018 DC PAT tool Submited moved to Delivery phase._x000D_
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296" t="str">
            <v>Data Office</v>
          </cell>
          <cell r="J296">
            <v>43123</v>
          </cell>
        </row>
        <row r="297">
          <cell r="A297">
            <v>4595</v>
          </cell>
          <cell r="B297" t="str">
            <v>4595</v>
          </cell>
          <cell r="C297" t="str">
            <v>SAP T-Code Access – Modification to ISU &amp; BW Permissions for Data Office Aligned Resources</v>
          </cell>
          <cell r="D297" t="str">
            <v>B2 - Awaiting ME/Data Office/MR HLE quote</v>
          </cell>
          <cell r="E297">
            <v>43123</v>
          </cell>
          <cell r="F297" t="str">
            <v>Donna Johnson</v>
          </cell>
          <cell r="G297" t="str">
            <v>LIVE</v>
          </cell>
          <cell r="H297" t="str">
            <v>10/08/2018 HS - Workshop planned for the 14th August. HLE will then start._x000D_
03/03/2018 AC - HLE still pending _x000D_
20/07/2018 HS - Pooja to attend internal meeting today and next week to discuss this change. Once requirements complete, a HLE will be issued._x000D_
19/07/2018 DC Pooja has confirmed that they are having a workshop next week to discuss the Tcodes, this should then move the change along._x000D_
18/07/2018 DC I have sent an email to Pooja and Steve C asking where we are with this change._x000D_
13/07/2018 RJ - RJ to chase SC._x000D_
06/07/2018 RJ - DC to chase SC._x000D_
29/06/2018 RJ - No update. DC to chase Jo Duncan._x000D_
22/06/2018 RJ - On hold. Jo Duncan to update following catch-up with Steve._x000D_
06/07/2018 DC I have emailed Sdeve C and asked if this change is still required, there has been no update since March this year._x000D_
15/06/2018 RJ - DC to chase Steve for an update._x000D_
08/06/2018 RJ - Requirments gathering awaiting Steve Concannon, which is due for completion today._x000D_
01/06/2018 RJ - HLE on hold; waiting for requirements confirmation Steve C._x000D_
25/05/2018 DC I will chase up Steve C_x000D_
11/05/2018 DC Karen advised that Steve Concannon has been asked to put in writing his justification for requesting each individual T Code._x000D_
02/05/2018 DC Harfan has sent his approval today for the change to continue._x000D_
27/04/18 Julie B - HLE with Steve C for requirements confirmation_x000D_
_x000D_
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297" t="str">
            <v>R &amp; N</v>
          </cell>
          <cell r="J297">
            <v>43123</v>
          </cell>
          <cell r="K297" t="str">
            <v>50</v>
          </cell>
        </row>
        <row r="298">
          <cell r="A298">
            <v>4596</v>
          </cell>
          <cell r="B298" t="str">
            <v>4596</v>
          </cell>
          <cell r="C298" t="str">
            <v>Setup of File Transfer mechanism from BO to IX</v>
          </cell>
          <cell r="D298" t="str">
            <v>D1 - Change in delivery</v>
          </cell>
          <cell r="E298">
            <v>43173</v>
          </cell>
          <cell r="F298" t="str">
            <v>Fay Morris</v>
          </cell>
          <cell r="G298" t="str">
            <v>LIVE</v>
          </cell>
          <cell r="H298" t="str">
            <v>10/08/2018 HS - On hold. Smitha to ask Pooja to confirm who is holding this change up._x000D_
03/03/2018 AC - Anesu to chase ME team on this. _x000D_
03/03/2018 AC - Testing to start on 27th August implementation should be 10th September _x000D_
20/07/2018 HS - HLE to be revised. Deb to confirm with Jo Duncan if she is aware of this._x000D_
19/07/2018 DC Update from Pooja: HLE will be revised once work is completed._x000D_
Additional work has been requested to be updated in CR. Revised HLE will be submitted on back of that._x000D_
18/07/2018 DC Pooja has sent a HLE to Fay and Jo, im not sure if this the revised HLE or not so I have ask Pooja to confirm._x000D_
13/07/2018 RJ - Workshop carried out yesterday to discuss impacts, next step to book environments and proceed with work. PM moved to Fay.RJ to speak to Pooja to send HLE to Jo and Fay; this action from Pooja was  completed today._x000D_
06/07/2018 RJ - On hold due to no interface setup between BW and PO. HLE willl need to be revised. Catch up next week to discuss this._x000D_
29/06/2018 RJ - On track._x000D_
22/06/2018 RJ - On track. _x000D_
15/06/2018 RJ - Implementation date changed from 8th October to 30th August._x000D_
08/06/2018 RJ - On track_x000D_
01/06/2018 RJ - On track._x000D_
31/05/2018 RJ Update from Jo Duncan: Harfan is fine with delivery date of 8th October._x000D_
25/05/2018 DC Update from Smitha, work not started, due to implement on 8th October, Harfan has agreed to this._x000D_
24/05/2018 RJ - Update from Jo Duncan: HLE approved and ME team just awaiting resources. Current ME schedule shows that the HLE is still not approved will be issued on 30th._x000D_
14/05/2018 Dc Email sent to Jo Duncan and Harfan to advise that the HLE has been moved out._x000D_
11/05/2018 DC The Impd date has moved out to 30th June, I am to email Jo and Harfan to advise them of this._x000D_
04/05/2018 DC Harfan has now approved the HLE, Pooja is waiting for a resource to start this change._x000D_
27/04/18 Julie B - delivery date at risk as pending Harfan approval_x000D_
_x000D_
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298" t="str">
            <v>Data Office</v>
          </cell>
          <cell r="J298">
            <v>43123</v>
          </cell>
          <cell r="K298" t="str">
            <v>50</v>
          </cell>
        </row>
        <row r="299">
          <cell r="A299">
            <v>4597</v>
          </cell>
          <cell r="B299" t="str">
            <v>4597</v>
          </cell>
          <cell r="C299" t="str">
            <v>Changes to settlement regime to address _x000D_
Unidentified Gas issues (MOD642)</v>
          </cell>
          <cell r="D299" t="str">
            <v>Y2 - ROM completed</v>
          </cell>
          <cell r="E299">
            <v>43125</v>
          </cell>
          <cell r="F299" t="str">
            <v>Steve Ganney</v>
          </cell>
          <cell r="G299" t="str">
            <v>COMPLETE</v>
          </cell>
          <cell r="H299"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299" t="str">
            <v>R &amp; N</v>
          </cell>
          <cell r="J299">
            <v>43125</v>
          </cell>
          <cell r="K299" t="str">
            <v>Jun2019</v>
          </cell>
        </row>
        <row r="300">
          <cell r="A300">
            <v>4598</v>
          </cell>
          <cell r="B300" t="str">
            <v>4598</v>
          </cell>
          <cell r="C300" t="str">
            <v>Changes to settlement regime to address Unidentified Gas issues issues including retrospective correction(MOD 643)</v>
          </cell>
          <cell r="D300" t="str">
            <v>Y2 - ROM completed</v>
          </cell>
          <cell r="E300">
            <v>43125</v>
          </cell>
          <cell r="F300" t="str">
            <v>Steve Ganney</v>
          </cell>
          <cell r="G300" t="str">
            <v>COMPLETE</v>
          </cell>
          <cell r="H300"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0" t="str">
            <v>R &amp; N</v>
          </cell>
          <cell r="J300">
            <v>43125</v>
          </cell>
          <cell r="K300" t="str">
            <v>Jun2019</v>
          </cell>
        </row>
        <row r="301">
          <cell r="A301">
            <v>4599</v>
          </cell>
          <cell r="B301" t="str">
            <v>4599</v>
          </cell>
          <cell r="C301" t="str">
            <v>Changes to settlement regime to address _x000D_
Unidentified Gas issues (642A)</v>
          </cell>
          <cell r="D301" t="str">
            <v>Y2 - ROM completed</v>
          </cell>
          <cell r="E301">
            <v>43125</v>
          </cell>
          <cell r="F301" t="str">
            <v>Steve Ganney</v>
          </cell>
          <cell r="G301" t="str">
            <v>COMPLETE</v>
          </cell>
          <cell r="H301"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1" t="str">
            <v>R &amp; N</v>
          </cell>
          <cell r="J301">
            <v>43125</v>
          </cell>
          <cell r="K301" t="str">
            <v>Jun2019</v>
          </cell>
        </row>
        <row r="302">
          <cell r="A302">
            <v>4601</v>
          </cell>
          <cell r="B302" t="str">
            <v>4601</v>
          </cell>
          <cell r="C302" t="str">
            <v>US01 Exception Remove Dummy Meter Occurrences</v>
          </cell>
          <cell r="D302" t="str">
            <v>Z2 - Change cancelled</v>
          </cell>
          <cell r="E302">
            <v>43266</v>
          </cell>
          <cell r="F302" t="str">
            <v>Donna Johnson</v>
          </cell>
          <cell r="G302" t="str">
            <v>CLOSED</v>
          </cell>
          <cell r="H302" t="str">
            <v>15/06/2018 RJ - DC will close this change._x000D_
11/06/2018 DC I have been emailing Sue Cullen re this change.  I have advised that we cannot leave the change open on the database for 6 months until they are ready to proceed with the change.  They are managing without the change at the moment.  I have spoken to Becky to see where we go with this._x000D_
08/06/2018 RJ - With SMEs for requirments confirmation; Sue Cullen and Liz Ryan - RJ chase for update. Sue has responded, stating that she is seeking internal approval, for the requirements confirmation, by the early part of the next week._x000D_
01/06/2018 RJ - HLE pending internal approval._x000D_
25/05/2018 DC Pooja has sent an unapproved version of the HLE to Sue/Liz, smita is to send me an update._x000D_
11/05/2018 DC There was a discussion yesterday but nothing has been agreed.  Pooja is to send me an update._x000D_
04/05/2018 Dc Pooja confirmed that Rob has rejected the HLE as he is not happy with the solution.  Unfortunately this is the only solution so a meeting is to be set to discuss with ROB._x000D_
27/04/18 Julie B - Pending Internal approval_x000D_
_x000D_
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 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302" t="str">
            <v>R &amp; N</v>
          </cell>
          <cell r="J302">
            <v>43130</v>
          </cell>
          <cell r="K302" t="str">
            <v>50</v>
          </cell>
        </row>
        <row r="303">
          <cell r="A303">
            <v>4602</v>
          </cell>
          <cell r="B303" t="str">
            <v>4602</v>
          </cell>
          <cell r="C303" t="str">
            <v>ASR - BUS NS S1 Report</v>
          </cell>
          <cell r="D303" t="str">
            <v>F1 - CCR/Closedown document in progress</v>
          </cell>
          <cell r="E303">
            <v>43266</v>
          </cell>
          <cell r="F303" t="str">
            <v>Jo Duncan</v>
          </cell>
          <cell r="G303" t="str">
            <v>LIVE</v>
          </cell>
          <cell r="H303" t="str">
            <v>30/07/2018 Dc Email sent to Emma Partlett requesting confirmation to close change._x000D_
20/07/2018 HS - Communication between Emma Partlett and Customer Team regarding questions. Once answered can be closed._x000D_
13/07/2018 RJ - Greg to send an update on Monday to close the change._x000D_
06/07/2018 RJ - No update from Emma Partlett. Greg to chase on Monday._x000D_
22/06/2018 DC update from Greg Causon, he is waiting to get congfirmation to close this change from Emma Partlett, this should be done early nexs week._x000D_
15/06/2018 RJ - Waiting to send to customer, which will be within the next couple of weeks. Greg to confirm by end of June if customer can receive report._x000D_
08/05/2018 Update from Greg the report has not gone into producion yet. Cannot close until he has._x000D_
31/05/2018 RJ Update from Jo Duncan - Delivered on time - Greg to send update to close down this change._x000D_
24/05/2018 RJ - Update from Jo Duncan: Delivered locally; will be in production by 25th May._x000D_
18/05/2018 DC Going into production this month_x000D_
14/05/2018 DC Update from Jo: _x000D_
Chaser sent last Friday for additional information from the customer - no update as of yet_x000D_
_x000D_
_x000D_
04/05/2018 DC chased customer no update at the moment._x000D_
27/04/18 Julie B - Awaiting cusutomer to provide the data - Greg to chase_x000D_
_x000D_
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303" t="str">
            <v>Data Office</v>
          </cell>
          <cell r="J303">
            <v>43131</v>
          </cell>
        </row>
        <row r="304">
          <cell r="A304">
            <v>4603</v>
          </cell>
          <cell r="B304" t="str">
            <v>4603</v>
          </cell>
          <cell r="C304" t="str">
            <v>ASR - BG iGT Supply End Date and Final Reads Report</v>
          </cell>
          <cell r="D304" t="str">
            <v>Z2 - Change cancelled</v>
          </cell>
          <cell r="E304">
            <v>43154</v>
          </cell>
          <cell r="F304" t="str">
            <v>Jo Duncan</v>
          </cell>
          <cell r="G304" t="str">
            <v>CLOSED</v>
          </cell>
          <cell r="H304"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304" t="str">
            <v>Data Office</v>
          </cell>
          <cell r="J304">
            <v>42771</v>
          </cell>
        </row>
        <row r="305">
          <cell r="A305">
            <v>4604</v>
          </cell>
          <cell r="B305" t="str">
            <v>4604</v>
          </cell>
          <cell r="C305" t="str">
            <v>ASR – Riverside Gas Stock Verification Report.</v>
          </cell>
          <cell r="D305" t="str">
            <v>Z2 - Change cancelled</v>
          </cell>
          <cell r="E305">
            <v>43175</v>
          </cell>
          <cell r="F305" t="str">
            <v>Jo Duncan</v>
          </cell>
          <cell r="G305" t="str">
            <v>CLOSED</v>
          </cell>
          <cell r="H305"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305" t="str">
            <v>Data Office</v>
          </cell>
          <cell r="J305">
            <v>43143</v>
          </cell>
        </row>
        <row r="306">
          <cell r="A306">
            <v>4605</v>
          </cell>
          <cell r="B306" t="str">
            <v>4605</v>
          </cell>
          <cell r="C306" t="str">
            <v xml:space="preserve"> ASR - Orsted Asset Report (PPN)</v>
          </cell>
          <cell r="D306" t="str">
            <v>Z1 - Change completed</v>
          </cell>
          <cell r="E306">
            <v>43276</v>
          </cell>
          <cell r="F306" t="str">
            <v>Jo Duncan</v>
          </cell>
          <cell r="G306" t="str">
            <v>COMPLETE</v>
          </cell>
          <cell r="H306" t="str">
            <v>25/06/2018 DC Email confirmation from Jo Duncan, the customer has received the report and the change can be closed._x000D_
22/06/2018 RJ - Jo Duncan to remind CDS for them to send out report._x000D_
15/06/2018 RJ - GC chase whether customer have received report_x000D_
08/06/2018 DC Update from Greg, waiting for report to be put into production, nned update of when this will be._x000D_
31/05/2018 RJ - Update from Jo Duncan: Delivered on time - need email to confirm closure after first delivery; 7th June will need confirmation. Changed forcast date to 25th May. Project delivered on 25th May._x000D_
24/05/2018 RJ - Update from Jo Duncan: On SD + Change for movement to production on 25th May. Localised copy and production will be at the end of the month._x000D_
18/05/2018 DC Going into production next week ._x000D_
14/05/2018 DC Updated from Jo Dunan:_x000D_
Localised copy and production will be at the end of the month_x000D_
_x000D_
04/05/2018 Dc report delviered locally, going into production 25th may_x000D_
13/02/2018 Julie B - XRN4605 relates to XRN4519_x000D_
14/02/18 Julie B - CR assigned to BICC for delivery.</v>
          </cell>
          <cell r="I306" t="str">
            <v>Data Office</v>
          </cell>
          <cell r="J306">
            <v>43143</v>
          </cell>
          <cell r="K306" t="str">
            <v>0</v>
          </cell>
        </row>
        <row r="307">
          <cell r="A307">
            <v>4606</v>
          </cell>
          <cell r="B307" t="str">
            <v>4606</v>
          </cell>
          <cell r="C307" t="str">
            <v>UNC Modification 0636A - Updating the parameters for the NTS Optional Commodity Charge</v>
          </cell>
          <cell r="D307" t="str">
            <v>Y2 - ROM completed</v>
          </cell>
          <cell r="E307">
            <v>43160</v>
          </cell>
          <cell r="F307" t="str">
            <v>Murray Thomson</v>
          </cell>
          <cell r="G307" t="str">
            <v>COMPLETE</v>
          </cell>
          <cell r="H307" t="str">
            <v>31/05/2018 RJ - No update from Jo Duncan._x000D_
24/05/2018 RJ - Update from Jo Duncan: ROM Complete_x000D_
01/03/2018 DC ROM Response sent out today._x000D_
19/02/2018 DC update: ROM submitted to PO 15/02.  JB has sent the XRN number to Muray/Paul, this will go to ICAF for info only. I have added the response date of 1/3/2018.</v>
          </cell>
          <cell r="I307" t="str">
            <v>Data Office</v>
          </cell>
          <cell r="J307">
            <v>43146</v>
          </cell>
          <cell r="K307" t="str">
            <v>0</v>
          </cell>
        </row>
        <row r="308">
          <cell r="A308">
            <v>4608</v>
          </cell>
          <cell r="B308" t="str">
            <v>4608</v>
          </cell>
          <cell r="C308" t="str">
            <v>SAP BW Accelerator: Data Gap Analysis</v>
          </cell>
          <cell r="D308" t="str">
            <v>Z1 - Change completed</v>
          </cell>
          <cell r="E308">
            <v>43245</v>
          </cell>
          <cell r="F308" t="str">
            <v>Jo Duncan</v>
          </cell>
          <cell r="G308" t="str">
            <v>COMPLETE</v>
          </cell>
          <cell r="H308" t="str">
            <v>25/05/2018 DC Confirmation from Fay Morris that this change can be closed, it was for analysis which has been completed._x000D_
24/05/2018 RJ - Update from Jo Duncan: Analysis has been completed and a new CR will be raised along with BER for delivery. Just awaiting confirmation from Fay._x000D_
18/05/2018 DC Jo Duncan has said this one can be closed, see previous note.  She is to speak with Fay to confirm._x000D_
14/05/2018 DC fay came to speak with me re this change, speak to Becky to confirm outcome of discussion._x000D_
14/05/2018 DC Update from Jo Duncan:_x000D_
Analysis has been completed and a new CR will be raised along with BER for delivery. Just awaiting Confirmation from Fay_x000D_
_x000D_
04/05/2018 On track_x000D_
27/04/18 Julie B - On Track_x000D_
_x000D_
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308" t="str">
            <v>Data Office</v>
          </cell>
          <cell r="J308">
            <v>43145</v>
          </cell>
        </row>
        <row r="309">
          <cell r="A309">
            <v>4609</v>
          </cell>
          <cell r="B309" t="str">
            <v>4609</v>
          </cell>
          <cell r="C309" t="str">
            <v>Change to CSEP Creation Effective From Date</v>
          </cell>
          <cell r="D309" t="str">
            <v>B2 - Awaiting ME/Data Office/MR HLE quote</v>
          </cell>
          <cell r="E309">
            <v>43196</v>
          </cell>
          <cell r="F309" t="str">
            <v>Donna Johnson</v>
          </cell>
          <cell r="G309" t="str">
            <v>LIVE</v>
          </cell>
          <cell r="H309" t="str">
            <v>10/08/2018 HS - Smitha to chase Donna and Rob for HLE._x000D_
03/03/2018 AC - Still awaiting for IS Ops approval _x000D_
20/07/2018 HS - waiting for HLE approval from Donna Johnson and Rob. Pooja can then send the HLE to the PO Office._x000D_
19/07/2018 HS - Dean Johnson is taking over from Emma Lyndon, so he will approve this change._x000D_
13/07/2018 RJ - With Donna Johnson for approval._x000D_
06/07/2018 RJ - Waiting for confirmation from functional architect regarding the efforts._x000D_
29/06/2018 Dc Update from Smita: revised HLE completion date of 02/07_x000D_
22/06/2018 RJ - Smita to seek update from Pooja; what is the status of the HLE?_x000D_
15/06/2018 RJ - HLE should be completed by 20th. _x000D_
08/06/2018 RJ - HLE is in progress; due by 20th June._x000D_
01/06/2018 RJ - HLE in progress. Forecast date to be provided._x000D_
25/05/2018 DC HLE started 2nd May._x000D_
22/05/2018 DC HLE due to complete 8/6._x000D_
11/05/2018 DC This change is being paid for by operations._x000D_
04/05/2018 DC Pooja is to have a requirement gathering session on 9 May , she is to advise that the need date will have to be pushed out_x000D_
27/04/18 Julie B - HLE on track for 16th may_x000D_
_x000D_
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Change may be assigned to minor release but after discussions and possibly the change going back to ICAF.</v>
          </cell>
          <cell r="I309" t="str">
            <v>Other</v>
          </cell>
          <cell r="J309">
            <v>43151</v>
          </cell>
          <cell r="K309" t="str">
            <v>50</v>
          </cell>
        </row>
        <row r="310">
          <cell r="A310">
            <v>4610</v>
          </cell>
          <cell r="B310" t="str">
            <v>4610</v>
          </cell>
          <cell r="C310" t="str">
            <v>ASR Request - Reporting to SPAA Secretariat in Support of SPAA Schedule 25 – Management of Prepayment Activities</v>
          </cell>
          <cell r="D310" t="str">
            <v>B2 - Awaiting ME/Data Office/MR HLE quote</v>
          </cell>
          <cell r="E310">
            <v>43278</v>
          </cell>
          <cell r="F310" t="str">
            <v>Jo Duncan</v>
          </cell>
          <cell r="G310" t="str">
            <v>LIVE</v>
          </cell>
          <cell r="H310" t="str">
            <v>10/08/2018 HS - Smitha to chase Pooja again re the HLE._x000D_
09/08/2018 DC Chased Pooja to see if the HLE is done as Fiona Mills is chasing on the customers behalf._x000D_
03/03/2018 AC - HLE will be submitted w/c 6th August. _x000D_
_x000D_
20/07/2018 HS - Pooja confirmed discussions to take place regarding HLE._x000D_
13/07/2018 RJ - Workshop planned for 16th to gather requirements. Greg to check with customer is happy with delay to customer requested implementation date._x000D_
06/07/2018 RJ - Workshop planned for next week to understand requirements. Harfan has sent first half of the report to Dave Addision; awaiting confirmation from Dave._x000D_
04/07/2018 DC I chased pooja to see if the HLE is done, she has advised that there is a workshop taking place next week, she cannot update me until this meeting has taken place._x000D_
29/06/2018 RJ - On track._x000D_
22/06/2018 RJ - HLE is due to finish on 4th July._x000D_
15/06/2018 RJ - HLE will start on 20th June, seeking update from DO on forecast implementation date._x000D_
08/06/2018 DC No new update, waiting for HLE from ME team._x000D_
31/05/2018 RJ Update from Jo Duncan: HLE to commence 30th June by the ME team._x000D_
25/05/2018 DC HLE yet to start, Smita thinks this will start 30th may._x000D_
18/05/2018 DC Delivery date of 29 june for part one of this change.  Part 2 is being done by the me team._x000D_
_x000D_
24/05/2018 RJ - Update from Jo Duncan: This is split into two parts. DO team can do the legacy data, but require ME team to do from 1st June 2017 to 1st June 2018. Final output will be aggregated table in BW. Concerns about the data, will be delivered to end of June and have updated the requested._x000D_
_x000D_
15/05/2018 DC Forecast date updated as per update from Jo Duncan._x000D_
14/05/2018 DC Update from Jo Duncan:_x000D_
oncerns about the data, will be delivered to end of June and have updated the requested implementation date. Session was held yesterday and  the change needs to be delivered in two stages, first can be delivered by Data upto may 2017 and then the additional ME development. How can we have raise this?_x000D_
_x000D_
11/05/2018 DC The Change was sent to ME to do a HLE._x000D_
11/05/2018 DC Update from Jo Duncan: _x000D_
This is split into two parts DO Team can do the legacy data but require ME Team to do from 1st June 2017 - June 2018. final output will be aggregated table in BW Concerns about the data, will be delivered to end of June and have updated the requested implementation date. _x000D_
04/05/2018 DC Meeting took place yesterday. The first part of this change 31 may 17 data office will deliver.  ME will neede to deliver the 2nd part.  This will contain analysis and delivery.  Harfan to speak to ME re raising the 2nd part which will be a HLE. He need clarification as to whether they require a CR to do the work._x000D_
03/2018 DC Moved to Capture as Greg is yet to sign a contract with the customer to get the work started._x000D_
27/04/18 Julie B - Contract not yet in place_x000D_
_x000D_
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310" t="str">
            <v>Data Office</v>
          </cell>
          <cell r="J310">
            <v>43151</v>
          </cell>
        </row>
        <row r="311">
          <cell r="A311">
            <v>4611</v>
          </cell>
          <cell r="B311" t="str">
            <v>4611</v>
          </cell>
          <cell r="C311" t="str">
            <v>Replacement/Upgrade of Demand Estimation Systems and Processes</v>
          </cell>
          <cell r="D311" t="str">
            <v>A9 - Internal change progressing through capture</v>
          </cell>
          <cell r="E311">
            <v>43276</v>
          </cell>
          <cell r="F311" t="str">
            <v>Fay Morris</v>
          </cell>
          <cell r="G311" t="str">
            <v>LIVE</v>
          </cell>
          <cell r="H311" t="str">
            <v>10/08/2018 HS - No further updates due to resource constraints._x000D_
20/07/2018 HS - Still in internal capture._x000D_
13/07/2018 RJ -On track._x000D_
06/07/2018 RJ - Still going through POC; on track._x000D_
25/06/2018 Dc Updte from Fay Morris this change is still gathring requirements in the capture phase at the moment._x000D_
22/06/2018 RJ - On track._x000D_
15/06/2018 RJ - On track._x000D_
8/06/2018 DC Update from Jo Duncan:_x000D_
Business Case is in progress for the analysis phase, will be going through the POCs though _x000D_
31/05/2018 RJ Update from Jo Duncan: Current paper work is being drafted._x000D_
24/05/2018 RJ - Update from Jo Duncan: Business Case is in progress for the analysis phase, will be going through the POCs._x000D_
18/02/2018 DC On Track_x000D_
14/05/2018 DC Update from Jo Duncan:_x000D_
Business Case is in progress for the analysis phase, will be going through the POCs through _x000D_
_x000D_
_x000D_
04/05/2018 DC On track_x000D_
_x000D_
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311" t="str">
            <v>Data Office</v>
          </cell>
          <cell r="J311">
            <v>43151</v>
          </cell>
        </row>
        <row r="312">
          <cell r="A312">
            <v>4612</v>
          </cell>
          <cell r="B312" t="str">
            <v>4612</v>
          </cell>
          <cell r="C312" t="str">
            <v>RGMA Activity on Transfer Date</v>
          </cell>
          <cell r="D312" t="str">
            <v>B1 - Start Up In Progress (Awaiting PAT/RACI)</v>
          </cell>
          <cell r="E312">
            <v>43263</v>
          </cell>
          <cell r="F312" t="str">
            <v>Matt Rider</v>
          </cell>
          <cell r="G312" t="str">
            <v>LIVE</v>
          </cell>
          <cell r="H312" t="str">
            <v>12/6/18 Julie B - this change now moved from MR july18 release to MR sept18 release. Deb has removed this XRN from the parent 4685._x000D_
_x000D_
Parent XRN4685 raised for Minor Release Drop 1 - July-18 - Julie B_x000D_
_x000D_
03/05 - IA Approved. FS &amp; Testing workshops to be finalised. Once these activities complete the rule mapping into RRC activity to be concluded._x000D_
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312" t="str">
            <v>R &amp; N</v>
          </cell>
          <cell r="J312">
            <v>43151</v>
          </cell>
          <cell r="K312" t="str">
            <v>Sep2018</v>
          </cell>
        </row>
        <row r="313">
          <cell r="A313">
            <v>4613</v>
          </cell>
          <cell r="B313" t="str">
            <v>4613</v>
          </cell>
          <cell r="C313" t="str">
            <v>Market Intelligence Service (MIS)</v>
          </cell>
          <cell r="D313" t="str">
            <v>Z2 - Change cancelled</v>
          </cell>
          <cell r="E313">
            <v>43276</v>
          </cell>
          <cell r="F313" t="str">
            <v>Mark Pollard</v>
          </cell>
          <cell r="G313" t="str">
            <v>CLOSED</v>
          </cell>
          <cell r="H313" t="str">
            <v>_x000D_
25/06/2018 DC Email from Alex Stuart advising this change is to be closed, he has agreed this with Crispin and Mark.  All MIS projects are to be set up individually._x000D_
_x000D_
22/06/2018 RJ - On track._x000D_
15/06/2018 RJ - On track. _x000D_
8/06/2018 DC Update from Jo Duncan: All on track, dates have been agreed with customers._x000D_
01/06/18 Julie B - Mark P has confirmed that no BC is required as there is no cost involved._x000D_
31/05/2018 RJ Update from Jo Duncan: still on track._x000D_
_x000D_
24/05/2018 DC This change is on track, dat hae been agreed with the customer _x000D_
18/05/2018 Dc On track_x000D_
14/05/2018 DC Update from Jo Duncan:_x000D_
On track - have agreed dates with customers_x000D_
_x000D_
04/05/2018 DC On track _x000D_
27/03/2018 DC PAT Tool received, updated on database._x000D_
_x000D_
_x000D_
27/04/18 Julie B 0 On Track_x000D_
_x000D_
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313" t="str">
            <v>Data Office</v>
          </cell>
          <cell r="J313">
            <v>43152</v>
          </cell>
        </row>
        <row r="314">
          <cell r="A314">
            <v>4614</v>
          </cell>
          <cell r="B314" t="str">
            <v>4614</v>
          </cell>
          <cell r="C314" t="str">
            <v>Feasibility of receipt and processing of forecast weather data at 8am on D-1 for use in first run of NDM Nominations</v>
          </cell>
          <cell r="D314" t="str">
            <v>F1 - CCR/Closedown document in progress</v>
          </cell>
          <cell r="E314">
            <v>43196</v>
          </cell>
          <cell r="F314" t="str">
            <v>Donna Johnson</v>
          </cell>
          <cell r="G314" t="str">
            <v>LIVE</v>
          </cell>
          <cell r="H314" t="str">
            <v>13/08/2018 DC Chased Fiona again,she is out of the office until tomorrow._x000D_
10/08/2018 HS - Deb to chase._x000D_
23/07/2018 DC I have emailed Fiona asking for her to confirm the change can be closed._x000D_
20/07/2018 HS - still waiting for closure email from Fiona Cottam. Deborah Coyle to chase._x000D_
13/07/2018 RJ - Closure email still waiting from FC. Actual implementation was 3rd July not 25th May_x000D_
06/07/2018 RJ - FC has a few queries, and Pooja has been in discussion with her. FC wants more checking on the piece of work; Pooja has given her another week for a response._x000D_
29/06/2018 RJ - Still waiting for update from Fiona; DC will chase._x000D_
22/06/2018 RJ - Smita to chase Fiona Cottam._x000D_
15/06/2018 Dc Email sent to Fiona asking for approval to close this change._x000D_
15/06/2018 RJ - DC to see Fiona to understand if change can be closed._x000D_
01/06/2018 - Change delivered on 25th May; Smita to send confirmation._x000D_
25/05/2018 DC Smita to confirm with pooja what is actually being implemented as Rachel thinks this is analysis only._x000D_
11/05/2018 DC On track for imp date._x000D_
04/05/18 DC On track_x000D_
27/04/18 Julie B on track_x000D_
_x000D_
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314" t="str">
            <v>Other</v>
          </cell>
          <cell r="J314">
            <v>43153</v>
          </cell>
          <cell r="K314" t="str">
            <v>50</v>
          </cell>
        </row>
        <row r="315">
          <cell r="A315">
            <v>4615</v>
          </cell>
          <cell r="B315" t="str">
            <v>4615</v>
          </cell>
          <cell r="C315" t="str">
            <v>Measurement of history for all NTS Entry and Exit points</v>
          </cell>
          <cell r="D315" t="str">
            <v>Z1 - Change completed</v>
          </cell>
          <cell r="E315">
            <v>43276</v>
          </cell>
          <cell r="F315" t="str">
            <v>Jo Duncan</v>
          </cell>
          <cell r="G315" t="str">
            <v>COMPLETE</v>
          </cell>
          <cell r="H315" t="str">
            <v>25/06/2018 DC Confirmation received from Greg Causon to advise that the change has been validated and the change can be closed._x000D_
15/06/2018 RJ - Delivered to customer on 11th June; Greg to acquire confirmation from customer._x000D_
08/06/2018 DC This change has been delivered but has to be validated, it is being done at the moment and should be completed at the end of June._x000D_
31/05/2018 RJ Update from Jo Duncan - Validation won't be completed until the end of June 2018, have updated the delivery date to 29th June._x000D_
24/05/2018 - RJ - Update from Jo Duncan: Was delivered on 27th April, but they have requested that this will be monthly; Greg to speak to Fi about it- there is more work involved with this so new CR will probably have to be raised. Looking for delivery route - analysis is done but might be delivered June/July and via SharePoint delivery._x000D_
18/05/2018 DC Greg is to speak to darren dredge and dene williams, it looks like gregs team can deliver the change by uploading it to sharepoint._x000D_
15/05/2018 DC Spoke to Greg, he is to update the CR to add in the additional requirement and it will go back to icaf.  The forecast imp date has been moved out to accommodate this._x000D_
04/05/2018 DC Greg to speak to Fiona as the customer has a new requirement but the change has been completed.  Does this have to have another change raised._x000D_
27/04/18 - Julie B - On track for Implementation for today_x000D_
_x000D_
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315" t="str">
            <v>Data Office</v>
          </cell>
          <cell r="J315">
            <v>43153</v>
          </cell>
          <cell r="K315" t="str">
            <v>0</v>
          </cell>
        </row>
        <row r="316">
          <cell r="A316">
            <v>4616</v>
          </cell>
          <cell r="B316" t="str">
            <v>4616</v>
          </cell>
          <cell r="C316" t="str">
            <v>Introduction of New EUCs and Improvements in the CWV_x000D_
MOD 644</v>
          </cell>
          <cell r="D316" t="str">
            <v>Z1 - Change completed</v>
          </cell>
          <cell r="E316">
            <v>43198</v>
          </cell>
          <cell r="F316" t="str">
            <v>Steve Ganney</v>
          </cell>
          <cell r="G316" t="str">
            <v>COMPLETE</v>
          </cell>
          <cell r="H316" t="str">
            <v>08/05/2018 DC Emma Smith Requested a urgent CP number. I did not know at the time but it releates to this MOD.  The number given was 4665 therfore this change can be closed._x000D_
30/04/2018 DC Steve Ganney sent over the ROM Response , I have sent it out to the DSC for tomorrow workgroup meeting _x000D_
26/04/2-18 DC Steve Ganney has said the original request was for an impact assessment not a ROM.  He is now preparing the paperwork to do the ROM._x000D_
20/04/18 IB - JD to discuss with Steve Ganney for an update._x000D_
22/02/2018 DC Steve ganney is not in, need to speak to him re the delivery date.</v>
          </cell>
          <cell r="I316" t="str">
            <v>Data Office</v>
          </cell>
          <cell r="J316">
            <v>43153</v>
          </cell>
        </row>
        <row r="317">
          <cell r="A317">
            <v>4618</v>
          </cell>
          <cell r="B317" t="str">
            <v>4618</v>
          </cell>
          <cell r="C317" t="str">
            <v>ASR - Billing History by all NTS Capacity &amp; Commodity Sites</v>
          </cell>
          <cell r="D317" t="str">
            <v>D1 - Change in delivery</v>
          </cell>
          <cell r="E317">
            <v>43249</v>
          </cell>
          <cell r="F317" t="str">
            <v>Jo Duncan</v>
          </cell>
          <cell r="G317" t="str">
            <v>LIVE</v>
          </cell>
          <cell r="H317" t="str">
            <v>10/08/2018 HS - Deb to investigate._x000D_
03/03/2018 AC - Change back in delivery_x000D_
23/07/2018 DC sent and email to Pooja and greg to request confirmation email to close this change._x000D_
20/07/2018 HS - resolved James's queries. HLE must be revised. Pooja needs to send the final version of the HLE so that it can be approved. Extra work carried out, so additional cost will be added. _x000D_
13/07/2018 RJ - Validating the reports until end o July. Send to customers at end of July._x000D_
06/07/2018 RJ - James Sweeney has had some queries, which Pooja is working on. Report will be received on 13th July. Validation is not complete yet, then it can be closed._x000D_
29/06/2018 RJ - Implemented on 15th May. Smita to check 4618_x000D_
22/06/2018 RJ - Greg said on track. _x000D_
15/06/2018 RJ - Reports are being delivered, can't do sign off until customers receive report on 13th July_x000D_
13/06/2018 DC I sent an email to Greg today asking him to confirm this change can be closed._x000D_
08/06/2018 DC update from Greg: The report was run yesterday, the customer will receive the report on 10th june, if all is ok we can close this at next weeks meeting._x000D_
08/06/2018 DC I have requested Greg to confirm tht the customer is happy and we can close this change._x000D_
31/05/2018 RJ Update from Jo Duncan: Greg to check if it has been delivered._x000D_
24/05/2018 DC I have emailed Greg to ask him to confirm the customer is happy with the change and it can now be closed._x000D_
18/05/2018 DC Greg to update us re this one, he thinks it has been completed._x000D_
11/05/2018 DC Email update from Fiona Mills, Pooja is to update the HLE, there will be no additional costs._x000D_
11/05/2018 DC on track_x000D_
04/05/2018 DC On track_x000D_
7/04/18 Julie B - On Track_x000D_
_x000D_
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317" t="str">
            <v>Data Office</v>
          </cell>
          <cell r="J317">
            <v>43157</v>
          </cell>
          <cell r="K317" t="str">
            <v>50</v>
          </cell>
        </row>
        <row r="318">
          <cell r="A318">
            <v>4619</v>
          </cell>
          <cell r="B318" t="str">
            <v>4619</v>
          </cell>
          <cell r="C318" t="str">
            <v>SAP BW MPRL Delta Table Creation</v>
          </cell>
          <cell r="D318" t="str">
            <v>D1 - Change in delivery</v>
          </cell>
          <cell r="E318">
            <v>43300</v>
          </cell>
          <cell r="F318" t="str">
            <v>Fay Morris</v>
          </cell>
          <cell r="G318" t="str">
            <v>LIVE</v>
          </cell>
          <cell r="H318" t="str">
            <v>10/08/2018 HS - This change is dependent on other CRs and is on track for the November delivery._x000D_
03/08/2018 AC Change on track_x000D_
20/07/2018 HS - work due to start middle of September, Pooja cannot commit to the 30th August. Pooja to confirm new date with Steve Concannon. Confirm with Jo Duncan that she is happy for this change to implement in November or whether we need to have a conversation._x000D_
19/07/2018 DC Jo Duncan approved the HLE via email and I have forwarded it onto Pooja requesting a delivery date._x000D_
18/07/2018 DC Sent an email to Pooja and Jo to ask where we are with this change._x000D_
16/07/2018 HS - still awaiting approval from customer (which has been confirmed as the Data Office). Jo Duncan to attend meeting with Data Office tomorrow (17/07) to confirm whether this change is to be closed/cancelled, or whether the customer want to progress with the change and have the HLE approved ASAP._x000D_
13/07/2018 RJ - Waiting for approval from customer - SC. Discussion next week with ME and Jo to agree next steps - moving to delivery._x000D_
06/07/2018 RJ - DC to speak to Jo Duncan regarding HLE; tracked changes were there to show the updates of the HLE, and is it the final version. Change has moved to Fay Morris as PM. HLE will be checked and approved by Harfan._x000D_
05/07/2018 DC HLE sent to Steve concannon and Jo Duncan for approval._x000D_
29/06/2018 DC Update from Smita: The HLE completion date is 02/07_x000D_
22/06/2018 RJ - Smita to acquire update from Pooja regarding status of HLE (when HLE will be completed)._x000D_
18/06/2018 DC Update from Pooja, Rob has sent back comments on the HLE, she is to address them and send it out for Business Approval._x000D_
15/06/2018 RJ - Awaiting update from Smita; she will speak to Rob,_x000D_
08/06/2018 RJ - With Rob Smith for approval._x000D_
01/06/2018 RJ - HLE is in progress; due date TBC by Pooja._x000D_
31/05/2018 RJ Update from Jo Duncan: still no HLE received._x000D_
25/05/2018 DC Smita to advise what is happening with the HLE_x000D_
24/05/2018 RJ - Update from Jo Duncan: With ME team, HLE will be back by 9th May, moved requested date to end of August from April. Still not received HLE._x000D_
11/05/2018 Dc Smita to chase Donna for approval_x000D_
04/05/2018 DC HLE with Donna for approval_x000D_
27/04/18 Julie B - on track_x000D_
_x000D_
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318" t="str">
            <v>Data Office</v>
          </cell>
          <cell r="J318">
            <v>43157</v>
          </cell>
          <cell r="K318" t="str">
            <v>50</v>
          </cell>
        </row>
        <row r="319">
          <cell r="A319">
            <v>4620</v>
          </cell>
          <cell r="B319" t="str">
            <v>4620</v>
          </cell>
          <cell r="C319" t="str">
            <v>UNC Modification 0636B - Updating the parameters for the NTS Optional Commodity Charge</v>
          </cell>
          <cell r="D319" t="str">
            <v>Y2 - ROM completed</v>
          </cell>
          <cell r="E319">
            <v>43175</v>
          </cell>
          <cell r="F319" t="str">
            <v>Murray Thomson</v>
          </cell>
          <cell r="G319" t="str">
            <v>COMPLETE</v>
          </cell>
          <cell r="H319" t="str">
            <v>31/05/2018 RJ No update_x000D_
24/05/2018 RJ - Update from Jo Duncan: ROM went out on 30th March._x000D_
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319" t="str">
            <v>Data Office</v>
          </cell>
          <cell r="J319">
            <v>43158</v>
          </cell>
        </row>
        <row r="320">
          <cell r="A320">
            <v>4621</v>
          </cell>
          <cell r="B320" t="str">
            <v>4621</v>
          </cell>
          <cell r="C320" t="str">
            <v>Suspension of the Validation between Meter Index and Uncoverted Converter Index</v>
          </cell>
          <cell r="D320" t="str">
            <v>A5a - Solution Development</v>
          </cell>
          <cell r="E320">
            <v>43265</v>
          </cell>
          <cell r="F320" t="str">
            <v>Dave Addison</v>
          </cell>
          <cell r="G320" t="str">
            <v>LIVE</v>
          </cell>
          <cell r="H320" t="str">
            <v>22/06/2018 RJ - Went to DSG this week. Rachel to send an update to DC._x000D_
22/05/18 - Julie B - Proposed for Jun-19 Scope - RAG Status Amber for Jun-19 delivery - going to DSG for recommendation 04/06/18.we should have our DSG decision by 18/6_x000D_
_x000D_
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320" t="str">
            <v>R &amp; N</v>
          </cell>
          <cell r="J320">
            <v>43158</v>
          </cell>
          <cell r="K320" t="str">
            <v>Nov2019</v>
          </cell>
        </row>
        <row r="321">
          <cell r="A321">
            <v>4622</v>
          </cell>
          <cell r="B321" t="str">
            <v>4622</v>
          </cell>
          <cell r="C321" t="str">
            <v>The rejection of incrementing reads submitted for an Isolated Supply Meter Point (RGMA flows)</v>
          </cell>
          <cell r="D321" t="str">
            <v>Z2 - Change cancelled</v>
          </cell>
          <cell r="E321">
            <v>43194</v>
          </cell>
          <cell r="F321" t="str">
            <v>Lee Chambers</v>
          </cell>
          <cell r="G321" t="str">
            <v>CLOSED</v>
          </cell>
          <cell r="H321"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321" t="str">
            <v>ICAF</v>
          </cell>
          <cell r="J321">
            <v>43158</v>
          </cell>
        </row>
        <row r="322">
          <cell r="A322">
            <v>4623</v>
          </cell>
          <cell r="B322" t="str">
            <v>4623</v>
          </cell>
          <cell r="C322" t="str">
            <v>XEC Customer Dashboard Development</v>
          </cell>
          <cell r="D322" t="str">
            <v>D1 - Change in delivery</v>
          </cell>
          <cell r="E322">
            <v>43166</v>
          </cell>
          <cell r="F322" t="str">
            <v>Jo Duncan</v>
          </cell>
          <cell r="G322" t="str">
            <v>LIVE</v>
          </cell>
          <cell r="H322" t="str">
            <v>03/03/2018 AC - Forecast date pushed out to September _x000D_
20/07/2018 HS - request to increase prioritisation for Data Office platform. Imp date pushed out to 17th August._x000D_
13/07/2018 RJ - Customer team haven't reviewed dashboards, meeting planned for next week with customer team. Target implementation forcast date to end of July from 13th July._x000D_
06/07/2018 RJ - Jo is  chasing customer team for updates._x000D_
22/06/2018 RJ - On track._x000D_
15/06/2018 RJ - Team are working through comments on Birst dashboards._x000D_
08/06/2018 DC Update fro Jo Duncan: Customer team are currently reviewing the dashboards and can only do one a week so unfortunately this has had to be pushed out. (13/7)_x000D_
31/05/2018 RJ Update from Jo Duncan: On track, but implementation date changed from 11th May to 13th July._x000D_
24/05/2018 RJ - Update from Jo Duncan: Customer team are currently reviewing the dashboards and can only do one a week so this has had to be pushed out._x000D_
18/05/2018 DC Customer team have the dashboards to review at th moment._x000D_
15/05/2018 DC updated the forecast date as per Jo Duncan._x000D_
14/05/2018 DC Update fro Jo Duncan:_x000D_
Customer team are currently reviewing the dashboards and can only do one a week so unfortunately this has had to be pushed out confirm delivery date with Jo _x000D_
_x000D_
04/05/2018 DC On track, pat tool to be sent to jo._x000D_
27/04/18 JulieB - Delivery On Track_x000D_
_x000D_
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322" t="str">
            <v>Data Office</v>
          </cell>
          <cell r="J322">
            <v>43136</v>
          </cell>
          <cell r="K322" t="str">
            <v>0</v>
          </cell>
        </row>
        <row r="323">
          <cell r="A323">
            <v>4624</v>
          </cell>
          <cell r="B323" t="str">
            <v>4624</v>
          </cell>
          <cell r="C323" t="str">
            <v>Enable Daily BW Load and Analytics to identify Amendment Invoice Mismatch and correction provision</v>
          </cell>
          <cell r="D323" t="str">
            <v>Z2 - Change cancelled</v>
          </cell>
          <cell r="E323">
            <v>43194</v>
          </cell>
          <cell r="G323" t="str">
            <v>CLOSED</v>
          </cell>
          <cell r="H323"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323" t="str">
            <v>ICAF</v>
          </cell>
          <cell r="J323">
            <v>43136</v>
          </cell>
        </row>
        <row r="324">
          <cell r="A324">
            <v>4625</v>
          </cell>
          <cell r="B324" t="str">
            <v>4625</v>
          </cell>
          <cell r="C324" t="str">
            <v>Retrospective - Change of Supply API Prototype Development for British Gas</v>
          </cell>
          <cell r="D324" t="str">
            <v>C1 - Delivery Business Case/BER in progress</v>
          </cell>
          <cell r="E324">
            <v>43259</v>
          </cell>
          <cell r="F324" t="str">
            <v>Mark Pollard</v>
          </cell>
          <cell r="G324" t="str">
            <v>LIVE</v>
          </cell>
          <cell r="H324" t="str">
            <v>03/03/2018 AC - BER still in progress _x000D_
20/07/2018 HS - BER in progress._x000D_
13/07/2018 RJ - On track._x000D_
06/07/2018 RJ - On track._x000D_
22/06/2018 RJ - On track. _x000D_
15/06/2018 RJ - On track. Going to IRC next Tuesday._x000D_
08/06/2018 DC Pat tool received, this change is now in progress of BC, Jo Duncan update says all on track._x000D_
31/05/2018 RJ - Update from Jo Duncan: on track._x000D_
24/05/2018 RJ - Update from Jo Duncan: This one is on track._x000D_
18/05/2018 Dc Change on track _x000D_
14/05/2018 DC Update from Jo:_x000D_
Need to revisit the PAT tool for 3rd Party costs, currently on track for delivery _x000D_
04/05/2018 DC Mark to submit PAT Tool, project on track_x000D_
27/04/18 - Julie B - All on track_x000D_
_x000D_
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324" t="str">
            <v>Data Office</v>
          </cell>
          <cell r="J324">
            <v>43136</v>
          </cell>
        </row>
        <row r="325">
          <cell r="A325">
            <v>4626</v>
          </cell>
          <cell r="B325" t="str">
            <v>4626.1</v>
          </cell>
          <cell r="C325" t="str">
            <v xml:space="preserve"> Provision of an alternative Consumer Enquiry Service (MNumber) _x000D_
PHASE ONE Web Portal Implementation</v>
          </cell>
          <cell r="D325" t="str">
            <v>D1 - Change in delivery</v>
          </cell>
          <cell r="E325">
            <v>43325</v>
          </cell>
          <cell r="F325" t="str">
            <v>Charlie Haley</v>
          </cell>
          <cell r="G325" t="str">
            <v>LIVE</v>
          </cell>
          <cell r="H325" t="str">
            <v>13/08/2018 DC As per the email from Alex Stuart, there will be 4626.1 and  4626.2, point one will be assigned to Charlie Haley and  point two will be the Dene Williams phase 2(non web portal Imp).  These are all workstreams from the original CR 4626</v>
          </cell>
          <cell r="I325" t="str">
            <v>Data Office</v>
          </cell>
          <cell r="J325">
            <v>43168</v>
          </cell>
        </row>
        <row r="326">
          <cell r="A326">
            <v>4627</v>
          </cell>
          <cell r="B326" t="str">
            <v>4626.2</v>
          </cell>
          <cell r="C326" t="str">
            <v>Provision of an alternative Consumer Enquiry Service (Mnumber) - PHASE TWO Non-Web Portal Implementation</v>
          </cell>
          <cell r="D326" t="str">
            <v>A9 - Internal change progressing through capture</v>
          </cell>
          <cell r="E326">
            <v>43299</v>
          </cell>
          <cell r="F326" t="str">
            <v>Dene Williams</v>
          </cell>
          <cell r="G326" t="str">
            <v>LIVE</v>
          </cell>
          <cell r="H326" t="str">
            <v>13/08/2018 DC As per the email from Alex Stuart, there will be 4626.1 and  4626.2, point one will be assigned to Charlie Haley and  point two will be the Dene Williams phase 2(non web portal Imp)_x000D_
18/07/2018 DC We had a meeting today with Dene and Charlie.  Dene advised that they have not yet confirmed costs or solution fo this change so I have put it back to internal capture.  Dene is to confirm when  the change is ready for start up_x000D_
25/06/2018 Dene has confirmed that the PAT Tool has not yet been completed._x000D_
07/06/2018 DC Name changed after a meeting with Alex, Dene, Linda._x000D_
26/04/2018 DC Dene Williams has confirmed tht he will be the PM on this change.  He has had discussions with Charlie Hayley(4635),  Mark Pollard (4650) and Dave Ackers to confirm there is no duplication of these changes.  _x000D_
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326" t="str">
            <v>T &amp; SS</v>
          </cell>
          <cell r="J326">
            <v>43168</v>
          </cell>
        </row>
        <row r="327">
          <cell r="A327">
            <v>4628</v>
          </cell>
          <cell r="B327" t="str">
            <v>4626.3</v>
          </cell>
          <cell r="C327" t="str">
            <v>Provision of an alternative Consumer Enquiry Service (MNumber) _x000D_
PHASE THREE Web Portal Enhancements</v>
          </cell>
          <cell r="D327" t="str">
            <v>A9 - Internal change progressing through capture</v>
          </cell>
          <cell r="E327">
            <v>43325</v>
          </cell>
          <cell r="F327" t="str">
            <v>Charlie Haley</v>
          </cell>
          <cell r="G327" t="str">
            <v>LIVE</v>
          </cell>
          <cell r="H327" t="str">
            <v>13/08/2018 DC This change was opened at it will be the enhancements from 4626.1, charlie will be the PM for this change.  It relates to 4626 and is a workstream from that change.</v>
          </cell>
          <cell r="I327" t="str">
            <v>Data Office</v>
          </cell>
          <cell r="J327">
            <v>43325</v>
          </cell>
        </row>
        <row r="328">
          <cell r="A328">
            <v>4630</v>
          </cell>
          <cell r="B328" t="str">
            <v>4627</v>
          </cell>
          <cell r="C328" t="str">
            <v>Consequential Central Switching Services</v>
          </cell>
          <cell r="D328" t="str">
            <v>A9 - Internal change progressing through capture</v>
          </cell>
          <cell r="E328">
            <v>43223</v>
          </cell>
          <cell r="F328" t="str">
            <v>Smitha Pichrikat</v>
          </cell>
          <cell r="G328" t="str">
            <v>LIVE</v>
          </cell>
          <cell r="H328" t="str">
            <v>_x000D_
23/07/2018 DC Email from Smitha to say this change is still in Capture for thye time being._x000D_
20/08/2018 DC Chased smitha for update of the status of this change._x000D_
24/05/2018 DC Smita has confirmed that this change is still in capture._x000D_
24/08/2018 DC I have emailed Smitha to confirm what the status is on this change._x000D_
03/05/2018 DC I spoke with Smitha today, she has confirmed they are still in the capture phase.  I sent over the PAT Tool for completion,._x000D_
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328" t="str">
            <v>R &amp; N</v>
          </cell>
          <cell r="J328">
            <v>43168</v>
          </cell>
        </row>
        <row r="329">
          <cell r="A329">
            <v>4631</v>
          </cell>
          <cell r="B329" t="str">
            <v>4628</v>
          </cell>
          <cell r="C329" t="str">
            <v>National Grid (Gemini) – BBL Testing support_x000D_
Linked to 4376 (CP)</v>
          </cell>
          <cell r="D329" t="str">
            <v>D1 - Change in delivery</v>
          </cell>
          <cell r="E329">
            <v>43221</v>
          </cell>
          <cell r="F329" t="str">
            <v>Donna Johnson</v>
          </cell>
          <cell r="G329" t="str">
            <v>LIVE</v>
          </cell>
          <cell r="H329" t="str">
            <v>10/08/2018 HS - Deb to confirm with Minesha what the situation is with this change._x000D_
03/08/2018 AC - Change still on hold- AC needs to get an update _x000D_
20/07/2018 HS - PO Office waiting for Minesha to confirm whether she is to go ahead with this change or cancel it._x000D_
13/07/2018 RJ - Still on hold because of the incapatibility of the systems. Manish is managing the relationship between Xoserve and NG. Implmentation date removed until further notice; it was 31st July._x000D_
06/07/2018 RJ - Still on hold for the next two weeks. May still go to ME team. Pushed implementation date moved from 26th June to end of July._x000D_
04/07/2018 DC Manisha has advised that they have not proceeded with the ME route at the moment.  She is to advise me when they have confirmaion regarding this change.  I have emailed her again to see if we can close this change down._x000D_
29/06/2018 RJ - DC to seek update from Manisha_x000D_
22/06/2018 DC update from Manisha to say they have encountered connectivity issues with the change which is why they have not needed ME Team resources to carry out functional testing.  The testing is currently being carried out by wipro B2B technical team to identify the reslution to the issue.  They are hoping to make a descision by the end of next week to see if they are going to progress with the work or not._x000D_
22/06/2018 RJ - No update._x000D_
15/06/2018 DC Sent email to Manisha for update on query._x000D_
15/06/2018 RJ - On hold. DC will speak to Manisha to understand hold up._x000D_
08/06/2018 RJ - On hold. Problem with BBL; change currently on hold._x000D_
01/06/2018 RJ - On hold. Due to connectivity issues in Gemini, there is a risk that the forecast implementation date will be pushed back; Pooja to confirm._x000D_
29/05/2018 Dc spoke to manisha ahd she has confirmed there is a hold up with this change, she agreed the date can be pushed out to end of june._x000D_
25/05/2018 DC Update is that this change is on hold at the moment as there is a connection problems. Speak to Pooja_x000D_
11/05/2018 DC On track in testing at the moment._x000D_
04/05/2018 DC Target on track, in delivery at the moment._x000D_
01/05/2018 DC Manisha has sent approval from jessia for this change, I have forwarded onto pooja and requested a start date._x000D_
30/04/2018 DC Pooja has responsed to Manisha's queries._x000D_
30/04/2018 DC Manisha has some queries with the HLE. She has sent it back wih comments for the ME Team to look at, I have forwarded the HLE onto Pooja._x000D_
26/04/2018 DC HLE recevied and forwarded to the customer for approval._x000D_
_x000D_
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329" t="str">
            <v>T &amp; SS</v>
          </cell>
          <cell r="J329">
            <v>43171</v>
          </cell>
          <cell r="K329" t="str">
            <v>50</v>
          </cell>
        </row>
        <row r="330">
          <cell r="A330">
            <v>4632</v>
          </cell>
          <cell r="B330" t="str">
            <v>4630</v>
          </cell>
          <cell r="C330" t="str">
            <v>Introduction of a Project Portfolio Management (PPM) Solution</v>
          </cell>
          <cell r="D330" t="str">
            <v>A9 - Internal change progressing through capture</v>
          </cell>
          <cell r="E330">
            <v>43180</v>
          </cell>
          <cell r="F330" t="str">
            <v>Alex Stuart</v>
          </cell>
          <cell r="G330" t="str">
            <v>LIVE</v>
          </cell>
          <cell r="H330" t="str">
            <v>20/07/2018 DC Alex confirmed this change can stay in capture for the time being._x000D_
20/07/2018 DC Chased Alex to confirm the status for this change._x000D_
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330" t="str">
            <v>Other</v>
          </cell>
          <cell r="J330">
            <v>43175</v>
          </cell>
        </row>
        <row r="331">
          <cell r="A331">
            <v>4633</v>
          </cell>
          <cell r="B331" t="str">
            <v>4631</v>
          </cell>
          <cell r="C331" t="str">
            <v>UNC Modification 0636C - Updating the parameters for the NTS Optional Commodity Charge</v>
          </cell>
          <cell r="D331" t="str">
            <v>Y2 - ROM completed</v>
          </cell>
          <cell r="E331">
            <v>43194</v>
          </cell>
          <cell r="F331" t="str">
            <v>Murray Thomson</v>
          </cell>
          <cell r="G331" t="str">
            <v>COMPLETE</v>
          </cell>
          <cell r="H331" t="str">
            <v>31/05/2018 RJ - no update from Jo Duncan._x000D_
24/05/2018 RJ - Update from Jo Duncan: ROM complete_x000D_
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331" t="str">
            <v>Data Office</v>
          </cell>
          <cell r="J331">
            <v>43175</v>
          </cell>
        </row>
        <row r="332">
          <cell r="A332">
            <v>4634</v>
          </cell>
          <cell r="B332" t="str">
            <v>4632</v>
          </cell>
          <cell r="C332" t="str">
            <v>Analysis for Gemini Enhancements</v>
          </cell>
          <cell r="D332" t="str">
            <v>D1 - Change in delivery</v>
          </cell>
          <cell r="E332">
            <v>43229</v>
          </cell>
          <cell r="F332" t="str">
            <v>Hannah Reddy</v>
          </cell>
          <cell r="G332" t="str">
            <v>LIVE</v>
          </cell>
          <cell r="H332" t="str">
            <v>08/08/2018 DC The BER was submitted to ChMC for approval and was approved today.  I have been speaking to Manisha as the customer made changes to the BER that the Gemini team were questioning.  Manisha is to discuss again with Chris her contact and the BER my be altered._x000D_
06/08/2018 DC BER submitted to August ChMc for approval_x000D_
23/07 - Hannah has advised that CR4666 will be delievered as part of this CP. _x000D_
10/05/2018 DC Updated EQR version sent to Hannah and Manisha._x000D_
09/05/2018 DC EQR approved today at ChMC._x000D_
23/04/2018 DC Hannah Reddy Submitted the EQR for ChMC approval_x000D_
11/04/2018 DC The CP was approved at ChMC today._x000D_
_x000D_
_x000D_
28/03/2018 DC Gemini have been assigned this change._x000D_
21/03/18 - DC - CP sent back to Beverley V to provide more information within the CP.</v>
          </cell>
          <cell r="I332" t="str">
            <v>T &amp; SS</v>
          </cell>
          <cell r="J332">
            <v>43178</v>
          </cell>
        </row>
        <row r="333">
          <cell r="A333">
            <v>4635</v>
          </cell>
          <cell r="B333" t="str">
            <v>4633</v>
          </cell>
          <cell r="C333" t="str">
            <v>New website for Xoserve</v>
          </cell>
          <cell r="D333" t="str">
            <v>D1 - Change in delivery</v>
          </cell>
          <cell r="E333">
            <v>43259</v>
          </cell>
          <cell r="F333" t="str">
            <v>Emma Rose</v>
          </cell>
          <cell r="G333" t="str">
            <v>LIVE</v>
          </cell>
          <cell r="H333" t="str">
            <v>08/06/2018 DC Emma Rose confirmed the BC went to IRC 3rd May and was approved the project is now in delivery._x000D_
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333" t="str">
            <v>T &amp; SS</v>
          </cell>
          <cell r="J333">
            <v>43178</v>
          </cell>
        </row>
        <row r="334">
          <cell r="A334">
            <v>4636</v>
          </cell>
          <cell r="B334" t="str">
            <v>4634</v>
          </cell>
          <cell r="C334" t="str">
            <v>Data Catalogue</v>
          </cell>
          <cell r="D334" t="str">
            <v>A9 - Internal change progressing through capture</v>
          </cell>
          <cell r="E334">
            <v>43180</v>
          </cell>
          <cell r="F334" t="str">
            <v>Dave Addison</v>
          </cell>
          <cell r="G334" t="str">
            <v>LIVE</v>
          </cell>
          <cell r="H334" t="str">
            <v>13/07/2018 RJ - Still in capture. Fay will receive this project._x000D_
06/07/2018 DC Customer team refining requirements, this will sit with Fay Morris out of  capture._x000D_
22/06/2018 RJ - Session next week to discuss Capture._x000D_
15/06/2018 RJ - No update._x000D_
8/06/2018 DC This change has been re-assigned to Dave Addison for capture._x000D_
31/05/2018 RJ - Update from Jo Duncan: Two capture sessions have been cancelled by the Service Development team, currently awaiting the next session to be set up._x000D_
24/05/2018 RJ - Update from Jo Duncan: Trying to identify the best solution for this, no date at present._x000D_
18/05/2018 DC Jo said there is a session set up next week WITH Rachel Hinsley_x000D_
04/05/2018 DC Update from Jo Duncan:_x000D_
Trying to identify the best solution for this, no date at present_x000D_
_x000D_
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334" t="str">
            <v>Data Office</v>
          </cell>
          <cell r="J334">
            <v>43180</v>
          </cell>
        </row>
        <row r="335">
          <cell r="A335">
            <v>4637</v>
          </cell>
          <cell r="B335" t="str">
            <v>4635</v>
          </cell>
          <cell r="C335" t="str">
            <v>Amendments to the DSC service line to enable the Web Service provision of data for the Consumer Enquiry Service (Number)</v>
          </cell>
          <cell r="D335" t="str">
            <v>D1 - Change in delivery</v>
          </cell>
          <cell r="E335">
            <v>43264</v>
          </cell>
          <cell r="F335" t="str">
            <v>Charlie Haley</v>
          </cell>
          <cell r="G335" t="str">
            <v>LIVE</v>
          </cell>
          <cell r="H335" t="str">
            <v>18/07/2018 Dc I met with Charlie Haley, Dene Williams, Mike Entwistle and Deb Jones today to confirm details of this change, Charlie is the PM and this change is phase 1 of a bigger piece of work. _x000D_
17/03/2018 DC This change is being delivery by the back office which is third party delviery team.  Alex has spoken to Charlie who has confirmed this. I just need to confirm who is the PM on this change._x000D_
14/06/2018 Dc The title has been changed as per Alex Stuart_x000D_
13/05/2018 DC the CP was approved at ChMC today.  This change is to add an additional service ie portal website for the customer to use along side the option to call us.  It was agreed that there would be no EQR/BER for this CP._x000D_
06/06/2018 DC Assigned to T &amp; SS platform, this change will go to ChMC meeting next week._x000D_
05/06/2018 DC   Charlies POC has been superseeded by the CP going to change management next week.  It will sit in Capture phase until it comes back from Chane Management_x000D_
_x000D_
31/05/2018 RJ Update from Jo Duncan - POC should be approved by end of June_x000D_
18/05/2018 DC Jo is to speak to Charley hely and get confirmation we can close this change._x000D_
14/05/2018 Dc Update from Jo Duncan:_x000D_
Was delivered as a POC and the enduring solution will sit under Shared services. This CR will be closed, I need to get confirmation that the change is complete._x000D_
_x000D_
04/05/2018 DC On track_x000D_
27/08/18 Julie B - On track_x000D_
_x000D_
04/04/18 DC Emailed Steve Concannon and Charlie Haley to request who is the project manager and will they be doing a PAT Tool_x000D_
_x000D_
28/03/2018 DC Assigned to Data Office _x000D_
21/03/2018 DC This change relates to XRN4626</v>
          </cell>
          <cell r="I335" t="str">
            <v>T &amp; SS</v>
          </cell>
          <cell r="J335">
            <v>43180</v>
          </cell>
        </row>
        <row r="336">
          <cell r="A336">
            <v>4638</v>
          </cell>
          <cell r="B336" t="str">
            <v>4636</v>
          </cell>
          <cell r="C336" t="str">
            <v xml:space="preserve"> ASR – AS20180277 ENGIE Enhanced Portfolio shipper pack (VOL)</v>
          </cell>
          <cell r="D336" t="str">
            <v>D1 - Change in delivery</v>
          </cell>
          <cell r="E336">
            <v>43266</v>
          </cell>
          <cell r="F336" t="str">
            <v>Jo Duncan</v>
          </cell>
          <cell r="G336" t="str">
            <v>LIVE</v>
          </cell>
          <cell r="H336" t="str">
            <v>03/03/2018 - On Track _x000D_
20/07/2018 HS - Universe Changes. Jo Duncan to confirm when she knows more._x000D_
13/07/2018 RJ - Local copy delivered. Moved to end of September to allow for universe changes. Date moved from 30th August to 30th September._x000D_
06/07/2018 RJ - Linked to universe changes._x000D_
22/06/2018 RJ - No update._x000D_
15/06/2018 RJ - Will be delivered locally, implementation date moved to end of August._x000D_
08/06/2018 Dc JO Duncan: On Track for end of June._x000D_
31/05/2018 RJ Update from Jo Duncan - needs universe change so will be delivered at end of June_x000D_
24/05/2018 RJ - Update from Jo Duncan: Offer has been accepted and local copy provided until production in May._x000D_
18/05/2018 DC Update from Jo duna: Harfan has confirmed this change will go into production at the end of June._x000D_
18/05/2018 DC Jo to check with Harfan that this will be going into production next week._x000D_
14/05/2018 DC Update from Jo Duncan:_x000D_
Offer has been accepted and local copy provided until production in May_x000D_
_x000D_
04/05/2018 DC No PAT Tool submitted.  Cannot close until docs received._x000D_
27/04/18 Julie B - Accepted quote but offer form hasn’t been accepted. CR will be raised for the additional Data Item to be added to the universe. For now will be issuing the local copy, Steve Concannon to raise this CR for it to be raised as data should be in the system _x000D_
_x000D_
_x000D_
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336" t="str">
            <v>Data Office</v>
          </cell>
          <cell r="J336">
            <v>43185</v>
          </cell>
        </row>
        <row r="337">
          <cell r="A337">
            <v>4639</v>
          </cell>
          <cell r="B337" t="str">
            <v>4637</v>
          </cell>
          <cell r="C337" t="str">
            <v xml:space="preserve"> ASR – Corona Bypass AS20180273</v>
          </cell>
          <cell r="D337" t="str">
            <v>Z1 - Change completed</v>
          </cell>
          <cell r="E337">
            <v>43259</v>
          </cell>
          <cell r="F337" t="str">
            <v>Jo Duncan</v>
          </cell>
          <cell r="G337" t="str">
            <v>COMPLETE</v>
          </cell>
          <cell r="H337" t="str">
            <v>08/06/2018 DC Update from Greg Causon: The report has been delivered and we can now close this change._x000D_
31/05/2018 RJ Update from Jo Duncan: Delivered on time. Greg to provide update and closure email after first run of production file on 02/06. Forecast date changed from 01/06 to 25/05._x000D_
24/05/2018 RJ - Update from Jo Duncan: Offer has been accepted and local copy provided until production in May._x000D_
18/05/2018 Dc On Track_x000D_
14/05/2018 DC Update from Jo Duncan:_x000D_
Local copy in April - will issue production one in May_x000D_
04/05/2018 Dc Change conpleted, PAT Tool to be submitted._x000D_
_x000D_
27/04/18 Julie B - On track_x000D_
_x000D_
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337" t="str">
            <v>Data Office</v>
          </cell>
          <cell r="J337">
            <v>43185</v>
          </cell>
        </row>
        <row r="338">
          <cell r="A338">
            <v>4640</v>
          </cell>
          <cell r="B338" t="str">
            <v>4638</v>
          </cell>
          <cell r="C338" t="str">
            <v xml:space="preserve"> ASR – NGS Asset AS20180274</v>
          </cell>
          <cell r="D338" t="str">
            <v>D1 - Change in delivery</v>
          </cell>
          <cell r="E338">
            <v>43187</v>
          </cell>
          <cell r="F338" t="str">
            <v>Jo Duncan</v>
          </cell>
          <cell r="G338" t="str">
            <v>LIVE</v>
          </cell>
          <cell r="H338" t="str">
            <v>03/03/2018 AC - On track _x000D_
20/07/2018 HS - relates to AMR issues. Not sure when this will be resolved. Jo to talk to Harfan re. this._x000D_
13/07/2018 RJ - no update._x000D_
06/07/2018 RJ - Linked to universe changes. AMR issue still exists and may affect other reports, but it doesn't affect this one anymore. Waiting for report to enter production. Analysis with Dawn Burdett and Wipro to make sure this is correct._x000D_
22/06/2018 RJ - Greg needs to update this._x000D_
15/06/2018 RJ - Ongoing issue with AMR until this has been fixed, this change cannot be closed as we cannot put the report into production. Implementation date moved from 29th June to end of September. _x000D_
31/05/2018 RJ Update from Jo Duncan: a defect has been raised on this, if it doesn't get sorted quickly, there is a possibility of escalation_x000D_
25/05/2018 DC Greg has confimed that there is still an issue he is waiting a reply and will advise once he knows._x000D_
_x000D_
24/05/2018 RJ - Update from Jo Duncan: All agreed and approved local copy in April. An issue has been identified but no one can identify what's going on with the report. However, one of the date items is not available within the system so a new CR will have to be raised to get this missing data items in the system. Will have to delay this impl._x000D_
_x000D_
18/05/2018 Dc Greg cofirmed that there is an issue with the report so may not going into production as yet._x000D_
14/05/2018 DC Update from Jo Duncan:_x000D_
all agreed approved and accepted local copy in April _x000D_
However one of the data items is not available within the system so a new CR will have to be raised to get this missing data item in the system. Will have to delay this implementation _x000D_
_x000D_
04/05/2018 DC CR still to be raised by data for remaining data item._x000D_
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338" t="str">
            <v>Data Office</v>
          </cell>
          <cell r="J338">
            <v>43185</v>
          </cell>
        </row>
        <row r="339">
          <cell r="A339">
            <v>4641</v>
          </cell>
          <cell r="B339" t="str">
            <v>4639</v>
          </cell>
          <cell r="C339" t="str">
            <v>Customer KVI Reporting</v>
          </cell>
          <cell r="D339" t="str">
            <v>D1 - Change in delivery</v>
          </cell>
          <cell r="E339">
            <v>43187</v>
          </cell>
          <cell r="F339" t="str">
            <v>Jo Duncan</v>
          </cell>
          <cell r="G339" t="str">
            <v>LIVE</v>
          </cell>
          <cell r="H339" t="str">
            <v>10/08/2018 HS - Pushed out to accommodate priorities. Additional Dashboards are currently being built._x000D_
03/03/2018 AC - Forecast date pushed out to the end of august _x000D_
20/07/2018 HS - Just additional requirements need to be delivered. Imp date moved to 15th August._x000D_
13/07/2018 RJ - Changing requirements; session planned for next week to understand new requirements. _x000D_
06/07/2018 RJ - On track._x000D_
22/06/2018 RJ - On track._x000D_
15/06/2018 RJ - Delivered, but the exec want different dashboards. Exec are possibly adding additional scope; date pushed to 15th July to give Jo more time on requirments._x000D_
08/06/2018 DC Update from Jo Duncan: Working along side the team to determine the requirements, are still awaiting information from the KVI Leads,  I have requested a new imp date for this change._x000D_
31/05/2018 RJ - Update from Jo Duncan: Confirmation received that they want the dashboards by 8th June; on track for this date._x000D_
24/05/2018 DC Update from Jo Duncan: Working along side the team to determine the requirements, are still_x000D_
awaiting information from the KVI Leads_x000D_
18/05/2018 DC On tack with this change._x000D_
14/05/2018 DC update from Jo:_x000D_
Working along side the team to determine the requirements, are still awaiting information from the KVI Leads_x000D_
04/05/2018 DC Jo to submit pat tool, on track for delivery_x000D_
27/04/18 - JB - Data Update delivery date moved out to 01/06/18_x000D_
_x000D_
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339" t="str">
            <v>Data Office</v>
          </cell>
          <cell r="J339">
            <v>43186</v>
          </cell>
        </row>
        <row r="340">
          <cell r="A340">
            <v>4642</v>
          </cell>
          <cell r="B340" t="str">
            <v>4640</v>
          </cell>
          <cell r="C340" t="str">
            <v>BW Impacts as a Result of Required RGMA Changes</v>
          </cell>
          <cell r="D340" t="str">
            <v>Z2 - Change cancelled</v>
          </cell>
          <cell r="E340">
            <v>43187</v>
          </cell>
          <cell r="G340" t="str">
            <v>CLOSED</v>
          </cell>
          <cell r="H340" t="str">
            <v>28/03/2018 DC This change is closed as it is a requirement for 4612.  The original CR is to be amended and this one can be closed._x000D_
27/03/2018 DC This CR relates to 4612 RGMA.</v>
          </cell>
          <cell r="I340" t="str">
            <v>ICAF</v>
          </cell>
          <cell r="J340">
            <v>43186</v>
          </cell>
        </row>
        <row r="341">
          <cell r="A341">
            <v>4643</v>
          </cell>
          <cell r="B341" t="str">
            <v>4641</v>
          </cell>
          <cell r="C341" t="str">
            <v>Interconnector UK Electronic Notifications Change of Primary Route (NG ref: CR310)</v>
          </cell>
          <cell r="D341" t="str">
            <v>Z2 - Change cancelled</v>
          </cell>
          <cell r="E341">
            <v>43202</v>
          </cell>
          <cell r="F341" t="str">
            <v>Murray Thomson</v>
          </cell>
          <cell r="G341" t="str">
            <v>CLOSED</v>
          </cell>
          <cell r="H341" t="str">
            <v>12/04/2018 DC Murray has sent me an email confirming the closure of this ROM.  The customer will be going down the ASR route._x000D_
03/04/2018 DC ROM submitted to Muray Thompson today.  I have copies in Becky and Jane Rocky.</v>
          </cell>
          <cell r="I341" t="str">
            <v>Data Office</v>
          </cell>
          <cell r="J341">
            <v>43162</v>
          </cell>
        </row>
        <row r="342">
          <cell r="A342">
            <v>4644</v>
          </cell>
          <cell r="B342" t="str">
            <v>4642</v>
          </cell>
          <cell r="C342" t="str">
            <v>Address Maintenance Solution</v>
          </cell>
          <cell r="D342" t="str">
            <v>A9 - Internal change progressing through capture</v>
          </cell>
          <cell r="E342">
            <v>43193</v>
          </cell>
          <cell r="F342" t="str">
            <v>Simon Harris</v>
          </cell>
          <cell r="G342" t="str">
            <v>LIVE</v>
          </cell>
          <cell r="H342" t="str">
            <v>09/07/18 Julie B - removed from Jun-19 list for now and if there is capacity we can add to the release later (as is internal change and therefore assume we are paying) need to confirm this._x000D_
_x000D_
22/05/18 - Julie B - Proposed for Jun-19 Scope - RAG Status Red for Jun-19 delivery - going to DSG for recommendation 04/06/18._x000D_
_x000D_
04/04/2018 DC This change will go to the Customer Change Team for Capture, once capture is complete it will possibly go to the Minor Release team._x000D_
03/04/18 DC CR submitted for ICAF.</v>
          </cell>
          <cell r="I342" t="str">
            <v>R &amp; N</v>
          </cell>
          <cell r="J342">
            <v>43193</v>
          </cell>
          <cell r="K342" t="str">
            <v>Jun2019</v>
          </cell>
        </row>
        <row r="343">
          <cell r="A343">
            <v>4645</v>
          </cell>
          <cell r="B343" t="str">
            <v>4643</v>
          </cell>
          <cell r="C343" t="str">
            <v>Shipper Read Performance Reporting</v>
          </cell>
          <cell r="D343" t="str">
            <v>Z1 - Change completed</v>
          </cell>
          <cell r="E343">
            <v>43322</v>
          </cell>
          <cell r="F343" t="str">
            <v>Jo Duncan</v>
          </cell>
          <cell r="G343" t="str">
            <v>COMPLETE</v>
          </cell>
          <cell r="H343" t="str">
            <v>10/08/2018 DC Rachel Hinsley has sent over the Analysis Document, I have embedded it into the CP and closed the change._x000D_
09/08/2018 DC Alison Cross has sent an email to this change can be closed as the it was only for analysis. I have replied asking her to send documetation to show the analysis is complete in will then close the change._x000D_
20/07/2018 HS - In capture; Andy waiting for analysis from Rachel Hinsley._x000D_
13/07/2018 RJ - Jo to speak to Andy to confirm data field introducted in release 2 now exist._x000D_
06/07/2018 Dc Jo to chase for an update._x000D_
22/06/2018 RJ - Won't be done until Release 2 goes in. Still in capture. _x000D_
15/06/2018 RJ - Status moved back to Capture until R2 deliver functionality._x000D_
8/06/2018 DC Update from Jon Duncan:_x000D_
Capture has finished - analysis only _x000D_
31/05/2018 RJ - Still in capture, but additional clarification is required on who will deliver it as it may be more complicated._x000D_
30/05/2018 DC After a discussion between Alex Stuart and Rachel Hinsley it was decided that there were a number of questions that needed to be answered before it can be assigned, mainly are wipro or xoserve going to deliver the change.  Once this is clearer the change can be assigned out of capture _x000D_
29/05/2018 Dc This will be going back to ICAF, Rachel confirmed capture is complete and the change can now be handed over to the Data Platform._x000D_
24/2018 DC update from Jo Duncan: Capture has finished - analysis only_x000D_
18/05/2018 DC With Rachel to confirm_x000D_
14/05/2018 DC sent an email to Rachel to confirm when this change will come back to ICAF_x000D_
04/05/2018 DC Capture complete due to come back to ICAF._x000D_
27/04/18 Julie B - Status changed back to Start Up as per Deb_x000D_
_x000D_
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343" t="str">
            <v>Data Office</v>
          </cell>
          <cell r="J343">
            <v>43193</v>
          </cell>
        </row>
        <row r="344">
          <cell r="A344">
            <v>4646</v>
          </cell>
          <cell r="B344" t="str">
            <v>4644</v>
          </cell>
          <cell r="C344" t="str">
            <v>Analysis related to Meter Reading Tolerance Failures</v>
          </cell>
          <cell r="D344" t="str">
            <v>Z1 - Change completed</v>
          </cell>
          <cell r="E344">
            <v>43266</v>
          </cell>
          <cell r="F344" t="str">
            <v>Jo Duncan</v>
          </cell>
          <cell r="G344" t="str">
            <v>COMPLETE</v>
          </cell>
          <cell r="H344" t="str">
            <v>15/4/2018 DC Email from Jo Duncan with approval from Dave Addison to close this change._x000D_
15/06/2018 RJ - Awaiting update from Dave Addison._x000D_
08/06/2018 DC I have email Jo to confirm if we need to re-do the report or are we just waiting for the report to go into production. I am leaving the status until she replies._x000D_
08/06/2018 DC Update from Jo Duncan:_x000D_
Change is in Design at the moment - Harfan - delivered local copy and is currently tooing and froing at the moment between industry and ourselves. Currently with Andy woosnam and Dave Addison. Dave needs to send email to confirm._x000D_
_x000D_
01/06/2018 RJ Update from Jo Duncan: Forecast for implementation date changed from 25/05/ to 27/07. Andy to chase Dave on confirmation email._x000D_
24/05/2018 DC Update from Jo Duncan:Change is in Design at the moment - Harfan - delivered local copy and is currently tooing and froing at the moment between industry and_x000D_
ourselves. Currently with Andy woosnam and Dave Addison. Dave needs to send email to confirm.Andy to chase Dave on confirmation_x000D_
18/05/2018 DC Updae from Jo Duncan: Harfan has confirmed that this has been delivered awaiting confirmation from Dave Addision _x000D_
18/05/2018 DC Update Jo to check with Harfan to see where we are with this._x000D_
14/5/2018 DC Update from Jo Duncan:_x000D_
Change is in Design at the moment - Harfan - delivered local copy and is currently tooing and froing at the moment between industry and ourselves. Currently with Andy woosnam and Dave Addison_x000D_
_x000D_
04/05/2018 DC still in delivery, with Dave Addison  to see if industry are happy with details given by harfan_x000D_
27/04/18 - Julie B Delivery on track_x000D_
_x000D_
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344" t="str">
            <v>Data Office</v>
          </cell>
          <cell r="J344">
            <v>43193</v>
          </cell>
          <cell r="K344" t="str">
            <v>0</v>
          </cell>
        </row>
        <row r="345">
          <cell r="A345">
            <v>4647</v>
          </cell>
          <cell r="B345" t="str">
            <v>4645</v>
          </cell>
          <cell r="C345" t="str">
            <v>The rejection of incrementing reads submitted for an Isolated Supply Meter Point (RGMA flows)</v>
          </cell>
          <cell r="D345" t="str">
            <v>A5a - Solution Development</v>
          </cell>
          <cell r="E345">
            <v>43301</v>
          </cell>
          <cell r="F345" t="str">
            <v>Rachel Hinsley</v>
          </cell>
          <cell r="G345" t="str">
            <v>LIVE</v>
          </cell>
          <cell r="H345" t="str">
            <v>_x000D_
24/05/2018 DC Rachel has confirmed there is another meeting regarding this change today._x000D_
24/05/2018 Dc Requested an update from Rachel today._x000D_
15/05/2018 DC Rachel has confirmed that there is a meeting tomorrow to discuss this change._x000D_
15/05/2018 DC Sent chaser to Rachel Hinsley re capture status._x000D_
1/05/2018 DC Email from Emma Smith asking me to change the title on the dtabase and on the CR._x000D_
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345" t="str">
            <v>R &amp; N</v>
          </cell>
          <cell r="J345">
            <v>43193</v>
          </cell>
          <cell r="K345" t="str">
            <v>Jun2019</v>
          </cell>
        </row>
        <row r="346">
          <cell r="A346">
            <v>4648</v>
          </cell>
          <cell r="B346" t="str">
            <v>4646</v>
          </cell>
          <cell r="C346" t="str">
            <v>Amendment to plot to postal report</v>
          </cell>
          <cell r="D346" t="str">
            <v>D1 - Change in delivery</v>
          </cell>
          <cell r="E346">
            <v>43300</v>
          </cell>
          <cell r="F346" t="str">
            <v>Jo Duncan</v>
          </cell>
          <cell r="G346" t="str">
            <v>LIVE</v>
          </cell>
          <cell r="H346" t="str">
            <v>14/08/2018 HS - New delivery implementation forecast date: 29th September. Originally 29th June._x000D_
03/08/2018 AC work to be finished by 26th November _x000D_
27/07/2018 DC Update from Schedule, this change is schedule yet to start._x000D_
23/07/2018 DC Sent an email to Tahera asking her to confirm her appoval to proceed._x000D_
20/07/2018 HS - DC to check with Tahera Choudhury to confirm whether CR and HLE are approved._x000D_
19/07/2018 DC Update fro Tahera _x000D_
18/07/2018 DC I have emailed Tahera and Pooja to ask them to confirm what is happening with this change._x000D_
13/07/2018 - Submitted for business approval and waiting for updates. CIO office to put cost into HLE on Monday and send to Jo._x000D_
10/07/2018 DC HLE Received and sent out for appoval._x000D_
06/07/2018 RJ - HLE with Donna for approval. _x000D_
29/06/2018 RJ - On track_x000D_
22/06/2018 RJ - HLE started on 20th June, will finish on 4th July_x000D_
18/06/2018 DC Update from Pooja to say the change has been pushed out due to workload, I have emailed her back requesting a start date for the HLE._x000D_
15/06/2018 RJ - Awaiting update from Pooja.  _x000D_
08/06/2018 RJ - HLE started, expected completion date is 20th June._x000D_
01/06/2018 RJ - Yet to start; Pooja to confirm HLE completion date. 31/05/2018 RJ Update from Jo Duncan: Smita and ME to arrange a HLE on thi._x000D_
25/05/2018 DC Smita is to arrange requirements gathering for this change._x000D_
24/05/2018 DC Update from Jo Duncan: Following the changes at DSO level, Data Office can then make the_x000D_
requested change at report level Cannot be delivered by the BW team and will be required to passed onto the ME Team. A table generated for plot but they want the market sector_x000D_
22/06/2018 DC Update from ME Schedule: HLE due 13 June._x000D_
18/05/2018 DC With ME to supply HLE_x000D_
11/05/2018 DC I had a meeting with ME team and Jo Duncan yesterday to disucss this change.  It cannot be deilivered by the Data team for the following reason: A table generated for plot but they want the market sector to be added into it, requires a modified DSO and add it into the Univers.  I hve forwarded the CR ontly the ME team.  It will still be under the data platform._x000D_
_x000D_
E. Report Changes will do full HLE to us_x000D_
04/05/2018 Dc I have confirmed with Tahera that this change is not a duplicate of 4567.  They are requesting different thing off exisiting report._x000D_
03/05/2018 DC Max has confirmed the cost centre is XS013 and Jo Duncan had confirmed that a localised report has been completed it will go into production at the end of June._x000D_
03/05/2018 DC I have emailed the CR over to Max for confirmation of cost code._x000D_
11/04/2018 DC This CR was assigned to Data Platform for delivery. It was suggested the cost wil come from run the business in Steve Adcocks area.  I am to speak to Max re WBS codes and funding._x000D_
10/04/2018 DC CR submitted for ICAF</v>
          </cell>
          <cell r="I346" t="str">
            <v>Data Office</v>
          </cell>
          <cell r="J346">
            <v>43200</v>
          </cell>
          <cell r="K346" t="str">
            <v>50</v>
          </cell>
        </row>
        <row r="347">
          <cell r="A347">
            <v>4649</v>
          </cell>
          <cell r="B347" t="str">
            <v>4647</v>
          </cell>
          <cell r="C347" t="str">
            <v>IS Operations - Service Management Performance Birst Dashboards</v>
          </cell>
          <cell r="D347" t="str">
            <v>D1 - Change in delivery</v>
          </cell>
          <cell r="E347">
            <v>43259</v>
          </cell>
          <cell r="F347" t="str">
            <v>Jo Duncan</v>
          </cell>
          <cell r="G347" t="str">
            <v>LIVE</v>
          </cell>
          <cell r="H347" t="str">
            <v>10/08/2018 HS - Pushed out to accommodate resource constraints._x000D_
03/03/2018 AC - Pushed out to the end of August.  _x000D_
20/07/2018 HS - Jo Duncan to negotiate what can be delivered and when with the Operations Department._x000D_
13/07/2018 RJ - On track._x000D_
06/07/2018 DC Sign off today, should be completed by end of july.  Moved imp date as per Jo Duncan_x000D_
22/06/2018 RJ - On track._x000D_
15/06/2018 RJ - Replanned from 15th June to 7th July due to connection issues,annual leave and IS Ops._x000D_
8/06/2018 Dc Update from Jo Duncan,: This change is on track._x000D_
31/05/2018 RJ - Update from Jo Duncan: PAT Tool to be provided tomorrow._x000D_
24/05/2018 RJ - Update from Jo Duncan: On track and in delivey; the dashboards have been created. However, additional linkages to SD plus are required and further tweaks. Currently awaiting more information from SM team._x000D_
18/05/2018 DC On Track_x000D_
15/05/2018 DC Updated the forecast date as per Jo Duncans email._x000D_
14/05/2018 DC Update from Jo Duncan:_x000D_
On track and in delivery, the Dashboards have been created. However, additional linkages to SD Plus are required and further tweaks. Currently awaiting more information from SM Team_x000D_
_x000D_
04/05/2018 DC we are to send the PAT tool to jo for her to approve, otherwise on track_x000D_
_x000D_
03/05/2018 Dc speak to Jo at Fridays meeting to see if a PAT Tool has been done._x000D_
27/04/18 - JulieB - On Track_x000D_
_x000D_
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347" t="str">
            <v>Data Office</v>
          </cell>
          <cell r="J347">
            <v>43203</v>
          </cell>
        </row>
        <row r="348">
          <cell r="A348">
            <v>4650</v>
          </cell>
          <cell r="B348" t="str">
            <v>4648</v>
          </cell>
          <cell r="C348" t="str">
            <v>Service Desk Plus/ServiceNow B2B Design Change</v>
          </cell>
          <cell r="D348" t="str">
            <v>D1 - Change in delivery</v>
          </cell>
          <cell r="E348">
            <v>43326</v>
          </cell>
          <cell r="F348" t="str">
            <v>Luke Moise</v>
          </cell>
          <cell r="G348" t="str">
            <v>LIVE</v>
          </cell>
          <cell r="H348" t="str">
            <v>14/08/2018 DC Ness is to speak to Luke and get him to confirm the status of the change. I have put a status of D1 for now._x000D_
02/07/2018 Dc Luke Moise has confirmed he is the PM n this change.  He or Katie Pell will be doing the PAT Tool.  He has also confirmed that the Imp date should be changed to 12 Jan 19._x000D_
18/04 - Assigned to Dene Williams to PM at ICAF. I was on holiday for this ICAF._x000D_
_x000D_
16/04/18 - Luke to speak to Annie to see whether there is an IS Op cost centre that can be used to fund this change. Becky to speak to Max to ask what the process is to request that a change is funded from the business improvement budget?</v>
          </cell>
          <cell r="I348" t="str">
            <v>T &amp; SS</v>
          </cell>
          <cell r="J348">
            <v>43206</v>
          </cell>
          <cell r="K348" t="str">
            <v>0</v>
          </cell>
        </row>
        <row r="349">
          <cell r="A349">
            <v>4651</v>
          </cell>
          <cell r="B349" t="str">
            <v>4649</v>
          </cell>
          <cell r="C349" t="str">
            <v>ASR - SCP Weekly Portfolio Report (Phase 2)</v>
          </cell>
          <cell r="D349" t="str">
            <v>Z1 - Change completed</v>
          </cell>
          <cell r="E349">
            <v>43276</v>
          </cell>
          <cell r="F349" t="str">
            <v>Jo Duncan</v>
          </cell>
          <cell r="G349" t="str">
            <v>COMPLETE</v>
          </cell>
          <cell r="H349" t="str">
            <v>25/06/2018 DC Confirmation received from Greg to close this change as issues resolved and change has been completed._x000D_
15/06/2018 RJ - Greg to chase for confirmation whether this has been implemented._x000D_
08/06/2018 DC Update From Greg Causon: there have been some issues with this change which are being fixed, it will go into production at the end of June._x000D_
31/05/2018 RJ Update from Jo Duncan: delivered on time._x000D_
24/05/2018 RJ - Joanne Duncan's update:_x000D_
HLE has been provided and will provide clearance - with customer has been provided with localised copy until productionised. _x000D_
18/05/2018 Dc On Track_x000D_
14/05/2018 DC On track_x000D_
04/-5/2018 DC report delivered locally will be deployed end of june._x000D_
_x000D_
27/04/18 Julie B - On track_x000D_
_x000D_
20/04/18 - IB - GC confirmed with customer to provide approval to continue._x000D_
_x000D_
18/04 - Assigned to Data Office in ICAF. Jo Duncan to allocate work withing Data Office team. Est 3 hour piece of work.</v>
          </cell>
          <cell r="I349" t="str">
            <v>Data Office</v>
          </cell>
          <cell r="J349">
            <v>43207</v>
          </cell>
        </row>
        <row r="350">
          <cell r="A350">
            <v>4652</v>
          </cell>
          <cell r="B350" t="str">
            <v>4650</v>
          </cell>
          <cell r="C350" t="str">
            <v>M-Number DVD Automation</v>
          </cell>
          <cell r="D350" t="str">
            <v>A5 - CP in capture with DSG</v>
          </cell>
          <cell r="E350">
            <v>43320</v>
          </cell>
          <cell r="F350" t="str">
            <v>Mark Pollard</v>
          </cell>
          <cell r="G350" t="str">
            <v>LIVE</v>
          </cell>
          <cell r="H350" t="str">
            <v>08/08/2018 DC Emma Smith confirmed today tht the change will only go to DSG for information, it will not require any approvals_x000D_
08/08/2018 DC although this change was going to ChMC for information only after a disussion it was decided that it should be to DGS for discussion.  It will also go to contract mangers for approval._x000D_
_x000D_
03/03/2018 AC - On Track _x000D_
20/07/2018 HS - On track._x000D_
13/07/2018 RJ - Jo to acquire an update from Mark, which has been received: implementation forecast date moved to 30th September from 30th August._x000D_
06/07/2018 DC On Track._x000D_
22/06/2018 RJ - on track._x000D_
08/06/2018 DC The PAT Tool hs been submitted, update from Jo Duncan: Business case is in progress and currently in Capture, need to have discussions with Customer team about the external governance - have estimated End of August but this is just provisional at the moment_x000D_
31/05/2018 RJ  no further updates from Jo Duncan_x000D_
14/05/2018 DC Business case is in progress and currently in Capture, need to have discussions with Customer team about the external governance -_x000D_
have estimated End of August but this is just provisional _x000D_
_x000D_
18/05/2018 DC Update on track_x000D_
15/05/2018 DC Forecast Imp date pushed out to August as per update from Jo Duncan._x000D_
14/05/2018 DC Update from Jo Duncan:_x000D_
Business case is in progress and currently in Capture, need to have discussions with Customer team about the external governance - have estimated End of August but this is just provisional at the moment_x000D_
04/05/2018 DC JD - On Track_x000D_
03/05/2018 DC Received the PAT Tool and RACI today. I have moved the status to BC in progress._x000D_
18/04 - Assigned to Data Office Platform in ICAF. Mark Pollard PM.</v>
          </cell>
          <cell r="I350" t="str">
            <v>Data Office</v>
          </cell>
          <cell r="J350">
            <v>43207</v>
          </cell>
        </row>
        <row r="351">
          <cell r="A351">
            <v>4653</v>
          </cell>
          <cell r="B351" t="str">
            <v>4651</v>
          </cell>
          <cell r="C351" t="str">
            <v>Analysis for the development of a Bulk Transfer Tool _x000D_
(for use in scenarios outside of the “Supplier of Last Resort” Process)</v>
          </cell>
          <cell r="D351" t="str">
            <v>Z2 - Change cancelled</v>
          </cell>
          <cell r="E351">
            <v>43273</v>
          </cell>
          <cell r="F351" t="str">
            <v>Emma smith</v>
          </cell>
          <cell r="G351" t="str">
            <v>CLOSED</v>
          </cell>
          <cell r="H351" t="str">
            <v>22/06/2018 DC Received confrimation from James Verdon to close this change._x000D_
21/06/2018 DC I met with James and Matt today to discuss the change.  Matt Rider has done the Impact Assessment based on the requirements in the CR, however James has advised that there is some testing going on and once completed it will give him an idea of the requirements needed to go forward with this change.  I have advised James that he needs to cancel this change as he cant leave it one indefinately not know what the requirements are.  He is to email me with approvala to cancel this change. _x000D_
19/06/2018 DC Email James verdon re this change, either we update the requirements or cancel the change._x000D_
18/06/2018 DC Matt has advised that he was to meet with the customer team and chagne team to go through requirements again as the CR was not very clear, this has not happened and he has not re done the IA.  He would like to move this along and has sent emails to all involved regarding this. _x000D_
06/06/2018 DC Email from Matt Rider to say the IA has been done but there are some further requirements add that need assessing therefore his team are still working on this._x000D_
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351" t="str">
            <v>R &amp; N</v>
          </cell>
          <cell r="J351">
            <v>1205780</v>
          </cell>
        </row>
        <row r="352">
          <cell r="A352">
            <v>4654</v>
          </cell>
          <cell r="B352" t="str">
            <v>4652</v>
          </cell>
          <cell r="C352" t="str">
            <v>NGS Asset Report – Site Visit Check Read (Gazprom Energy)</v>
          </cell>
          <cell r="D352" t="str">
            <v>Z2 - Change cancelled</v>
          </cell>
          <cell r="E352">
            <v>43214</v>
          </cell>
          <cell r="G352" t="str">
            <v>CLOSED</v>
          </cell>
          <cell r="H352"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352" t="str">
            <v>ICAF</v>
          </cell>
          <cell r="J352">
            <v>43213</v>
          </cell>
        </row>
        <row r="353">
          <cell r="A353">
            <v>4655</v>
          </cell>
          <cell r="B353" t="str">
            <v>4653</v>
          </cell>
          <cell r="C353" t="str">
            <v>National Grid Transmission iConversion Project</v>
          </cell>
          <cell r="D353" t="str">
            <v>B2 - Awaiting ME/Data Office/MR HLE quote</v>
          </cell>
          <cell r="E353">
            <v>43300</v>
          </cell>
          <cell r="F353" t="str">
            <v>Emma Rose</v>
          </cell>
          <cell r="G353" t="str">
            <v>LIVE</v>
          </cell>
          <cell r="H353" t="str">
            <v>19/07/2018 DC Jo Rooney has sent in the PAT tool with the delvierables, the project team are now waiting for the RFQ to be completed so I have changed the status to B2._x000D_
19/07/2018 DC the PAT score has been received but not the deliverables of the change, therefore it will stay in this status until we get them.  Bevan is to speak woith Jo Rooney._x000D_
20//06/2018 DC The change was brought back to ICAF to ask ME to do a HLE on this change.  ME advised they cannot take the change as it will be bigger than the 60 day threshold and they are very busy at present.  The project team are to go down the RFQ route._x000D_
03/05/2018 DC moved to Capture._x000D_
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353" t="str">
            <v>T &amp; SS</v>
          </cell>
          <cell r="J353">
            <v>43214</v>
          </cell>
        </row>
        <row r="354">
          <cell r="A354">
            <v>4656</v>
          </cell>
          <cell r="B354" t="str">
            <v>4654</v>
          </cell>
          <cell r="C354" t="str">
            <v>Northern Gas Networks H21 Data Request</v>
          </cell>
          <cell r="D354" t="str">
            <v>F1 - CCR/Closedown document in progress</v>
          </cell>
          <cell r="E354">
            <v>43290</v>
          </cell>
          <cell r="F354" t="str">
            <v>Fiona Cottam</v>
          </cell>
          <cell r="G354" t="str">
            <v>LIVE</v>
          </cell>
          <cell r="H354" t="str">
            <v>30/07/2018 DC Greg has responsed to my email to say he will be able to confirm closure of this change Tuesday hopefully._x000D_
27/07/2018 DC sent an email to Greg Causon asking for confirmation to close the change._x000D_
09/07/2018  - ME change was deployed before change was rasied. Change was deployed in Feb 18. Email confirms this._x000D_
04/06/2018 DC Greg is not in today. Ryan has confirmed that the customer has sent a PO back for this change, will speak to Greg tomorrow to confirm change in delivery._x000D_
25/04/2018 DC Assigned to Fiona Cottams team to do the delivery of this ASR change.  They are to provide Greg with the costings for them to submit to the customer._x000D_
24/04/2018 DC Greg submitted this change for I CAF this week.</v>
          </cell>
          <cell r="I354" t="str">
            <v>Other</v>
          </cell>
          <cell r="J354">
            <v>43214</v>
          </cell>
        </row>
        <row r="355">
          <cell r="A355">
            <v>4657</v>
          </cell>
          <cell r="B355" t="str">
            <v>4655</v>
          </cell>
          <cell r="C355" t="str">
            <v>Electronic CRM system to Capture Customer Contact Details and Email Conversations</v>
          </cell>
          <cell r="D355" t="str">
            <v>A9 - Internal change progressing through capture</v>
          </cell>
          <cell r="E355">
            <v>43223</v>
          </cell>
          <cell r="F355" t="str">
            <v>Dene Williams</v>
          </cell>
          <cell r="G355" t="str">
            <v>LIVE</v>
          </cell>
          <cell r="H355" t="str">
            <v>14/08/2018 I have spoken to Dene and he advised that this change will probably be sent over to the data team.  I am sending an email to Michelle and Crispin to get confirmation of this._x000D_
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355" t="str">
            <v>T &amp; SS</v>
          </cell>
          <cell r="J355">
            <v>43214</v>
          </cell>
        </row>
        <row r="356">
          <cell r="A356">
            <v>4658</v>
          </cell>
          <cell r="B356" t="str">
            <v>4656</v>
          </cell>
          <cell r="C356" t="str">
            <v>Customer Instant Feedback Mechanism for KVI Reporting</v>
          </cell>
          <cell r="D356" t="str">
            <v>A9 - Internal change progressing through capture</v>
          </cell>
          <cell r="E356">
            <v>43223</v>
          </cell>
          <cell r="F356" t="str">
            <v>Dene Williams</v>
          </cell>
          <cell r="G356" t="str">
            <v>LIVE</v>
          </cell>
          <cell r="H356"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356" t="str">
            <v>T &amp; SS</v>
          </cell>
          <cell r="J356">
            <v>43214</v>
          </cell>
        </row>
        <row r="357">
          <cell r="A357">
            <v>4659</v>
          </cell>
          <cell r="B357" t="str">
            <v>4657</v>
          </cell>
          <cell r="C357" t="str">
            <v>UNC Modification 0636D - Updating the parameters for the NTS Optional Commodity Charge</v>
          </cell>
          <cell r="D357" t="str">
            <v>Y2 - ROM completed</v>
          </cell>
          <cell r="E357">
            <v>43228</v>
          </cell>
          <cell r="F357" t="str">
            <v>Steve Ganney</v>
          </cell>
          <cell r="G357" t="str">
            <v>COMPLETE</v>
          </cell>
          <cell r="H357" t="str">
            <v>31/05/2018 RJ - No update from Jo Duncan._x000D_
24/05/2018 RJ - Update from Jo Duncan: ROM in progress_x000D_
08/05/2018 DC Paul Orsler sent over the ROM to be sent out to the Joint Office today._x000D_
24/04/2018 DC Steve Pownall has sent in a ROM request on behalf of gazprom.  I have sent it to Steve Ganney for completion.</v>
          </cell>
          <cell r="I357" t="str">
            <v>Data Office</v>
          </cell>
          <cell r="J357">
            <v>43214</v>
          </cell>
        </row>
        <row r="358">
          <cell r="A358">
            <v>4660</v>
          </cell>
          <cell r="B358" t="str">
            <v>4658</v>
          </cell>
          <cell r="C358" t="str">
            <v>Read validation – increasing outer tolerance value for specific AQ bands for Class 3 &amp; 4 Meter Points</v>
          </cell>
          <cell r="D358" t="str">
            <v>D1 - Change in delivery</v>
          </cell>
          <cell r="E358">
            <v>43299</v>
          </cell>
          <cell r="F358" t="str">
            <v>Padmini Duvvuri</v>
          </cell>
          <cell r="G358" t="str">
            <v>LIVE</v>
          </cell>
          <cell r="H358" t="str">
            <v>25/07/2018 DC The BER was sent to ChMC meeting held 23rd July and approved to deliver.  This will be delivered along side R3, although Padmini is to be the PM she will be supported by Emma Smith, Julie Bretherton._x000D_
20/07/2018 DC this was approved by UNCC, this will be going into R3_x000D_
20/07/2018 DC Sent the latest version of the change to DSC as requested by Emma Smith_x000D_
18/07/2018 HS Dave Addison bringing back out of capture. Going to R&amp;N; will need a BER (which Julie Bretherton will complete). This change will then go to ChMC on 23/07 to be delivered alongside Release 3._x000D_
10/07/2018 DC I have spoken to Julie Bretherton re this change, it is not going into June 19, Emma Smith has suggested it is going into Nov 18 along side R3.  Julie has asked to to leave it blank until after ChMc tomorrow._x000D_
22/06/2018 RJ - Go back to CHMC next month. UNCC will need to approve first, before CHMC decide delivery timescales (slot it into a release). _x000D_
13/06/2018 DC discussed today at ChMC, it was decided that the change will go to DSG and distribution work group, it will back to ChMC in July, we are also to report back as to the likelihood of the change being deliverd in R3._x000D_
22/05/18 Julie B - Proposed Jun-19 Release Scope session held yesterday - Customer Contracts Team advised that this CP could be a candidate for Minor Release - Customer Change Team to advised Matt Rider once the CP is back from Shipper Consultation_x000D_
_x000D_
09/05/2018 DC Approved to go out for consultation, will go to the next DSG meeting and come back to ChMC next month_x000D_
03/05/2018 DC Emma sent over an updated version of the change, I have added it ot the config library._x000D_
02/05/2018 DC This external change will go to Customer Change team (Dave Addison to lead) for capture, it will be assigned to R &amp; N and will also go to DSG for discussion on the release it will be place into._x000D_
25/04/2018 DC CP submitted by Emma Smith on behalf of the customer.  It will go to ICAF next weds and ChMC in May.</v>
          </cell>
          <cell r="I358" t="str">
            <v>R &amp; N</v>
          </cell>
          <cell r="J358">
            <v>43215</v>
          </cell>
          <cell r="K358" t="str">
            <v>Nov2018</v>
          </cell>
        </row>
        <row r="359">
          <cell r="A359">
            <v>4661</v>
          </cell>
          <cell r="B359" t="str">
            <v>4659</v>
          </cell>
          <cell r="C359" t="str">
            <v>Strategic Hosting</v>
          </cell>
          <cell r="D359" t="str">
            <v>D1 - Change in delivery</v>
          </cell>
          <cell r="E359">
            <v>43222</v>
          </cell>
          <cell r="F359" t="str">
            <v>John Bevan</v>
          </cell>
          <cell r="G359" t="str">
            <v>LIVE</v>
          </cell>
          <cell r="H359" t="str">
            <v>13/06/2018 DC Update from Alex Stuart, this change is now in delivery._x000D_
24/05/2018Dc This change will not require a PAT Tool and will not follow our governance._x000D_
02/05/2018 DC Assigned to Architecture Platform, Az is to be the co-ordinator on this piece and John Bevan is leading it._x000D_
30/04/2018 DC This change will sit with Johns team but is going to ICAF for information only.</v>
          </cell>
          <cell r="I359" t="str">
            <v>Architecture</v>
          </cell>
          <cell r="J359">
            <v>43217</v>
          </cell>
        </row>
        <row r="360">
          <cell r="A360">
            <v>4662</v>
          </cell>
          <cell r="B360" t="str">
            <v>4660</v>
          </cell>
          <cell r="C360" t="str">
            <v>Changes to Gemini Online reports :Measurement load error report &amp; Valid Measurement Loaded report to include Class &amp; EUC</v>
          </cell>
          <cell r="D360" t="str">
            <v>Z2 - Change cancelled</v>
          </cell>
          <cell r="E360">
            <v>43222</v>
          </cell>
          <cell r="G360" t="str">
            <v>CLOSED</v>
          </cell>
          <cell r="H360" t="str">
            <v>02/05/2018 DC Dan Donovan has decided to withdraw this change as he has he will be submitting another change that incorporates this scope also._x000D_
27/04/2018 DC CR submitted for ICAF, Sat Kalsi has approved.</v>
          </cell>
          <cell r="I360" t="str">
            <v>ICAF</v>
          </cell>
          <cell r="J360">
            <v>43217</v>
          </cell>
        </row>
        <row r="361">
          <cell r="A361">
            <v>4665</v>
          </cell>
          <cell r="B361" t="str">
            <v>4661</v>
          </cell>
          <cell r="C361" t="str">
            <v>Request for Project Management resource to manage the analysis and resolution of the issues with the Amendment invoice</v>
          </cell>
          <cell r="D361" t="str">
            <v>Z2 - Change cancelled</v>
          </cell>
          <cell r="E361">
            <v>43249</v>
          </cell>
          <cell r="F361" t="str">
            <v>Lee Foster</v>
          </cell>
          <cell r="G361" t="str">
            <v>CLOSED</v>
          </cell>
          <cell r="H361" t="str">
            <v>29/05/2018 DC Dan has confirmed that this change can now be closed._x000D_
29/05/2018 DC Alex is to confirm if this change can be closed, Lee Fostr took an action of line to deal with this change.  If it is to be closed we will need an email confirm this._x000D_
02/05/2018 DC This change was pulled from the agenda and re submitted.  It is for a resource to coordinate the three areas of work.  Lee Foster has taken this change to look into, it will come back to ICAF after discussions have taken place and a resolution has been found._x000D_
30/04/2018 DC Although the need date is stated as end of May, Review of system architecture and design, with options &amp; recommendation by 11th May.</v>
          </cell>
          <cell r="I361" t="str">
            <v>R &amp; N</v>
          </cell>
          <cell r="J361">
            <v>43220</v>
          </cell>
        </row>
        <row r="362">
          <cell r="A362">
            <v>4666</v>
          </cell>
          <cell r="B362" t="str">
            <v>4662</v>
          </cell>
          <cell r="C362" t="str">
            <v>Project Management of Business Plan 19 (known as BP19)</v>
          </cell>
          <cell r="D362" t="str">
            <v>Z2 - Change cancelled</v>
          </cell>
          <cell r="E362">
            <v>43222</v>
          </cell>
          <cell r="G362" t="str">
            <v>CLOSED</v>
          </cell>
          <cell r="H362" t="str">
            <v>02/01/2018 DC Alex Stuart has had a meeting with Anne and Imran and it was decided the best way forward for this piece of work is to go externally for a resource.  Therefoe this change can be closed._x000D_
30/04/2018 DC Anne submitted CR for ICAF assignment.</v>
          </cell>
          <cell r="I362" t="str">
            <v>ICAF</v>
          </cell>
          <cell r="J362">
            <v>43217</v>
          </cell>
        </row>
        <row r="363">
          <cell r="A363">
            <v>4667</v>
          </cell>
          <cell r="B363" t="str">
            <v>4665</v>
          </cell>
          <cell r="C363" t="str">
            <v>Creation of new End User Categories</v>
          </cell>
          <cell r="D363" t="str">
            <v>A10 - ICAF - Capture complete, awaiting CIO PM assignment</v>
          </cell>
          <cell r="E363">
            <v>43306</v>
          </cell>
          <cell r="F363" t="str">
            <v>Emma smith</v>
          </cell>
          <cell r="G363" t="str">
            <v>LIVE</v>
          </cell>
          <cell r="H363" t="str">
            <v>25/07/2018 DC This change is will Julie Bretheton to assign to release.  She is to set up a meeting with Simon Harris re this change as it needs to be done before sept due to the files going in August, it may need to be delivered outside a release._x000D_
18/07/2018 DC Missed this week ICAF will go next week for assignment._x000D_
11/07/2018 DC approved at ChMC for solution option 2 and delivery option B October 19._x000D_
_x000D_
10/09/2018 DC Emma Has email to say this change has completed Capture and will be approved at ChMC this month, she would like it to go to ICAF Wednesday for assignment._x000D_
29/07/2018 DC Rachel has confirmed this change will be approved once it goes back to ChMC in July.  It needs to go to ICAF next week to be assigned to a PM so we can sort out a release date.  She has forwarded the solution option for information._x000D_
22/06/2018 RJ - Go back to ChMC next month._x000D_
13/06/2018 DC Discussed today at ChMC, the change was approved to go out for solution consultation, it will be a 10 day consultation (due 29th june) and then come back to ChMC for approval in July._x000D_
22/05/18 Julie B - Proposed Jun-19 Release Scope session held yesterday - Customer Contracts Team advised that Minor Release are completing an Impact Assessment for this CP - Not yet confirmed if this will be a Major or Minor Release_x000D_
_x000D_
21/05/2018 DC I have received the updated version of the CP after the DSG meeting. I have updated details on the database and this should revise the score._x000D_
18/05/2018 DC Alex Stuat has sent an email out regarding this change, he has requested Julie and Jessica to get involved in the capture of this change as the customer require it by October.  He has suggested that an IA be done by wipro.  I have spoken with Matt Rider who explained that his wipro resource is quite busy at the moment, he suggested speaking to Alex when he is back in next week._x000D_
09/05/2018 DC At ChMC meeting today, this  change is to go out for consultation and will go  back to June ChMC_x000D_
09/05/2018 DC Assigned to R/N and Customer change to lead the capture (Emma Lyndon)_x000D_
8/05/2018 DC This change relates to 4616, this was a MOD 644 that steve ganney did a ROM on.  This change was raised off the back of that ROM._x000D_
02/05/2018 DC Emma emailed confirming customer need date._x000D_
02/05/2018 DC This CP has been sent over as urgent from Emma Smith.  I have added it onto the database but have asked her to confirm a need date asap.</v>
          </cell>
          <cell r="I363" t="str">
            <v>R &amp; N</v>
          </cell>
          <cell r="J363">
            <v>43222</v>
          </cell>
          <cell r="K363" t="str">
            <v>Sep2019</v>
          </cell>
        </row>
        <row r="364">
          <cell r="A364">
            <v>4668</v>
          </cell>
          <cell r="B364" t="str">
            <v>4666</v>
          </cell>
          <cell r="C364" t="str">
            <v>Changes to Gemini system to provide Business User access to Class 1 &amp; 2 Energy values, to view &amp; update &amp; include additional data items in existing system generated reports</v>
          </cell>
          <cell r="D364" t="str">
            <v>C1 - Delivery Business Case/BER in progress</v>
          </cell>
          <cell r="E364">
            <v>43306</v>
          </cell>
          <cell r="F364" t="str">
            <v>Hannah Reddy</v>
          </cell>
          <cell r="G364" t="str">
            <v>LIVE</v>
          </cell>
          <cell r="H364" t="str">
            <v>25/07/2018 DC Updated the database to show the same status as 4632 as this is linked._x000D_
23/07 - This CR will be delivered as part of CP4632. CP4632 will provide the PAT tool, so there is no requirement to complete a separate PAT tool for this Change. _x000D_
17/07/2018 DC Email from Nicky Patmore to say Hannah Reddy is PM on this change._x000D_
17/07/2018 DC Sent an email to Nicky Patmore regarding the PAT Tool asking her to send it over as the 10 day SLA has passed._x000D_
27/06/2018 DC This change has been assigned to T &amp; SS platform, the gemini team will be delivering this change._x000D_
26/06/2018 DC Jo Duncan has confirmed that capture is complete on this change.  It will be re assigned to the T &amp; SS platform.  There are is no development or involvement for the data platform._x000D_
22/06/2018 RJ - Jo to schedule a capture session with other platform owners to discuss change and solution options._x000D_
15/06/2018 RJ - Appears to be associated with System Changes. Capture session next week to review this further._x000D_
13/06/2018 DC The change was assigned to Data Platform to do capture, There may be changes needed across platforms for this change will mean it may go into a major release.  _x000D_
07/06/2018 DC Email from Pooja to say this change is too big for them to do and it will need to go back to ICAF to be re assigned._x000D_
01/06/2018 RJ - HLE is in progress. XO3676_x000D_
25/05/2018 DC Requirements gathering yesterday, smita to confirm when the HLE will start._x000D_
22/06/2018 DC Update from ME Schedule: HLE due 06/06/18_x000D_
11/05/2018 DC Karen has suggested this change may be too big for ME, Pooja is to get back to me._x000D_
09/05/2018 DC CR passed to ME team._x000D_
09/05/2018 DC Assigned to R &amp; N  platform , ME Team to do the delivery._x000D_
04/05/2018 DC CR Submitted by Dan Donovan</v>
          </cell>
          <cell r="I364" t="str">
            <v>T &amp; SS</v>
          </cell>
          <cell r="J364">
            <v>43224</v>
          </cell>
        </row>
        <row r="365">
          <cell r="A365">
            <v>4669</v>
          </cell>
          <cell r="B365" t="str">
            <v>4667</v>
          </cell>
          <cell r="C365" t="str">
            <v>DSC Service Description Table cosmetic changes to Service Lines May 2018</v>
          </cell>
          <cell r="D365" t="str">
            <v>D1 - Change in delivery</v>
          </cell>
          <cell r="E365">
            <v>43224</v>
          </cell>
          <cell r="F365" t="str">
            <v>Andy Miller</v>
          </cell>
          <cell r="G365" t="str">
            <v>LIVE</v>
          </cell>
          <cell r="H365" t="str">
            <v>06/08/2018 DC Apparntly the JO have not got the most up to date version of this change, I have re sent it and asked them to publish the change as version 2._x000D_
25/06/2018 DC Emma Smith sent over the amended version of the change, I have add the copy to our configuration library and sent a copy over the the Joint office for publication._x000D_
21/06/2018 Dc emailed Emma Smith re this change, the CP needs to be changed as it is showing the wrong service line._x000D_
13/06/2018 DC discussed today at ChMC it was agreed that no EQR, BER is needed for this change. Emma Smith is to check an item with Andy Miller and update the CP. Approval will come from Contract managers meeting._x000D_
31/05/2018 DC it will go to ChMC in June for approval_x000D_
17/05/2018 DC discussed with Becky, this change is updating the service line table, it does not require EQR, BER.</v>
          </cell>
          <cell r="I365" t="str">
            <v>Other</v>
          </cell>
          <cell r="J365">
            <v>43224</v>
          </cell>
        </row>
        <row r="366">
          <cell r="A366">
            <v>4670</v>
          </cell>
          <cell r="B366" t="str">
            <v>4668</v>
          </cell>
          <cell r="C366" t="str">
            <v xml:space="preserve"> ASR – CNG supplier Short Code(ENY) Portfolio Report.</v>
          </cell>
          <cell r="D366" t="str">
            <v>Z1 - Change completed</v>
          </cell>
          <cell r="E366">
            <v>43298</v>
          </cell>
          <cell r="F366" t="str">
            <v>Jo Duncan</v>
          </cell>
          <cell r="G366" t="str">
            <v>COMPLETE</v>
          </cell>
          <cell r="H366" t="str">
            <v>13/07/2018 RJ - Email received to close from Greg_x000D_
06/07/2018 RJ - Delivered. We can close this. Greg to send notice of closure to Jo and DC._x000D_
22/06/2018 RJ - Greg to seek update next week to understand if they're happy with what they received._x000D_
15/06/2018 RJ - Implementation date changed from 30th June to 30th August. Being delivered locally until change can go into production in end of August._x000D_
08/06/2018 DC Update fro Jo Duncan: Going into production end of June._x000D_
31/05/2018 RJ - Update from Jo Duncan: Sample file has been delivered, need to check that this is satisfactory. Andy W to speak to Harfan._x000D_
24/05/2018 RJ - Update from Jo Duncan: Investigation is currently ongoing as additional data information - locally end of month production in end of June._x000D_
18/05/2018 Work started in progress at mo_x000D_
16/05/2018 DC This change was assigned to Data Platform at ICAF today._x000D_
14/05/2018 DC New ASR change submitted for ICAF</v>
          </cell>
          <cell r="I366" t="str">
            <v>Data Office</v>
          </cell>
          <cell r="J366">
            <v>43230</v>
          </cell>
        </row>
        <row r="367">
          <cell r="A367">
            <v>4671</v>
          </cell>
          <cell r="B367" t="str">
            <v>4669</v>
          </cell>
          <cell r="C367" t="str">
            <v>Class 1 &amp; 2 Energy Comparison Report</v>
          </cell>
          <cell r="D367" t="str">
            <v>D1 - Change in delivery</v>
          </cell>
          <cell r="E367">
            <v>43236</v>
          </cell>
          <cell r="F367" t="str">
            <v>Donna Johnson</v>
          </cell>
          <cell r="G367" t="str">
            <v>LIVE</v>
          </cell>
          <cell r="H367" t="str">
            <v>10/08/2018 HS - On track for delivery date._x000D_
03/08/2018 AC Change in delivery, will be delivered in october _x000D_
23/07/2018 DC HLE received today, sent to Dan Donovan and Carole Elwell for approval._x000D_
20/07/2018 HS - still waiting for Donna and Rob to approve this. _x000D_
13/07/2018 RJ - Awaiting for IS Ops approval._x000D_
06/07/2018 RJ - With Donna M, Rob Smith for approval. Smitha will chase._x000D_
29/06/2018 DC Update from Smita: Revised HLE date 02/07 for completion_x000D_
22/06/2018 RJ - HLE should be complete by 28th June._x000D_
15/06/2018 RJ - HLE in progress, Smita to acquire update from Pooja._x000D_
08/06/2018 RJ - HLE started, follow up session due on 12th June to clarify some requirements, the HLE will then be submitted._x000D_
01/06/2018 RJ - HLE is in progress; requirement gathering is taking place._x000D_
25/05/2018 DC The HLE had not yet started, Smita is to confirm a date after the requirements gathering session on 29th May._x000D_
16/05/2018 DC Assigned to Retail &amp; Network platform but the work will be carried out by ME Team.  This is an urgent change, Rachel Hinsley suggested that the change miss out the HLE and get the work done asap.  There will be a change freeze 15th June for 3 weeks and there is a P1 issue that will push out all changes with the ME team_x000D_
14/05/2018 DC CR submitted for ICAF approved by Dan Donovan</v>
          </cell>
          <cell r="I367" t="str">
            <v>R &amp; N</v>
          </cell>
          <cell r="J367">
            <v>43234</v>
          </cell>
          <cell r="K367" t="str">
            <v>50</v>
          </cell>
        </row>
        <row r="368">
          <cell r="A368">
            <v>4672</v>
          </cell>
          <cell r="B368" t="str">
            <v>4670</v>
          </cell>
          <cell r="C368" t="str">
            <v xml:space="preserve"> Reject a replacement read, where the read provided is identical to that already held in UK Link for the same read date</v>
          </cell>
          <cell r="D368" t="str">
            <v>A5b - Undergoing Solution Impact Assessment</v>
          </cell>
          <cell r="E368">
            <v>43301</v>
          </cell>
          <cell r="F368" t="str">
            <v>Emma smith</v>
          </cell>
          <cell r="G368" t="str">
            <v>LIVE</v>
          </cell>
          <cell r="H368" t="str">
            <v>_x000D_
19/07/18 Julie B - Sent this XRN into High Level Impact Assessment._x000D_
_x000D_
18/07/2018 DC I Have spoke to Emma Smith, this change has not had the IA done therefore it is still in capture for now._x000D_
18/07/2018 HS - Julie Bretherton to take this change as it relates to R&amp;N. This has come out of capture; delivery is to go ahead._x000D_
11/07/2018 DC this is an internal change, it has gone to ChMC meeting for information only, is is going to DSG._x000D_
22/05/18 - Julie B - Proposed for Jun-19 Scope - RAG Status Purple for Jun-19 delivery - going to DSG for recommendation 04/06/18._x000D_
_x000D_
16/05/2018 DC Assigned to Customer Change team for Capture at ICAF today_x000D_
14/05/2018 DC CR submitted for discussion at ICAF</v>
          </cell>
          <cell r="I368" t="str">
            <v>R &amp; N</v>
          </cell>
          <cell r="J368">
            <v>43234</v>
          </cell>
          <cell r="K368" t="str">
            <v>Jun2019</v>
          </cell>
        </row>
        <row r="369">
          <cell r="A369">
            <v>4673</v>
          </cell>
          <cell r="B369" t="str">
            <v>4671</v>
          </cell>
          <cell r="C369" t="str">
            <v>Class 2 Energy Updates from UKL to Gemini via CON file</v>
          </cell>
          <cell r="D369" t="str">
            <v>D1 - Change in delivery</v>
          </cell>
          <cell r="E369">
            <v>43285</v>
          </cell>
          <cell r="F369" t="str">
            <v>Donna Johnson</v>
          </cell>
          <cell r="G369" t="str">
            <v>LIVE</v>
          </cell>
          <cell r="H369" t="str">
            <v>10/08/2018 HS - On track._x000D_
03/03/2018 AC - Change in progress _x000D_
20/07/2018 HS - implementation date on track._x000D_
13/07/2018 RJ - Planned implementation date is 8th September_x000D_
06/07/2018 RJ - Pooja is to assign a delivery resource for this change._x000D_
04/07/2018 DC Aproval recevied from Dan and sent to ME team._x000D_
04/07/2018 DC HLE sent to Dan and Jo Tedd today for approval._x000D_
29/06/2018 DC Update from Smita: revised HLE completion date is 2/07_x000D_
22/06/2018 RJ - HLE has been resubmitted to Rob; Smita to identify current status._x000D_
15/06/2018 RJ - Comments have been addressed by Pooja, and sent it back for approval._x000D_
11/06/2018 DC HLE was sent to Donna Johnson for approval, Donna had some comments, Pooja is now working on them._x000D_
08/06/2018 RJ - HLE pending internal approval._x000D_
01/06/2018 RJ - HLE complete, pending internal approval. Requirements gathering session completed._x000D_
25/05/2018 DC Requirements gathering was done yesterday, hle yet to start._x000D_
16/05/2018 DC Assigned to Retail and Network platform but ME are to do the work.  This change should be funded out of the UK Link deferred pot as it is a missed requirement and the defect team will no take this as a defect._x000D_
14/05/2018 DC CR submitted for ICAF</v>
          </cell>
          <cell r="I369" t="str">
            <v>R &amp; N</v>
          </cell>
          <cell r="J369">
            <v>43234</v>
          </cell>
          <cell r="K369" t="str">
            <v>50</v>
          </cell>
        </row>
        <row r="370">
          <cell r="A370">
            <v>4674</v>
          </cell>
          <cell r="B370" t="str">
            <v>4672</v>
          </cell>
          <cell r="C370" t="str">
            <v>Extension of PCW API Service to Suppliers</v>
          </cell>
          <cell r="D370" t="str">
            <v>F1 - CCR/Closedown document in progress</v>
          </cell>
          <cell r="E370">
            <v>43290</v>
          </cell>
          <cell r="F370" t="str">
            <v>Mark Pollard</v>
          </cell>
          <cell r="G370" t="str">
            <v>LIVE</v>
          </cell>
          <cell r="H370" t="str">
            <v>30/07/2018 DC I chase mark Pollard for a closedown document to allow us to close this change._x000D_
20/07/2018 HS - awaiting closedown documentation. Discuss with Mark Pollard._x000D_
13/07/2018 RJ - no update._x000D_
06/07/2018 RJ - DC to check implementation date with Mark Pollard._x000D_
22/06/2018 RJ - On track. MP to confirm implementation date._x000D_
15/06/2018 RJ - On track._x000D_
08/06/2018 DC Update from Jo Duncan: on track - will be ready at the end of June but Gemserve wont launch it until July / August_x000D_
31/05/2018 RJ - Update from Jo Duncan: In Progress._x000D_
24/05/2018 RJ - Update from Jo Duncan: In Progress_x000D_
18/05/2018 DC Jo to discuss with Mark Pollard re costing.  He has submitted a PAT tool with EAF, ECF ??_x000D_
16/05/2018 DC This is a additional rquirement to the API project.  There is no costs or governance needed as these are captured in the API project._x000D_
14.05/2018 DC I had a coversation with Mark and he advised that their will be no cost involved, they are simply offering any shippers access to alternative Price Comparision website as they have requested this._x000D_
14/05/2018 DC I have emailed Mark and Steve to request the CR to be updated and confirmation of who is paying for the change._x000D_
14/05/2018 DC CR submitted for assignment at ICAF.</v>
          </cell>
          <cell r="I370" t="str">
            <v>Data Office</v>
          </cell>
          <cell r="J370">
            <v>43234</v>
          </cell>
        </row>
        <row r="371">
          <cell r="A371">
            <v>4675</v>
          </cell>
          <cell r="B371" t="str">
            <v>4673</v>
          </cell>
          <cell r="C371" t="str">
            <v>Identification of Short Haul in Non-standard Sites Reports</v>
          </cell>
          <cell r="D371" t="str">
            <v>D1 - Change in delivery</v>
          </cell>
          <cell r="E371">
            <v>43266</v>
          </cell>
          <cell r="F371" t="str">
            <v>Jo Duncan</v>
          </cell>
          <cell r="G371" t="str">
            <v>LIVE</v>
          </cell>
          <cell r="H371" t="str">
            <v>10/08/2018 HS - On track for delivery on the 24th August 2018._x000D_
03/03/2018 AC - On Track _x000D_
20/07/2018 HS - Still in delivery. On track for imp date._x000D_
13/07/2018 RJ - Awaiting for BW team to make changes._x000D_
06/07/2018 RJ - BW changes will be done on 16th July. ME will then be able to commence their work. Date moved from 30th June to 1st August._x000D_
22/06/2018 RJ - On track. Jo Duncan to complete Change Pack. _x000D_
15/06/2018 RJ - Service request has been raised to enter prodcution by 1st July._x000D_
08/06/2018 DC Update from Jo not clear I have emailed her to ask for clarification._x000D_
31/05/2018 RJ Update from Jo Duncan: Andy W to check with Harfan on the progress of this change._x000D_
24/05/2018 RJ - Update from Jo Duncan: will be delivered locally in May._x000D_
18/05/2018 DC on track_x000D_
6/05/2018 DC Assigned to the Data Platform, Thomas has confirmed the need date can be moved out to the end of June._x000D_
5/05/2018 DC CR Sumitted for ICAF assignment.  I have spoken to Sat re approving this change and sent him a copy.</v>
          </cell>
          <cell r="I371" t="str">
            <v>Data Office</v>
          </cell>
          <cell r="J371">
            <v>43234</v>
          </cell>
        </row>
        <row r="372">
          <cell r="A372">
            <v>4676</v>
          </cell>
          <cell r="B372" t="str">
            <v>4674</v>
          </cell>
          <cell r="C372" t="str">
            <v>Corrective meter exchange to be reflective on DES</v>
          </cell>
          <cell r="D372" t="str">
            <v>Z2 - Change cancelled</v>
          </cell>
          <cell r="E372">
            <v>43284</v>
          </cell>
          <cell r="F372" t="str">
            <v>Emma Smith</v>
          </cell>
          <cell r="G372" t="str">
            <v>CLOSED</v>
          </cell>
          <cell r="H372" t="str">
            <v>03/07/2018 DC Email received from Simon Harris to confirm that this change can be closed, he has been in discussion with Suzanne Cullen._x000D_
23/05/2018 DC Assigned to Customer Change team for Capture._x000D_
17/05/2018 DC CR received for ICAF next week.  I emailed Dave Ackers to say we need a need date for the change.</v>
          </cell>
          <cell r="I372" t="str">
            <v>R &amp; N</v>
          </cell>
          <cell r="J372">
            <v>43237</v>
          </cell>
        </row>
        <row r="373">
          <cell r="A373">
            <v>4677</v>
          </cell>
          <cell r="B373" t="str">
            <v>4675</v>
          </cell>
          <cell r="C373" t="str">
            <v>Digital signage Links for Birst Connectivity</v>
          </cell>
          <cell r="D373" t="str">
            <v>B1 - Start Up In Progress (Awaiting PAT/RACI)</v>
          </cell>
          <cell r="E373">
            <v>43243</v>
          </cell>
          <cell r="F373" t="str">
            <v>Jo Duncan</v>
          </cell>
          <cell r="G373" t="str">
            <v>LIVE</v>
          </cell>
          <cell r="H373" t="str">
            <v>03/03/2018 AC - Still in start up _x000D_
_x000D_
20/07/2018 HS - Jo Duncan to chase for updates from Comms and Business Services Teams._x000D_
13/07/2018 RJ - Implementation date moved to 30th July._x000D_
06/07/2018 DC On track._x000D_
22/06/2018 RJ - Jo is chasing for updates from Business Services and Comms._x000D_
15/06/2018 RJ - _x000D_
8/06/2018 DC No new update _x000D_
31/05/2018 RJ Update from Jo Duncan: currently testing POC; forecast date provided._x000D_
23/05/2018 DC Approved at ICAF, Data Office to deliver change_x000D_
17/05/2018 DC CR submitted by Jo Duncan for ICAF</v>
          </cell>
          <cell r="I373" t="str">
            <v>Data Office</v>
          </cell>
          <cell r="J373">
            <v>43237</v>
          </cell>
        </row>
        <row r="374">
          <cell r="A374">
            <v>4679</v>
          </cell>
          <cell r="B374" t="str">
            <v>4676</v>
          </cell>
          <cell r="C374" t="str">
            <v>Reconciliation issues with reads recorded between D-1 to D-5.</v>
          </cell>
          <cell r="D374" t="str">
            <v>A5b - Undergoing Solution Impact Assessment</v>
          </cell>
          <cell r="E374">
            <v>43301</v>
          </cell>
          <cell r="F374" t="str">
            <v>Emma smith</v>
          </cell>
          <cell r="G374" t="str">
            <v>LIVE</v>
          </cell>
          <cell r="H374" t="str">
            <v>20/07/2018 DC Confirmed with rachel H this is in A5 waiting for a IA._x000D_
18/07/2018 DC Emma has confirmed that this change will have an IA, it has already been to DSG._x000D_
11/07/2018 DC Change taken to ChMC today to give sight of change.  This does not need approval as it is an internal change._x000D_
_x000D_
_x000D_
20/06/2018 DC I have updated the release number to June19 as per Alex Stuart._x000D_
11/06/2018 DC Received the Capture document from Emma (in config library) I have email Matt Rider to confirm he has the details for Impact Assessment, he has come back with dates for the 5 options provided. _x000D_
•	Reqs Validation – 09/07_x000D_
•	Commence IA – 10/07_x000D_
•	Complete IA – 18/07_x000D_
•	IA Business Review – 19/07_x000D_
I have forwarded them onto Emma to confirm she is happy with the dates._x000D_
_x000D_
25/05/2018 DC Name Changed as per email from Lisa Edmunds._x000D_
23/05/2018 DC Assigned to customer change team for capture _x000D_
21/05/2018 DC This CR has been submitted fo ICAF this week.  It will need to be discussed with the industry, I have added in a date of 31/07 for the need date and confirmed this will Dan.</v>
          </cell>
          <cell r="I374" t="str">
            <v>R &amp; N</v>
          </cell>
          <cell r="J374">
            <v>43241</v>
          </cell>
          <cell r="K374" t="str">
            <v>Jun2019</v>
          </cell>
        </row>
        <row r="375">
          <cell r="A375">
            <v>4680</v>
          </cell>
          <cell r="B375" t="str">
            <v>4677</v>
          </cell>
          <cell r="C375" t="str">
            <v>Daily report to identify mismatches in Amendment supporting information (ASP &amp; AML files)</v>
          </cell>
          <cell r="D375" t="str">
            <v>A5b - Undergoing Solution Impact Assessment</v>
          </cell>
          <cell r="E375">
            <v>43264</v>
          </cell>
          <cell r="F375" t="str">
            <v>Matt Rider</v>
          </cell>
          <cell r="G375" t="str">
            <v>LIVE</v>
          </cell>
          <cell r="H375" t="str">
            <v>14/08/18 - Julie B -  Change currently with Minor Release Team for Impact Assessment – as per Rachel Martin, this change is currently on hold as we believe that once the UIG testing is completed and has achieved what is meant to then this change will no longer be required. Dan Donovan needs to confirm this once he returns from annual leave – Matt rider has forwarded portfolio Office the email from Rachel confirming this_x000D_
_x000D_
07/08/18 Julie B - IA due back 07/08/18_x000D_
_x000D_
09/07/18 Julie B -  don't think we should show this in major release for June 19 should aim to deliver sooner??_x000D_
_x000D_
13/06/2018 DC This change was assigned to the Minor Release team to look at, Matt is to do an Impact Assessment._x000D_
08/06/2018 DC I have sent and email to Matt Rider and Dan Donovan to inform them this change will be going back to ICAF next week.  It may be re assigned to minor release (Matt Rider)_x000D_
08/06/2018 - ME are to reject this change as it is 60 plus days, expected to go back to ICAF for reallocation._x000D_
01/06/2018 RJ - HLE yet to start._x000D_
23/05/2018 DC Assigned to ME Team to do HLE_x000D_
21/05/2018 DC CR submitted to ICAF</v>
          </cell>
          <cell r="I375" t="str">
            <v>R &amp; N</v>
          </cell>
          <cell r="J375">
            <v>43241</v>
          </cell>
        </row>
        <row r="376">
          <cell r="A376">
            <v>4682</v>
          </cell>
          <cell r="B376" t="str">
            <v>4679</v>
          </cell>
          <cell r="C376" t="str">
            <v>Requiring a Meter Reading following a change of Local Distribution Zone or Exit Zone</v>
          </cell>
          <cell r="D376" t="str">
            <v>A5a - Solution Development</v>
          </cell>
          <cell r="E376">
            <v>43292</v>
          </cell>
          <cell r="F376" t="str">
            <v>Emma smith</v>
          </cell>
          <cell r="G376" t="str">
            <v>LIVE</v>
          </cell>
          <cell r="H376" t="str">
            <v>11/07/2018 DC CP aproved to go to DSG _x000D_
23/05/2018 DC assigned to customer Change team for capture _x000D_
22/05/2018 Dc CP submitted by Dave Addison for ICAF.  This change is for a new service line to be added to the contract.  It may be coming from the deferred UK Link Budget, it will go into capture with the Customer Change Team</v>
          </cell>
          <cell r="I376" t="str">
            <v>R &amp; N</v>
          </cell>
          <cell r="J376">
            <v>43242</v>
          </cell>
          <cell r="K376" t="str">
            <v>Jun2019</v>
          </cell>
        </row>
        <row r="377">
          <cell r="A377">
            <v>4683</v>
          </cell>
          <cell r="B377" t="str">
            <v>4680</v>
          </cell>
          <cell r="C377" t="str">
            <v>“Updating the parameters for the NTS Optional Commodity Charge – Introducing the NTS Optional Capacity Charge”_x000D_
Mod0653:</v>
          </cell>
          <cell r="D377" t="str">
            <v>Y2 - ROM completed</v>
          </cell>
          <cell r="E377">
            <v>43279</v>
          </cell>
          <cell r="F377" t="str">
            <v>Sharon Cox</v>
          </cell>
          <cell r="G377" t="str">
            <v>COMPLETE</v>
          </cell>
          <cell r="H377" t="str">
            <v>28/06/2018 DC The ROM Response was sent out by Becky Perkins today._x000D_
21/06/2018 DC Karen Denne has drafted the ROM response, it is out for approval at the moment._x000D_
15/06/2018 DC Steve Pownall attended the work group on 7th June to adivse them that the ROM would take longer than the 10 day SLA, they were happy with this.Karen has had the Impact Assessment from wipro and will be putting the ROM response together today.tomorrow. _x000D_
26/06/2 DC spoke to Karen Denne who has been discussion this ROM internally with Steve Pownall who was to discuss the ROM at a work group in early June.   _x000D_
24/05/2018 DC The ROM was sent to Jessica Harris and Sharon Cox for delivery.  As Sharon is not in jessica has discussed the ROM with Karen Dene and she is to produce to response.</v>
          </cell>
          <cell r="I377" t="str">
            <v>T &amp; SS</v>
          </cell>
          <cell r="J377">
            <v>43243</v>
          </cell>
        </row>
        <row r="378">
          <cell r="A378">
            <v>4684</v>
          </cell>
          <cell r="B378" t="str">
            <v>4682</v>
          </cell>
          <cell r="C378" t="str">
            <v>Obligation to submit reads and data for winter consumption calculation (meters in EUC bands 3 – 8)</v>
          </cell>
          <cell r="D378" t="str">
            <v>Y2 - ROM completed</v>
          </cell>
          <cell r="E378">
            <v>43259</v>
          </cell>
          <cell r="F378" t="str">
            <v>Steve Concannon</v>
          </cell>
          <cell r="G378" t="str">
            <v>COMPLETE</v>
          </cell>
          <cell r="H378" t="str">
            <v>08/06/2018 DC ROM Response received along with approval to send back to proposer today._x000D_
31/05/2018 RJ - Update from Jo Duncan: ROM is currently with Steve Concannon; JD has questioned this with PMO._x000D_
24/05/2018 ROM Received today, sent to Steve Concannon and Crispin Wibberley to assign a BA.</v>
          </cell>
          <cell r="I378" t="str">
            <v>Data Office</v>
          </cell>
          <cell r="J378">
            <v>43244</v>
          </cell>
        </row>
        <row r="379">
          <cell r="A379">
            <v>4685</v>
          </cell>
          <cell r="B379" t="str">
            <v>4683</v>
          </cell>
          <cell r="C379" t="str">
            <v>Class 3 &amp; 4  Energy Comparison Report</v>
          </cell>
          <cell r="D379" t="str">
            <v>D1 - Change in delivery</v>
          </cell>
          <cell r="E379">
            <v>43301</v>
          </cell>
          <cell r="F379" t="str">
            <v>Jo Duncan</v>
          </cell>
          <cell r="G379" t="str">
            <v>LIVE</v>
          </cell>
          <cell r="H379" t="str">
            <v>03/03/2018 AC - Still in UAT and is yet to be delivered _x000D_
_x000D_
20/07/2018 HS - Jo Tedd still completing work on UAT and has moved into delivery. _x000D_
13/07/2018 RJ - Jo tedd has raised a ticket._x000D_
06/07/2018 RJ - Requirements will be sorted by next Tuesday._x000D_
22/06/2018 RJ - May come back to ICAF for information. _x000D_
15/06/2018 RJ - May be pushed out to ME team. Meeting to take place with Jo tedd next week to discuss if this is the case. _x000D_
08/06/2018 DC Update from Jo Duncan: Capture phase moved to today._x000D_
31/05/2018 RJ - Update from Jo Duncan: Capture in progress._x000D_
30/05/2018 Dc I have sent a copy of the CR to Jo Duncan along with details of what is required out of the capture phase._x000D_
30/05/2018 DC This change was assigned to Data Platform for them to take the change through capture.  I have emailed Jo Duncan to confirmed the details we will expect out of capture._x000D_
29/05/2018 DC CR submitted for ICAF Wednesday 31st May.</v>
          </cell>
          <cell r="I379" t="str">
            <v>Data Office</v>
          </cell>
          <cell r="J379">
            <v>43245</v>
          </cell>
        </row>
        <row r="380">
          <cell r="A380">
            <v>147</v>
          </cell>
          <cell r="B380" t="str">
            <v>4684</v>
          </cell>
          <cell r="C380" t="str">
            <v>SAP BW Accelerator: Table Migration</v>
          </cell>
          <cell r="D380" t="str">
            <v>A9 - Internal change progressing through capture</v>
          </cell>
          <cell r="E380">
            <v>43326</v>
          </cell>
          <cell r="F380" t="str">
            <v>Fay Morris</v>
          </cell>
          <cell r="G380" t="str">
            <v>LIVE</v>
          </cell>
          <cell r="H380" t="str">
            <v>03/03/2018 AC - This might need to be put on hold due to Faye's absence. _x000D_
_x000D_
20/07/2018 HS - business case in progress._x000D_
13/07/2018 RJ - Fay is doing a Business Case. Session on Monday to confirm scope._x000D_
06/07/2018 RJ - Fay is still obtaining costs._x000D_
27/06/2018 DC update from Fay Morris is that they are waiting for RFQs from TCS and wipro so the business case has not been done. I have put the status to waiting HLE for now._x000D_
27/06/2018 DC PAT Tool, received.  Moved to Busines case awaiting approval.  Fay is to send a copy of the BC over._x000D_
22/06/2018 RJ - Approved at IRC. Copy of Business case needs to be sent to DC from Fay Morris._x000D_
15/06/2018 RJ - Fay is taking this to IRC next week (Business Case for approval)._x000D_
08/02/2018 DC Waiting for PAT &amp; RACI_x000D_
30/05/2018 DC The capture phase was done in the change 4515, this was for analysis and to come up with costs and requirements.  This change will now proceed with a business case._x000D_
29/05/2018 DC change submitted today for ICAF</v>
          </cell>
          <cell r="I380" t="str">
            <v>Data Office</v>
          </cell>
          <cell r="J380">
            <v>43249</v>
          </cell>
        </row>
        <row r="381">
          <cell r="A381">
            <v>248</v>
          </cell>
          <cell r="B381" t="str">
            <v>4685</v>
          </cell>
          <cell r="C381" t="str">
            <v>Retail &amp; Network Minor Release – Drop 1 – July-18</v>
          </cell>
          <cell r="D381" t="str">
            <v>D1 - Change in delivery</v>
          </cell>
          <cell r="F381" t="str">
            <v>Matt Rider</v>
          </cell>
          <cell r="G381" t="str">
            <v>LIVE</v>
          </cell>
          <cell r="H381" t="str">
            <v>12/06/2018 DC XRN4612 has been removed from this drop and added to Sept 18._x000D_
29/05/18 - Julie B - this CR is the Parent CR for Minor release drop 1 July2018 which covers the following XRNs, 4612, 4480, 4484, 4496, 4469.</v>
          </cell>
          <cell r="I381" t="str">
            <v>R &amp; N</v>
          </cell>
          <cell r="J381">
            <v>43249</v>
          </cell>
          <cell r="K381" t="str">
            <v>Jul2018</v>
          </cell>
        </row>
        <row r="382">
          <cell r="A382">
            <v>664</v>
          </cell>
          <cell r="B382" t="str">
            <v>4686</v>
          </cell>
          <cell r="C382" t="str">
            <v>Smart Metering Report</v>
          </cell>
          <cell r="D382" t="str">
            <v>A5a - Solution Development</v>
          </cell>
          <cell r="E382">
            <v>43264</v>
          </cell>
          <cell r="F382" t="str">
            <v>Emma smith</v>
          </cell>
          <cell r="G382" t="str">
            <v>LIVE</v>
          </cell>
          <cell r="H382" t="str">
            <v>15/08/2018 DC Julie Bretherton has advised that this change is now going to sit with the data office after capture and will not be in the June19 scope._x000D_
22/06/2018 RJ - Sitting in DSG._x000D_
13/06/2018 DC The change was approved to go to DSG, it will come back to ChMC next month_x000D_
06/06/2018 DC assigned to Capture with Custome Change Team, this change will go to ChMC next week for approval._x000D_
04/06/2018 DC CP submitted today, I am to speak to Rachel Hinsley to ask for a need date.</v>
          </cell>
          <cell r="I382" t="str">
            <v>Data Office</v>
          </cell>
          <cell r="J382">
            <v>43255</v>
          </cell>
        </row>
        <row r="383">
          <cell r="A383">
            <v>962</v>
          </cell>
          <cell r="B383" t="str">
            <v>4687</v>
          </cell>
          <cell r="C383" t="str">
            <v>PSR updates for large domestic sites</v>
          </cell>
          <cell r="D383" t="str">
            <v>A5b - Undergoing Solution Impact Assessment</v>
          </cell>
          <cell r="E383">
            <v>43264</v>
          </cell>
          <cell r="F383" t="str">
            <v>Emma smith</v>
          </cell>
          <cell r="G383" t="str">
            <v>LIVE</v>
          </cell>
          <cell r="H383" t="str">
            <v>22/06/2018 RJ - CP in capture with DSG._x000D_
13/06/2018 DC This change was discussed at ChMC today, it was agreed it would be to DSG and back to ChMC next month _x000D_
06/06/2018 DC Assigned to the Customer Change team for capture, this change will go to ChMc next week for approval._x000D_
04/06/2018 DC No need date as yet, I will mention this in the prioritisation meeting.</v>
          </cell>
          <cell r="I383" t="str">
            <v>R &amp; N</v>
          </cell>
          <cell r="J383">
            <v>43255</v>
          </cell>
          <cell r="K383" t="str">
            <v>Jun2019</v>
          </cell>
        </row>
        <row r="384">
          <cell r="A384">
            <v>965</v>
          </cell>
          <cell r="B384" t="str">
            <v>4688</v>
          </cell>
          <cell r="C384" t="str">
            <v>Brownfield AQ Corrections</v>
          </cell>
          <cell r="D384" t="str">
            <v>B2 - Awaiting ME/Data Office/MR HLE quote</v>
          </cell>
          <cell r="E384">
            <v>43257</v>
          </cell>
          <cell r="F384" t="str">
            <v>Donna Johnson</v>
          </cell>
          <cell r="G384" t="str">
            <v>LIVE</v>
          </cell>
          <cell r="H384" t="str">
            <v>10/08/2018 HS - HLE is due to be submitted to Donna and Rob today. Smitha to chase Pooja._x000D_
03/03/2018 AC - HLE to be submitted on the 10th August. _x000D_
20/07/2018 HS - first workshop has taken place. There will be a second to take place next week._x000D_
06/07/2018 RJ - Workaround in place. DC to speak to Lee Jackson. This one hasn't been picked up yet because AQ assurance reports are taking priority.Work will be done around September. RJ sent an email to Lee on 6th July._x000D_
29/06/2018 RJ - On track._x000D_
22/06/2018 RJ - HLE to complete on 11th July._x000D_
15/06/2018 RJ - HLE to start approx on 27th June._x000D_
08/06/2018 RJ - HLE yet to start, no forecast date; requirements gathering taking place._x000D_
06/06/2018 DC Assigned to the Data R/N and the ME team are to deliver the change._x000D_
04/06/2018 DC CR submittted for ICAF this week.</v>
          </cell>
          <cell r="I384" t="str">
            <v>R &amp; N</v>
          </cell>
          <cell r="J384">
            <v>43255</v>
          </cell>
        </row>
        <row r="385">
          <cell r="A385">
            <v>970</v>
          </cell>
          <cell r="B385" t="str">
            <v>4689</v>
          </cell>
          <cell r="C385" t="str">
            <v>Aggregate Energy AQ Report</v>
          </cell>
          <cell r="D385" t="str">
            <v>D1 - Change in delivery</v>
          </cell>
          <cell r="E385">
            <v>43271</v>
          </cell>
          <cell r="F385" t="str">
            <v>Jo Duncan</v>
          </cell>
          <cell r="G385" t="str">
            <v>LIVE</v>
          </cell>
          <cell r="H385" t="str">
            <v>10/08/2018 HS - Users have been given access to dashboards as an interim measure._x000D_
03/03/2018 AC - On Track _x000D_
13/07/2018 RJ - Interim solution until 4619 is delivered. Implementation date moved to 29th September from 27th July._x000D_
06/07/2018 RJ - This is in delivery still. Move date from 15th July to 27th July_x000D_
22/06/2018 RJ - Went back to ICAF for awareness, and is now with Birst team to deliver and is on track. Changed date from 1st to 15th July_x000D_
20/06/2018 DC Capture is complete, assigned to Data Platform for delivery. The PAT Tool has been received.  This change has been moved to delivery._x000D_
15/06/2018 RJ - Note will come to ICAF this week: capture complete and assigned to Birst._x000D_
8/02/2018 DC Update from Jo _x000D_
uncan:  Capture complete and assigned to Birst _x000D_
_x000D_
06/06/2018 DC Assigned to the Data Platform, Jo Duncan is to take the change through the capture phase._x000D_
04/06/2018 DC CR submitted for ICAF</v>
          </cell>
          <cell r="I385" t="str">
            <v>Data Office</v>
          </cell>
          <cell r="J385">
            <v>43255</v>
          </cell>
        </row>
        <row r="386">
          <cell r="A386" t="str">
            <v>0970a</v>
          </cell>
          <cell r="B386" t="str">
            <v>4690</v>
          </cell>
          <cell r="C386" t="str">
            <v>Actual read following estimated transfer read calculating AQ of 1</v>
          </cell>
          <cell r="D386" t="str">
            <v>A5b - Undergoing Solution Impact Assessment</v>
          </cell>
          <cell r="E386">
            <v>43322</v>
          </cell>
          <cell r="F386" t="str">
            <v>Emma smith</v>
          </cell>
          <cell r="G386" t="str">
            <v>LIVE</v>
          </cell>
          <cell r="H386" t="str">
            <v>03/08/2018 - Julie B - Change sent to Matt Rider's team for IA to be completed_x000D_
_x000D_
26/07/2018 DC we have not received all the capture documents therefore this change cannot come out of capture until they have been completed._x000D_
18/07/2018 DC This Change can  move into delivery, it has missed this weeks ICAF but I will add  it to next weeks for information._x000D_
11/07/2018 DC ChMC to approve the solution options, agreed that option 2 can be done sooner and option 4 for would not need to be in a major release.  Option 2 approved to go ahead.  Option 4 will go onto a new CP and come back next month._x000D_
22/06/2018 - Go back to CHMC next month._x000D_
13/06/201 DC Discussed at ChMC today, there are 4 solution options, the change will go out for solution consultation and go into a change pack and will go back to ChMC next month._x000D_
06/06/2018 DC This change has been assigned to the R/N platform, the customer change team are to take the change through capture, it will go the ChMC meeting next week._x000D_
04/06/2018 DC CP submitted, need a customer need date. Will speak to Rachel/Emma</v>
          </cell>
          <cell r="I386" t="str">
            <v>R &amp; N</v>
          </cell>
          <cell r="J386">
            <v>43255</v>
          </cell>
          <cell r="K386" t="str">
            <v>Jun2019</v>
          </cell>
        </row>
        <row r="387">
          <cell r="A387">
            <v>984</v>
          </cell>
          <cell r="B387" t="str">
            <v>4691</v>
          </cell>
          <cell r="C387" t="str">
            <v>CSEPs: IGT and GT File Formats (CGI Files)</v>
          </cell>
          <cell r="D387" t="str">
            <v>A5a - Solution Development</v>
          </cell>
          <cell r="E387">
            <v>43320</v>
          </cell>
          <cell r="F387" t="str">
            <v>Emma smith</v>
          </cell>
          <cell r="G387" t="str">
            <v>LIVE</v>
          </cell>
          <cell r="H387" t="str">
            <v>08/08/2018 DC This change was discussed at ChMc today and was approved to go to Solution consultation_x000D_
22/06/2018 RJ - Out for 30 day consultation._x000D_
13/06/2018 DC This change is 1 of  4 changes, the others that relate to this are 4692, 4693, 4694. It will go to 30 day consultation and then back to ChMC._x000D_
06/06/2018 DC  This CP will go toChMC meeting next week, it has been assigned to the Customer Change Team for the capture phase._x000D_
5/06/2018 DC CP submitted today.</v>
          </cell>
          <cell r="I387" t="str">
            <v>R &amp; N</v>
          </cell>
          <cell r="J387">
            <v>43256</v>
          </cell>
          <cell r="K387" t="str">
            <v>Jun2019</v>
          </cell>
        </row>
        <row r="388">
          <cell r="A388" t="str">
            <v>0984a</v>
          </cell>
          <cell r="B388" t="str">
            <v>4692</v>
          </cell>
          <cell r="C388" t="str">
            <v>CSEPs: IGT and GT File Formats (CIN Files)</v>
          </cell>
          <cell r="D388" t="str">
            <v>A5a - Solution Development</v>
          </cell>
          <cell r="E388">
            <v>43320</v>
          </cell>
          <cell r="F388" t="str">
            <v>Emma smith</v>
          </cell>
          <cell r="G388" t="str">
            <v>LIVE</v>
          </cell>
          <cell r="H388" t="str">
            <v>08/08/2018 DC A revised version of the CP was sent in today, I have emailed JO and customer change to advise fo the updates._x000D_
08/08/2018 DC Discussed at ChMC today this change was approved to go to solution consultation._x000D_
22/06/2018 RJ - Out for 30 day consultation._x000D_
13/06/2018 DC This change is 1 of  4 changes, the others that relate to this are 4691, 4693, 4694. It will go to 30 day consultation and then back to ChMC._x000D_
06/06/2018 DC Assinged to the Customer Change Team for capture _x000D_
05/06/2018 DC CP Submitted today for approval at the next ChMC meeting.</v>
          </cell>
          <cell r="I388" t="str">
            <v>R &amp; N</v>
          </cell>
          <cell r="J388">
            <v>43256</v>
          </cell>
          <cell r="K388" t="str">
            <v>Jun2019</v>
          </cell>
        </row>
        <row r="389">
          <cell r="A389">
            <v>1000.01</v>
          </cell>
          <cell r="B389" t="str">
            <v>4693</v>
          </cell>
          <cell r="C389" t="str">
            <v>CSEPs: IGT and GT File Formats_x000D_
Files Affected: CIC, CIR, CAI, CAO, DCI, DCO, CIN, CCN, CUN.</v>
          </cell>
          <cell r="D389" t="str">
            <v>A5a - Solution Development</v>
          </cell>
          <cell r="E389">
            <v>43320</v>
          </cell>
          <cell r="F389" t="str">
            <v>Emma smith</v>
          </cell>
          <cell r="G389" t="str">
            <v>LIVE</v>
          </cell>
          <cell r="H389" t="str">
            <v>08/08/2018 DC This change was discussed at ChMc today and was approved to go to solution consultation._x000D_
22/06/2018 RJ - Out for 30 day consultation._x000D_
13/06/2018 DC This change is 1 of  4 changes, the others that relate to this are 4692, 4691, 4694. It will go to 30 day consultation and then back to ChMC._x000D_
06/06/2018 DC Assigned to Customer Change Team for Capture, this will also go to ChMC next week for approval _x000D_
05/06/2018 DC CP submitted for the next ChMC.</v>
          </cell>
          <cell r="I389" t="str">
            <v>R &amp; N</v>
          </cell>
          <cell r="J389">
            <v>43256</v>
          </cell>
          <cell r="K389" t="str">
            <v>Jun2019</v>
          </cell>
        </row>
        <row r="390">
          <cell r="A390">
            <v>1000.02</v>
          </cell>
          <cell r="B390" t="str">
            <v>4694</v>
          </cell>
          <cell r="C390" t="str">
            <v>CSEPs: IGT and GT File Formats (Create new data validations )</v>
          </cell>
          <cell r="D390" t="str">
            <v>A5a - Solution Development</v>
          </cell>
          <cell r="E390">
            <v>43320</v>
          </cell>
          <cell r="F390" t="str">
            <v>Emma smith</v>
          </cell>
          <cell r="G390" t="str">
            <v>LIVE</v>
          </cell>
          <cell r="H390" t="str">
            <v>08/08/2018 DC This change was discussed at ChMc today and was approved to go to Solution consultation. _x000D_
22/06/2018 RJ - Out for 30 day consultation._x000D_
13/06/2018 DC This change is 1 of  4 changes, the others that relate to this are 4692, 4693, 4691. It will go to 30 day consultation and then back to ChMC._x000D_
06/06/2018 DC Assigned to retail and networks platform, the customer change team are to take this change through capture, it will go to ChMC next week.</v>
          </cell>
          <cell r="I390" t="str">
            <v>R &amp; N</v>
          </cell>
          <cell r="J390">
            <v>43256</v>
          </cell>
          <cell r="K390" t="str">
            <v>Jun2019</v>
          </cell>
        </row>
        <row r="391">
          <cell r="A391">
            <v>1000.03</v>
          </cell>
          <cell r="B391" t="str">
            <v>4695</v>
          </cell>
          <cell r="C391" t="str">
            <v>Investigating causes and contributors to levels and volatility of Unidentified Gas</v>
          </cell>
          <cell r="D391" t="str">
            <v>D1 - Change in delivery</v>
          </cell>
          <cell r="E391">
            <v>43292</v>
          </cell>
          <cell r="F391" t="str">
            <v>Charlie Haley</v>
          </cell>
          <cell r="G391" t="str">
            <v>LIVE</v>
          </cell>
          <cell r="H391" t="str">
            <v>03/03/2018 AC - On Track _x000D_
20/07/2018 HS - On track._x000D_
13/07/2018 RJ - no update._x000D_
11/07/2018 DC BER Approved at ChMc today_x000D_
06/07/2018 RJ - PM changed to Charlie Haley._x000D_
29/06/2018 DC Charlie Haley sent a copy of the BER over, he advised that this may change after a steering committee meeting taking place 28th June.  I have emailed his asking him to confirm this is the final version._x000D_
26/06/2018 DC I spoke to Rebecca Roden who confirmed that the BER will be going to ChMC in July, it is currently in the review process._x000D_
22/06/2018 RJ - Charlie working on business case. _x000D_
21/06/2018 DC Alex adivised that Rebecca Roden should be the Progect Manager._x000D_
15/06/2018 Dc Mike has advised that Alex Stuart is to be the PM on this one for now. DC to chase for EQR approval._x000D_
_x000D_
13/06/2018 DC The CP and EQR  were submitted today to ChMC.  A sum of £40k was requested to help us get to the BER.  This Change will need to go to Contract managers and come back to ChMC_x000D_
06/06/2018 DC  Discussed at ICAF today, the change is assigned to Capture, the data office are to deliver the change once ChMC have approved it._x000D_
5/06/2018 DC Rachel Hinsley has submitted a CP that is urgent and needs to go to ICAF tomorrow.</v>
          </cell>
          <cell r="I391" t="str">
            <v>Data Office</v>
          </cell>
          <cell r="J391">
            <v>43256</v>
          </cell>
        </row>
        <row r="392">
          <cell r="A392" t="str">
            <v>1000.03a</v>
          </cell>
          <cell r="B392" t="str">
            <v>4696</v>
          </cell>
          <cell r="C392" t="str">
            <v>Resolution of penny mismatches within invoice supporting information for Amendment Invoice</v>
          </cell>
          <cell r="D392" t="str">
            <v>Z2 - Change cancelled</v>
          </cell>
          <cell r="E392">
            <v>43304</v>
          </cell>
          <cell r="G392" t="str">
            <v>CLOSED</v>
          </cell>
          <cell r="H392" t="str">
            <v>23/07/2018 Dc Email from Dan Donovan to confirm they will not be proceeding with this change._x000D_
01/07/2018 Dc I have chased Dan Donovan to see it this change is still needed and will go to ICAF.  He is to come back to me today._x000D_
13/06/2018 DC This change was pulled from the agenda today, it may go back to ICAF next week._x000D_
11/06/2018 DC This change was submitted and approved by Dan Donovan, as it is a business improvement change Sat Kalsi will need to approve it.</v>
          </cell>
          <cell r="I392" t="str">
            <v>ICAF</v>
          </cell>
          <cell r="J392">
            <v>43262</v>
          </cell>
        </row>
        <row r="393">
          <cell r="A393" t="str">
            <v>1000.03b</v>
          </cell>
          <cell r="B393" t="str">
            <v>4697</v>
          </cell>
          <cell r="C393" t="str">
            <v>Amendment Invoice - High Financial Values report from BIRST</v>
          </cell>
          <cell r="D393" t="str">
            <v>D1 - Change in delivery</v>
          </cell>
          <cell r="E393">
            <v>43301</v>
          </cell>
          <cell r="F393" t="str">
            <v>Jo Duncan</v>
          </cell>
          <cell r="G393" t="str">
            <v>LIVE</v>
          </cell>
          <cell r="H393" t="str">
            <v>03/03/2018 AC - Forecast date has had to be pushed out to end of August _x000D_
20/07/2018 HS - In delivery. Becky wants to determine what the priorities are, so may be pushed out. Imp date added as 17/08/2018._x000D_
13/07/2018 RJ - Capture sessions were held last week. Change improvement scale updated from blank to medium._x000D_
11/07/2018 DC Capture is still in progress, Jo Duncan sent me an email with details of the capture meeting, there are a number outputs that need to be done so capture is still in progress._x000D_
06/07/2018 On track for end of july._x000D_
22/06/2018 RJ - Still in capture._x000D_
15/06/2018 RJ - Status moved to delivery. Attached to universe changes. Delivery date provided._x000D_
13/06/2018 DC The need date has moved out to end of July as discussed in ICAF today, Dan Donovan requires a report in Birst, Jo Duncan has the change to deliver the report.</v>
          </cell>
          <cell r="I393" t="str">
            <v>Data Office</v>
          </cell>
          <cell r="J393">
            <v>43257</v>
          </cell>
        </row>
        <row r="394">
          <cell r="A394">
            <v>1000.04</v>
          </cell>
          <cell r="B394" t="str">
            <v>4699</v>
          </cell>
          <cell r="C394" t="str">
            <v>Minor Release Drop 2 – Sept-18</v>
          </cell>
          <cell r="D394" t="str">
            <v>D1 - Change in delivery</v>
          </cell>
          <cell r="E394">
            <v>43263</v>
          </cell>
          <cell r="F394" t="str">
            <v>Matt Rider</v>
          </cell>
          <cell r="G394" t="str">
            <v>LIVE</v>
          </cell>
          <cell r="H394" t="str">
            <v>12/06/2018 DC This XRN was requested by Julie Bretherton as the parent XRN for Sept 18 minor release, there are at present on 2 changes in scope, XRN4612, 4576.</v>
          </cell>
          <cell r="I394" t="str">
            <v>R &amp; N</v>
          </cell>
          <cell r="J394">
            <v>43263</v>
          </cell>
        </row>
        <row r="395">
          <cell r="A395">
            <v>1000.05</v>
          </cell>
          <cell r="B395" t="str">
            <v>4700</v>
          </cell>
          <cell r="C395" t="str">
            <v>Provision of data to Suppliers via API</v>
          </cell>
          <cell r="D395" t="str">
            <v>A9 - Internal change progressing through capture</v>
          </cell>
          <cell r="E395">
            <v>43271</v>
          </cell>
          <cell r="F395" t="str">
            <v>Simon Harris</v>
          </cell>
          <cell r="G395" t="str">
            <v>LIVE</v>
          </cell>
          <cell r="H395" t="str">
            <v xml:space="preserve"> 03/08/18 - Julie B - In Capture process - target completion 9th August._x000D_
20/07/2018 HS - still in capture._x000D_
13/07/2018 RJ - No update._x000D_
06/07/2018 RJ - No update._x000D_
22/06/2018 RJ - No update._x000D_
20/06/2018 DC assigned to Customer Change team to take a look at this change, it has been assigned to Simon Harris._x000D_
18/06/2018 DC CR submitted today for ICAF, XRN4613 and XRN4672 are associated with this change.</v>
          </cell>
          <cell r="I395" t="str">
            <v>Data Office</v>
          </cell>
          <cell r="J395">
            <v>43269</v>
          </cell>
        </row>
        <row r="396">
          <cell r="A396">
            <v>1000.06</v>
          </cell>
          <cell r="B396" t="str">
            <v>4702</v>
          </cell>
          <cell r="C396" t="str">
            <v>Opportunity 1: Switching Performance dashboard (s) to enable supplier incentivisation</v>
          </cell>
          <cell r="D396" t="str">
            <v>A9 - Internal change progressing through capture</v>
          </cell>
          <cell r="E396">
            <v>43278</v>
          </cell>
          <cell r="F396" t="str">
            <v>Jo Duncan</v>
          </cell>
          <cell r="G396" t="str">
            <v>LIVE</v>
          </cell>
          <cell r="H396" t="str">
            <v>20/07/2018 HS - still in capture. Requirement Meeting 31st July._x000D_
13/07/2018 RJ - Further capture session w/c 30th July to fully understand requirements._x000D_
06/07/2018 RJ - PAT tool will be completed next week. _x000D_
27/06/2018 DC This change has been assigned to Data Platform, thy will start the capture phase o this change._x000D_
25/06/2018 DC this change is for analysis only,the data platform will deliver the capture phase and they will also need a resource from Electralink to support delivery of the change._x000D_
_x000D_
Associated Changes:_x000D_
XRN4634 – Data Catalogue_x000D_
XRN4703 – Duel fuel enquiry service to deliver improved consumption estimations_x000D_
_x000D_
18/06/2018 DC This CR is in draft format and will go to ICAF WC 25/06/2018.  Becky Perkins to send the final version when its ready.</v>
          </cell>
          <cell r="I396" t="str">
            <v>Data Office</v>
          </cell>
          <cell r="J396">
            <v>43269</v>
          </cell>
        </row>
        <row r="397">
          <cell r="A397">
            <v>1000.07</v>
          </cell>
          <cell r="B397" t="str">
            <v>4703</v>
          </cell>
          <cell r="C397" t="str">
            <v>Opportunity 2: Duel fuel enquiry service to deliver improved consumption estimations</v>
          </cell>
          <cell r="D397" t="str">
            <v>A9 - Internal change progressing through capture</v>
          </cell>
          <cell r="E397">
            <v>43278</v>
          </cell>
          <cell r="F397" t="str">
            <v>Mark Pollard</v>
          </cell>
          <cell r="G397" t="str">
            <v>LIVE</v>
          </cell>
          <cell r="H397" t="str">
            <v>20/07/2018 HS - Still in capture. Dependent on 4702._x000D_
13/07/2018 RJ - No update._x000D_
06/07/2018 RJ - still in capture._x000D_
27/06/2018 DC Assigned to the data Platform for capture phase to be completed _x000D_
18/06/2018 DC This CR is in draft form and will be going to ICAG WC 25 June.  Becky Perkins to send revised change when ready.</v>
          </cell>
          <cell r="I397" t="str">
            <v>Data Office</v>
          </cell>
          <cell r="J397">
            <v>43269</v>
          </cell>
        </row>
        <row r="398">
          <cell r="A398">
            <v>1000.08</v>
          </cell>
          <cell r="B398" t="str">
            <v>4704</v>
          </cell>
          <cell r="C398" t="str">
            <v xml:space="preserve"> (ASR) Peoples Energy Company – Gemini Gas Distribution by LDZ by Day Report</v>
          </cell>
          <cell r="D398" t="str">
            <v>D1 - Change in delivery</v>
          </cell>
          <cell r="E398">
            <v>43294</v>
          </cell>
          <cell r="F398" t="str">
            <v>Jo Duncan</v>
          </cell>
          <cell r="G398" t="str">
            <v>LIVE</v>
          </cell>
          <cell r="H398" t="str">
            <v>10/08/2018 HS - Contract still not signed, so delivery date now pushed out to the 28th September._x000D_
03/03/2018 AC - Contract not signed yet. Delivery date pushed to the 31st August. _x000D_
13/07/2018 RJ - These should be done for next week. Status moved to delivery. Implementation date is 27th July_x000D_
06/07/2018 RJ - Jo to discuss with Harfan and come back to us next week._x000D_
27/06/2018 DC Assigned to the Data Platform to delivery the report for customer._x000D_
25/06/2018 DC CR and Approval received, chane to go to ICAF Wednesday.</v>
          </cell>
          <cell r="I398" t="str">
            <v>Data Office</v>
          </cell>
          <cell r="J398">
            <v>43276</v>
          </cell>
        </row>
        <row r="399">
          <cell r="A399">
            <v>1000.09</v>
          </cell>
          <cell r="B399" t="str">
            <v>4705</v>
          </cell>
          <cell r="C399" t="str">
            <v>(ASR) National Grid Metering – _x000D_
Redirection of DMV files from Globalscape through IX</v>
          </cell>
          <cell r="D399" t="str">
            <v>B2 - Awaiting ME/Data Office/MR HLE quote</v>
          </cell>
          <cell r="E399">
            <v>43285</v>
          </cell>
          <cell r="F399" t="str">
            <v>Chris Fears</v>
          </cell>
          <cell r="G399" t="str">
            <v>LIVE</v>
          </cell>
          <cell r="H399" t="str">
            <v>04/07/2018 DC I spoke to Chris Fears today, he requested I sent him a copy of the change and he will oversee the costs and effort that TCS will need to do this piece._x000D_
04/07/2018 DC This change went to ICAF again this week, after speaking with Dene Williams he advised that this should probably be a mior enhancement for TSC rather than a project wrapper, he spoke to Chris Fears who agreed that the change should go to his team.  I have put Chris as the PM._x000D_
29/06/2018 DC Harvey has pused this back to say it will need a PM assigned to it, as an infrastructure piece I will be sending this to Emma Rose T &amp; SS _x000D_
27/06/2018 DC This change was assigned to Harvey in IS Ops, he will need to provide costings to send out to the customer._x000D_
25/06/2018 DC CR submitted by Greg with approval from Steve Nunnington.  This change will be delivered by IS OP (Harvey has been in discussion with Greg).</v>
          </cell>
          <cell r="I399" t="str">
            <v>Other</v>
          </cell>
          <cell r="J399">
            <v>43276</v>
          </cell>
        </row>
        <row r="400">
          <cell r="A400">
            <v>1000.1</v>
          </cell>
          <cell r="B400" t="str">
            <v>4706</v>
          </cell>
          <cell r="C400" t="str">
            <v>(ASR) National Grid Gas –  Test Support &amp; Consultancy on _x000D_
Connectivity between Xoserve &amp; Gemini</v>
          </cell>
          <cell r="D400" t="str">
            <v>A9 - Internal change progressing through capture</v>
          </cell>
          <cell r="E400">
            <v>43278</v>
          </cell>
          <cell r="F400" t="str">
            <v>Nicola Patmore</v>
          </cell>
          <cell r="G400" t="str">
            <v>LIVE</v>
          </cell>
          <cell r="H400" t="str">
            <v>27/06/2018 DC This change was assigned to T &amp; SS Gemii Team to take the change through capture._x000D_
25/06/2018 DC CR received from Greg Causon along with approval from Steve Nunnington.  This change is for testing, the gemini team on T &amp; SS have been in discussion with Greg regarding this change.</v>
          </cell>
          <cell r="I400" t="str">
            <v>T &amp; SS</v>
          </cell>
          <cell r="J400">
            <v>43276</v>
          </cell>
        </row>
        <row r="401">
          <cell r="A401">
            <v>1000.11</v>
          </cell>
          <cell r="B401" t="str">
            <v>4707</v>
          </cell>
          <cell r="C401" t="str">
            <v>(ASR) Cadent Gas - RA04 &amp; RA05 Network Identifier Report Amendment</v>
          </cell>
          <cell r="D401" t="str">
            <v>Z2 - Change cancelled</v>
          </cell>
          <cell r="E401">
            <v>43322</v>
          </cell>
          <cell r="F401" t="str">
            <v>Charlie Haley</v>
          </cell>
          <cell r="G401" t="str">
            <v>CLOSED</v>
          </cell>
          <cell r="H401" t="str">
            <v>10/08/2018 DC I have received an email from Jo Duncan which shows that this change can be closed as per Emma Partlett from the ASR Team the customer has not signed the contract._x000D_
03/08/108 AC - On track_x000D_
20/07/2018 HS - on track._x000D_
06/07/2018 RJ - This change will be reassigned to Charlie Haley; Harfan to discuss with Release 3 to see if it has connections with this change._x000D_
27/06/2018 DC This change was assigned to the data platform, Fiona cottam did raise the question of who will be issuing the report to the customer, I daid I would go back to her with answer._x000D_
25/06/2018 DC CR submitted by Greg Causon along with approval from Steve Nunningon.  This change is for a report.</v>
          </cell>
          <cell r="I401" t="str">
            <v>Data Office</v>
          </cell>
          <cell r="J401">
            <v>43276</v>
          </cell>
        </row>
        <row r="402">
          <cell r="A402">
            <v>1001</v>
          </cell>
          <cell r="B402" t="str">
            <v>4708</v>
          </cell>
          <cell r="C402" t="str">
            <v>Ability to assess change impact on individual customers</v>
          </cell>
          <cell r="D402" t="str">
            <v>A9 - Internal change progressing through capture</v>
          </cell>
          <cell r="E402">
            <v>43278</v>
          </cell>
          <cell r="F402" t="str">
            <v>Linda Whitcroft</v>
          </cell>
          <cell r="G402" t="str">
            <v>LIVE</v>
          </cell>
          <cell r="H402" t="str">
            <v>27/06/2018 DC This change was assigned to Customer Change team to do the capture phase._x000D_
_x000D_
26/06/2018 DC CR submitted by Linda whitcroft for ICAF tomorrow, this will be analysis by her team done as BAU</v>
          </cell>
          <cell r="I402" t="str">
            <v>R &amp; N</v>
          </cell>
          <cell r="J402">
            <v>43277</v>
          </cell>
        </row>
        <row r="403">
          <cell r="A403">
            <v>1130</v>
          </cell>
          <cell r="B403" t="str">
            <v>4710</v>
          </cell>
          <cell r="C403" t="str">
            <v>ASR – POW to be added to Eon Reports</v>
          </cell>
          <cell r="D403" t="str">
            <v>B1 - Start Up In Progress (Awaiting PAT/RACI)</v>
          </cell>
          <cell r="E403">
            <v>43285</v>
          </cell>
          <cell r="F403" t="str">
            <v>Charlie Haley</v>
          </cell>
          <cell r="G403" t="str">
            <v>LIVE</v>
          </cell>
          <cell r="H403" t="str">
            <v>10/08/2018 HS - RFC is on track for delivery._x000D_
03/03/2018 - Impementation date forecasted. _x000D_
20/07/2018 HS - Greg must get back to Steve about questions he has and confirm requirements._x000D_
13/07/2018 RJ - Flash validation completed. Clarify requirements between Jo and Greg._x000D_
06/07/2018 RJ - PM should be Charlie. _x000D_
04/07/2018 DC This change was assigned to the Data Platform today at ICAF.  _x000D_
02/07/2018 DC CR submitted for ICAF.  Change will be completed by Data Platform as it requires changes to BW report.</v>
          </cell>
          <cell r="I403" t="str">
            <v>Data Office</v>
          </cell>
          <cell r="J403">
            <v>43283</v>
          </cell>
        </row>
        <row r="404">
          <cell r="A404">
            <v>1133</v>
          </cell>
          <cell r="B404" t="str">
            <v>4711</v>
          </cell>
          <cell r="C404" t="str">
            <v>Feasibility Study to Analyse Alignment of Release Dates for Electricity and Gas</v>
          </cell>
          <cell r="D404" t="str">
            <v>B1 - Start Up In Progress (Awaiting PAT/RACI)</v>
          </cell>
          <cell r="E404">
            <v>43285</v>
          </cell>
          <cell r="F404" t="str">
            <v>Catrin Morgan</v>
          </cell>
          <cell r="G404" t="str">
            <v>LIVE</v>
          </cell>
          <cell r="H404" t="str">
            <v>04/07/2018 DC This change was assigned to R&amp;N, Cartin Morgan will be the PM for this change.  It is an analysis piece only.  Alex Stuart suggested the name be change to allign with the work need on this chnge.  I have changes the title as requested.</v>
          </cell>
          <cell r="I404" t="str">
            <v>R &amp; N</v>
          </cell>
          <cell r="J404">
            <v>43283</v>
          </cell>
        </row>
        <row r="405">
          <cell r="A405">
            <v>1154.01</v>
          </cell>
          <cell r="B405" t="str">
            <v>4712</v>
          </cell>
          <cell r="C405" t="str">
            <v>HR and Finance Birst  Reporting</v>
          </cell>
          <cell r="D405" t="str">
            <v>A9 - Internal change progressing through capture</v>
          </cell>
          <cell r="E405">
            <v>43292</v>
          </cell>
          <cell r="F405" t="str">
            <v>Jo Duncan</v>
          </cell>
          <cell r="G405" t="str">
            <v>LIVE</v>
          </cell>
          <cell r="H405" t="str">
            <v>10/08/2018 HS - No further updates due to other priorities._x000D_
20/07/2018 HS - Next capture session scheduled for next week._x000D_
13/07/2018 RJ - Capture session held; more information needed from Paul (capture documentation)._x000D_
11/07/2018 HS Approved at ICAF today. Sent to Data Platform for internal capture._x000D_
09/07/2018 DC CR received for ICAF</v>
          </cell>
          <cell r="I405" t="str">
            <v>Data Office</v>
          </cell>
          <cell r="J405">
            <v>43290</v>
          </cell>
        </row>
        <row r="406">
          <cell r="A406">
            <v>1154.02</v>
          </cell>
          <cell r="B406" t="str">
            <v>4713</v>
          </cell>
          <cell r="C406" t="str">
            <v>Actual read following estimated transfer read calculating AQ of 1 (linked to XRN4690)</v>
          </cell>
          <cell r="D406" t="str">
            <v>A5a - Solution Development</v>
          </cell>
          <cell r="E406">
            <v>43322</v>
          </cell>
          <cell r="F406" t="str">
            <v>Ellie Rogers</v>
          </cell>
          <cell r="G406" t="str">
            <v>LIVE</v>
          </cell>
          <cell r="H406" t="str">
            <v>10/08/2018 HS - As per meeting with Customer Change Team, status has been moved from 5 to 5a._x000D_
08/08/2018 DC This change will go to DGS for more discussion and may come back next month for discussion for solution review._x000D_
20/07/2018 DC Rachel Hinsley advised this should be going back to ICAF to be assigned to a PM_x000D_
18/07/2018 HS - going to capture - to be assigned to Ellie Rogers. XRN4690 already gone to capture. Two solutions linked to this change (interim and enduring solutions). Could potentially raise a new CP for the enduring solution. Appendix must be added, sent back to Emma Smith and change will then go to DSG. November 2019 forecast implementation date for change._x000D_
16/07/2018 HS - new CP raised by Emma Smith. This is on the agenda to be discussed at this Wednesday's ICAF meeting (18/07); can then assign a PM to manage this change.</v>
          </cell>
          <cell r="I406" t="str">
            <v>R &amp; N</v>
          </cell>
          <cell r="J406">
            <v>43297</v>
          </cell>
          <cell r="K406" t="str">
            <v>Nov2019</v>
          </cell>
        </row>
        <row r="407">
          <cell r="A407">
            <v>1154.03</v>
          </cell>
          <cell r="B407" t="str">
            <v>4714</v>
          </cell>
          <cell r="C407" t="str">
            <v>Birst Reporting for Strategy House Embedding</v>
          </cell>
          <cell r="D407" t="str">
            <v>A9 - Internal change progressing through capture</v>
          </cell>
          <cell r="E407">
            <v>43299</v>
          </cell>
          <cell r="F407" t="str">
            <v>Jo Duncan</v>
          </cell>
          <cell r="G407" t="str">
            <v>LIVE</v>
          </cell>
          <cell r="H407" t="str">
            <v>10/08/2018 HS - Requirements have been approved and dashboards have been developed; currently additional build activities are happening._x000D_
18/07/2018 HS - going to Data Office. Jo Duncan assigned as PM who will take it through capture._x000D_
16/07/2018 HS - CR raised today. Going to ICAF this Wednesday (18/07) where a PM will be assigned to this change.</v>
          </cell>
          <cell r="I407" t="str">
            <v>Data Office</v>
          </cell>
          <cell r="J407">
            <v>43297</v>
          </cell>
        </row>
        <row r="408">
          <cell r="A408">
            <v>1154.04</v>
          </cell>
          <cell r="B408" t="str">
            <v>4715</v>
          </cell>
          <cell r="C408" t="str">
            <v>Indication of Consumer Sub-Deduct Pipework</v>
          </cell>
          <cell r="D408" t="str">
            <v>Z2 - Change cancelled</v>
          </cell>
          <cell r="E408">
            <v>43318</v>
          </cell>
          <cell r="F408" t="str">
            <v>Simon Harris</v>
          </cell>
          <cell r="G408" t="str">
            <v>CLOSED</v>
          </cell>
          <cell r="H408" t="str">
            <v>06/08/2018 DC Email sent from Emma Smith to cancel this change as Cadent do not wish to persue the change at this time._x000D_
18/07/2018 HS - going to capture with Simon Harris. Appendix to be added, sent back to Simon and this change will then go to DSG. It will then also go to ChMC in August.</v>
          </cell>
          <cell r="I408" t="str">
            <v>ICAF</v>
          </cell>
          <cell r="J408">
            <v>43298</v>
          </cell>
        </row>
        <row r="409">
          <cell r="A409">
            <v>1154.05</v>
          </cell>
          <cell r="B409" t="str">
            <v>4716</v>
          </cell>
          <cell r="C409" t="str">
            <v>Increased Field Length – ‘Updated by’ data item</v>
          </cell>
          <cell r="D409" t="str">
            <v>A9 - Internal change progressing through capture</v>
          </cell>
          <cell r="E409">
            <v>43299</v>
          </cell>
          <cell r="F409" t="str">
            <v>Emma smith</v>
          </cell>
          <cell r="G409" t="str">
            <v>LIVE</v>
          </cell>
          <cell r="H409" t="str">
            <v>02/08/2018 AC - this was trransfered to a CR with the help of Matt Smith. Sent to Michelle Callaghan for confirmation that she is happy to be the sponsor. _x000D_
_x000D_
18/07/2018 HS - this will be put into a CR and sent to Matt Smith to add more information to the document. In the meantime, Alex Stuart will speak to Michelle Callaghan to see whether she is happy to sponsor. This will then go to capture (with Emma Smith leading the change) and it is likely to go to Matt Rider for delivery as a Minor Release._x000D_
17/07/2018 DC New CP submitted by Matt Smith</v>
          </cell>
          <cell r="I409" t="str">
            <v>R &amp; N</v>
          </cell>
          <cell r="J409">
            <v>43298</v>
          </cell>
        </row>
        <row r="410">
          <cell r="A410">
            <v>1154.06</v>
          </cell>
          <cell r="B410" t="str">
            <v>4717</v>
          </cell>
          <cell r="C410" t="str">
            <v>Use of up to date Forecast weather data in first NDM Nominations Run</v>
          </cell>
          <cell r="D410" t="str">
            <v>A5c - Solution Impact Assessment Review</v>
          </cell>
          <cell r="E410">
            <v>43320</v>
          </cell>
          <cell r="F410" t="str">
            <v>Simon Harris</v>
          </cell>
          <cell r="G410" t="str">
            <v>LIVE</v>
          </cell>
          <cell r="H410" t="str">
            <v>24/08/2018 DC Email from Lee Chambers asking for this change to be added to the Nov 19 scope for planning purposes._x000D_
08/08/2018 DC The change was discussed at ChMC today, it was decided that the change will go for solution review.  Emma Smith confirmed today that the chagne will be going straight out for review and not going to DSG._x000D_
25/07/2018 DC This Change will go into Capture with the customer Change Team.  Simon Harris will take this change through capture.  _x000D_
20/07/2018 HS - CP received today from Mark Perry. This will go to the next ChMC meeting and ICAF next Wednesday.</v>
          </cell>
          <cell r="I410" t="str">
            <v>R &amp; N</v>
          </cell>
          <cell r="J410">
            <v>43301</v>
          </cell>
          <cell r="K410" t="str">
            <v>Nov2019</v>
          </cell>
        </row>
        <row r="411">
          <cell r="A411">
            <v>1154.07</v>
          </cell>
          <cell r="B411" t="str">
            <v>4718</v>
          </cell>
          <cell r="C411" t="str">
            <v>BW Universe Changes Deployment</v>
          </cell>
          <cell r="D411" t="str">
            <v>B2 - Awaiting ME/Data Office/MR HLE quote</v>
          </cell>
          <cell r="E411">
            <v>43306</v>
          </cell>
          <cell r="F411" t="str">
            <v>Jo Duncan</v>
          </cell>
          <cell r="G411" t="str">
            <v>LIVE</v>
          </cell>
          <cell r="H411" t="str">
            <v>10/08/2018 HS - HLE in progress._x000D_
03/03/2018 AC - Still awaiting HLE _x000D_
25/07/2018 DC Assigned to the data platform, Me to help with this piece of work, I am to send to ME for HLE.  Jo will still need to complete the PAT tool._x000D_
20/07/2018 HS - sent to the box by Jo Duncan today. Going to ICAF next Wednesday.</v>
          </cell>
          <cell r="I411" t="str">
            <v>Data Office</v>
          </cell>
          <cell r="J411">
            <v>43301</v>
          </cell>
        </row>
        <row r="412">
          <cell r="A412">
            <v>1154.08</v>
          </cell>
          <cell r="B412" t="str">
            <v>4719</v>
          </cell>
          <cell r="C412" t="str">
            <v>Adding AQ reporting to the PARR Schedule reporting suite_x000D_
Modification 0657S.</v>
          </cell>
          <cell r="D412" t="str">
            <v>Y2 - ROM completed</v>
          </cell>
          <cell r="E412">
            <v>43315</v>
          </cell>
          <cell r="F412" t="str">
            <v>Rebecca Roden</v>
          </cell>
          <cell r="G412" t="str">
            <v>COMPLETE</v>
          </cell>
          <cell r="H412" t="str">
            <v>03/08/2018 AC ROM Response received on the 2nd of August. AC sent it forward to the joint office. _x000D_
_x000D_
23/07/2018 DC  ROM request received today, sent to the data platform to complete.  The 10 day SLA is due 3rd August.</v>
          </cell>
          <cell r="I412" t="str">
            <v>Data Office</v>
          </cell>
          <cell r="J412">
            <v>43304</v>
          </cell>
        </row>
        <row r="413">
          <cell r="A413">
            <v>1154.0899999999999</v>
          </cell>
          <cell r="B413" t="str">
            <v>4720</v>
          </cell>
          <cell r="C413" t="str">
            <v>Mandating the provision of NDM sample data</v>
          </cell>
          <cell r="D413" t="str">
            <v>Y1 - ROM in progress</v>
          </cell>
          <cell r="E413">
            <v>43308</v>
          </cell>
          <cell r="F413" t="str">
            <v>Rebecca Roden</v>
          </cell>
          <cell r="G413" t="str">
            <v>COMPLETE</v>
          </cell>
          <cell r="H413" t="str">
            <v>27/07/2018 DC Rom Response with aprrovals received and sent to JO today._x000D_
13/07/2018 DC ROM sent to Data Platform by Rebecca Perkins, the ROM response is due to go out 27th July.</v>
          </cell>
          <cell r="I413" t="str">
            <v>Data Office</v>
          </cell>
        </row>
        <row r="414">
          <cell r="A414">
            <v>1154.0999999999999</v>
          </cell>
          <cell r="B414" t="str">
            <v>4721</v>
          </cell>
          <cell r="C414" t="str">
            <v>SMP monthly AQ calculations – triggered new AQ/EUC</v>
          </cell>
          <cell r="D414" t="str">
            <v>B1 - Start Up In Progress (Awaiting PAT/RACI)</v>
          </cell>
          <cell r="E414">
            <v>43311</v>
          </cell>
          <cell r="F414" t="str">
            <v>Donna Johnson</v>
          </cell>
          <cell r="G414" t="str">
            <v>LIVE</v>
          </cell>
          <cell r="H414" t="str">
            <v>10/08/2018 HS - Requirements confirmed and going ahead with change. Pooja has accepted this change. Pooja will produce a HLE._x000D_
_x000D_
06/08/2018 DC I spoke to Anesu who confirmed that this change has been rescored and there is a meeting with ME this week to discuss the requirements fully.  I have contacted Smitha to confirm the meeting date._x000D_
_x000D_
01/08/2018 AC change discussed in ICAF. Actions taken for Matt Taylor to include additional information in the change request. Also for prioritisation to be done again as the score seems to be low. Smita Agarwal to confirm whether ME team can pick this change up for delivery. _x000D_
_x000D_
30/07/2018 DC CR submitted for ICAF along with approval from Sat Kalsi</v>
          </cell>
          <cell r="I414" t="str">
            <v>R &amp; N</v>
          </cell>
          <cell r="J414">
            <v>43311</v>
          </cell>
        </row>
        <row r="415">
          <cell r="A415">
            <v>1154.1099999999999</v>
          </cell>
          <cell r="B415" t="str">
            <v>4722</v>
          </cell>
          <cell r="C415" t="str">
            <v>SCP Network Detail Report</v>
          </cell>
          <cell r="D415" t="str">
            <v>B1 - Start Up In Progress (Awaiting PAT/RACI)</v>
          </cell>
          <cell r="E415">
            <v>43314</v>
          </cell>
          <cell r="F415" t="str">
            <v>Rebecca Roden</v>
          </cell>
          <cell r="G415" t="str">
            <v>LIVE</v>
          </cell>
          <cell r="H415" t="str">
            <v>_x000D_
02/08/2018 AC - Update from Data Office that the change is scheduled to kick off on 27th August. Rebecca Roden is the main contact. _x000D_
_x000D_
01/08/2018 AC change discussed in ICAF today. Action taken for Anesu to remove the cost centre on the CR as this is an ASR. Jo Duncan to review the change and to make sure that the Data Office can meet the required time scales. _x000D_
_x000D_
30/03/2018 DC ASR submitted for this weeks ICAF. Data Platform to deliver change.</v>
          </cell>
          <cell r="I415" t="str">
            <v>Data Office</v>
          </cell>
          <cell r="J415">
            <v>43311</v>
          </cell>
        </row>
        <row r="416">
          <cell r="A416">
            <v>1154.1199999999999</v>
          </cell>
          <cell r="B416" t="str">
            <v>4723</v>
          </cell>
          <cell r="C416" t="str">
            <v>MOD 297 requirement for interchangeable Short Codes</v>
          </cell>
          <cell r="D416" t="str">
            <v>B1 - Start Up In Progress (Awaiting PAT/RACI)</v>
          </cell>
          <cell r="E416">
            <v>43311</v>
          </cell>
          <cell r="F416" t="str">
            <v>Rebecca Roden</v>
          </cell>
          <cell r="G416" t="str">
            <v>LIVE</v>
          </cell>
          <cell r="H416" t="str">
            <v>02/02/2018 AC - Update from Data Office that the change is scheduled to kick off on 27th August. Rebecca Roden is the main contact. _x000D_
_x000D_
01/08/2018 AC change discuessed in ICAF today. This change should just be a CR and not an ASR. Anesu to change this on the form. Greg Causon to talk to Max Pemberton to identify appropiate budget to pay for this change and update the CR with the correct cost centre and to resumit form to the CIO Office. The change has been changes to just a CR in the database. _x000D_
_x000D_
30/07/2018 DC ASR submitted for ICAF.  I am to speak to Greg tomorrow to find out more info on the delivery of this change.</v>
          </cell>
          <cell r="I416" t="str">
            <v>ICAF</v>
          </cell>
          <cell r="J416">
            <v>43311</v>
          </cell>
        </row>
        <row r="417">
          <cell r="A417">
            <v>1154.1300000000001</v>
          </cell>
          <cell r="B417" t="str">
            <v>4724</v>
          </cell>
          <cell r="C417" t="str">
            <v>Removal of Asset Status codes DM and FA from file format documentation (impact assessment required)</v>
          </cell>
          <cell r="D417" t="str">
            <v>B1 - Start Up In Progress (Awaiting PAT/RACI)</v>
          </cell>
          <cell r="E417">
            <v>43312</v>
          </cell>
          <cell r="F417" t="str">
            <v>Rebecca Roden</v>
          </cell>
          <cell r="G417" t="str">
            <v>LIVE</v>
          </cell>
          <cell r="H417" t="str">
            <v>02/02/2018 AC - Update from Data Office that Lynne will complete her assessment next week, to give an initial view but change is more wide reaching. So Wipro are scheduled to start IA on 10th September. Rebecca Roden is the main contact. _x000D_
_x000D_
01/08/2018 AC change discussed in ICAF today.Rachel Hinsley to confirm that Michelle Callaghan s happy for this to come out of her budget. Data Office to understand requirements and determine whether assistance to deliver change is needed from Wipro. Smita to review CR with ME team and contact Jo Duncan if support could be offered for analysis or delivery of this change.</v>
          </cell>
          <cell r="I417" t="str">
            <v>Data Office</v>
          </cell>
          <cell r="J417">
            <v>43312</v>
          </cell>
        </row>
        <row r="418">
          <cell r="A418">
            <v>1154.1500000000001</v>
          </cell>
          <cell r="B418" t="str">
            <v>4725</v>
          </cell>
          <cell r="C418" t="str">
            <v>New read reason type for LIS estimate readings</v>
          </cell>
          <cell r="D418" t="str">
            <v>A2 - CP proposed for ChMC</v>
          </cell>
          <cell r="E418">
            <v>43320</v>
          </cell>
          <cell r="F418" t="str">
            <v>Simon Harris</v>
          </cell>
          <cell r="G418" t="str">
            <v>LIVE</v>
          </cell>
          <cell r="H418" t="str">
            <v>14/08/2018 DC This change will be going to DSG I hae added the appendix and sent a copy to the JO for publishing._x000D_
08/08/2018 DC This change will need to go to CHMC but has been assigned to R &amp; N, simon harris is to do the capture on this change._x000D_
02/08/2018 AC change was created in our database.</v>
          </cell>
          <cell r="I418" t="str">
            <v>R &amp; N</v>
          </cell>
          <cell r="J418">
            <v>43312</v>
          </cell>
        </row>
        <row r="419">
          <cell r="A419">
            <v>1154.1600000000001</v>
          </cell>
          <cell r="B419" t="str">
            <v>4726</v>
          </cell>
          <cell r="C419" t="str">
            <v>Mod 0431 process enhancements</v>
          </cell>
          <cell r="D419" t="str">
            <v>A9 - Internal change progressing through capture</v>
          </cell>
          <cell r="E419">
            <v>43320</v>
          </cell>
          <cell r="F419" t="str">
            <v>Charlie Haley</v>
          </cell>
          <cell r="G419" t="str">
            <v>LIVE</v>
          </cell>
          <cell r="H419" t="str">
            <v>09/08/2018 DC PM changed to Charlie Haley as per email from Jo Duncan._x000D_
08/08/2018 DC -  Assigned to Data Team – this change is UNC bound if it doesn’t go in by the need date then it will require a workaround – catch up with Tahera for more info if needed_x000D_
02/08/2018 AC change created on our database.</v>
          </cell>
          <cell r="I419" t="str">
            <v>Data Office</v>
          </cell>
          <cell r="J419">
            <v>43313</v>
          </cell>
        </row>
        <row r="420">
          <cell r="A420">
            <v>1154.17</v>
          </cell>
          <cell r="B420" t="str">
            <v>4727</v>
          </cell>
          <cell r="C420" t="str">
            <v>Changes to XDO / DXR File Timestamp generation logic_x000D_
( Ticket ID - 838105 : SAP- XDO file timestamp issue)</v>
          </cell>
          <cell r="D420" t="str">
            <v>B3 - ASR/PAC HLE awaiting customer approval</v>
          </cell>
          <cell r="E420">
            <v>43320</v>
          </cell>
          <cell r="F420" t="str">
            <v>Donna Johnson</v>
          </cell>
          <cell r="G420" t="str">
            <v>LIVE</v>
          </cell>
          <cell r="H420" t="str">
            <v>10/08/2018 HS - Smitha to confirm the progress on this change (including when HLE is to begin)._x000D_
08/08/2018 DC There has been emails passing from Sat and Paul with regards to who will be paying for this change.  This was a miss by xoserve by the smart project, it is an important change that needs to be done we just need a cost centre to take the cost of the change.  I have emailed Paul and asked him to confirm one he has the details confirmed._x000D_
08/08/2018 DC Assigned to ME team to produce a HLE._x000D_
02/08/2018 AC - change added to the change register</v>
          </cell>
          <cell r="I420" t="str">
            <v>R &amp; N</v>
          </cell>
          <cell r="J420">
            <v>43314</v>
          </cell>
        </row>
        <row r="421">
          <cell r="A421" t="str">
            <v>1154a</v>
          </cell>
          <cell r="B421" t="str">
            <v>4728</v>
          </cell>
          <cell r="C421" t="str">
            <v>Introduction of Winter Read / Consumption reports and associated obligations</v>
          </cell>
          <cell r="D421" t="str">
            <v>Y1 - ROM in progress</v>
          </cell>
          <cell r="E421">
            <v>43314</v>
          </cell>
          <cell r="F421" t="str">
            <v>Deepa Chitty</v>
          </cell>
          <cell r="G421" t="str">
            <v>LIVE</v>
          </cell>
          <cell r="H421" t="str">
            <v>06/08/2018 DC I have spoken to Deepa about the date given by Becky of 17th August, we will go with it for now and I will speak to Rachel Hinsley tomorrow to see if she is aware of the arrangement of going over the 10 day SLA._x000D_
_x000D_
IB - 02/08/2018 - ROM in progress with Deepa Chitty, 10 day SLA started on 31/07/2018 and due to complete 14/08/2018.</v>
          </cell>
          <cell r="I421" t="str">
            <v>Data Office</v>
          </cell>
          <cell r="J421">
            <v>43312</v>
          </cell>
        </row>
        <row r="422">
          <cell r="A422">
            <v>1251</v>
          </cell>
          <cell r="B422" t="str">
            <v>4729</v>
          </cell>
          <cell r="C422" t="str">
            <v>Addition of data items to VOL Enhanced Report</v>
          </cell>
          <cell r="D422" t="str">
            <v>B1 - Start Up In Progress (Awaiting PAT/RACI)</v>
          </cell>
          <cell r="E422">
            <v>43320</v>
          </cell>
          <cell r="F422" t="str">
            <v>Jo Duncan</v>
          </cell>
          <cell r="G422" t="str">
            <v>LIVE</v>
          </cell>
          <cell r="H422" t="str">
            <v>09/08/2018 DC Jo Duncan has emailed to say that this change need more information and therefore the Data Platform are rejecting it.  I have chased Mike Orlser to update the change and re send it to Data office._x000D_
08/08/2018 DC Assigned to Data Platform – Jo confirmed that the need date of this change will not be met – Mike Orsler to relook at the need date, Mike also needs to provide Harfan’s Flash Assessment and the original customer requirements before they start any work_x000D_
_x000D_
06/08 - HS - Raised by Greg Causon on 3rd August; added to the change register today and now awaiting capture.</v>
          </cell>
          <cell r="I422" t="str">
            <v>Data Office</v>
          </cell>
          <cell r="J422">
            <v>43315</v>
          </cell>
        </row>
        <row r="423">
          <cell r="A423">
            <v>1302</v>
          </cell>
          <cell r="B423" t="str">
            <v>4730</v>
          </cell>
          <cell r="C423" t="str">
            <v>SPAA – Supplier Performance Report and MAM Reconciliation Report</v>
          </cell>
          <cell r="D423" t="str">
            <v>B3 - ASR/PAC HLE awaiting customer approval</v>
          </cell>
          <cell r="E423">
            <v>43320</v>
          </cell>
          <cell r="F423" t="str">
            <v>Jo Duncan</v>
          </cell>
          <cell r="G423" t="str">
            <v>LIVE</v>
          </cell>
          <cell r="H423" t="str">
            <v>15/08/2018 DC This change went back to ICAF as it needed more detail relating to the report, Emma Partlett brought it back to advise that they need an enduring solution also once the report has been completed with possibly a process model.  Rebecca Roden suggested she update the CR to show this request and then the data platform would look at it for them._x000D_
09/08/2018 DC Jo Duncan has sent an email to say this change is rejected by the data platform, mike orsler needs to update the cr and advise icaf.  I have chased Mike and asked him to confirm what he is doing with this change._x000D_
08/08/2018 DC Assigned to Data Platform – Mike Orsler needs to update the CP we need more information_x000D_
_x000D_
07/08/2018 DC Received today.</v>
          </cell>
          <cell r="I423" t="str">
            <v>Data Office</v>
          </cell>
          <cell r="J423">
            <v>43319</v>
          </cell>
        </row>
        <row r="424">
          <cell r="A424">
            <v>1303</v>
          </cell>
          <cell r="B424" t="str">
            <v>4731</v>
          </cell>
          <cell r="C424" t="str">
            <v>Capture Process Model</v>
          </cell>
          <cell r="D424" t="str">
            <v>A1 - ICAF - Awaiting Capture Assignment</v>
          </cell>
          <cell r="E424">
            <v>43320</v>
          </cell>
          <cell r="F424" t="str">
            <v>Susan Helders</v>
          </cell>
          <cell r="G424" t="str">
            <v>LIVE</v>
          </cell>
          <cell r="H424" t="str">
            <v>08/08/2018 DC Assigned to the Data Platform, Julie Bretherton has set up a capture session and invited Susan Helders.</v>
          </cell>
          <cell r="I424" t="str">
            <v>Data Office</v>
          </cell>
          <cell r="J424">
            <v>43319</v>
          </cell>
        </row>
        <row r="425">
          <cell r="A425">
            <v>1325</v>
          </cell>
          <cell r="B425" t="str">
            <v>4732</v>
          </cell>
          <cell r="C425" t="str">
            <v>Parent Change for Release June-19</v>
          </cell>
          <cell r="D425" t="str">
            <v>A1 - ICAF - Awaiting Capture Assignment</v>
          </cell>
          <cell r="E425">
            <v>43322</v>
          </cell>
          <cell r="G425" t="str">
            <v>LIVE</v>
          </cell>
          <cell r="H425" t="str">
            <v>10/08/2018 DC Julie Bretherton has asked for a XRN number for June 19, she is to raise a CR for information only</v>
          </cell>
          <cell r="I425" t="str">
            <v>ICAF</v>
          </cell>
          <cell r="J425">
            <v>43322</v>
          </cell>
        </row>
        <row r="426">
          <cell r="A426">
            <v>1377</v>
          </cell>
          <cell r="B426" t="str">
            <v>4733</v>
          </cell>
          <cell r="C426" t="str">
            <v>SHE Asset Report</v>
          </cell>
          <cell r="D426" t="str">
            <v>F1 - CCR/Closedown document in progress</v>
          </cell>
          <cell r="E426">
            <v>43327</v>
          </cell>
          <cell r="F426" t="str">
            <v>Jo Duncan</v>
          </cell>
          <cell r="G426" t="str">
            <v>LIVE</v>
          </cell>
          <cell r="H426" t="str">
            <v>15/07/2018 DC This report has already been delivered and the CR was raised retrospectively.  This is now in closed down and I have asked Emma to confirm via email this can be closed._x000D_
13/08/18 AC - Change added to database.</v>
          </cell>
          <cell r="I426" t="str">
            <v>Data Office</v>
          </cell>
          <cell r="J426">
            <v>43322</v>
          </cell>
        </row>
        <row r="427">
          <cell r="A427">
            <v>1483</v>
          </cell>
          <cell r="B427" t="str">
            <v>4734</v>
          </cell>
          <cell r="C427" t="str">
            <v>Capture Process Model (internal process)</v>
          </cell>
          <cell r="D427" t="str">
            <v>D1 - Change in delivery</v>
          </cell>
          <cell r="E427">
            <v>43325</v>
          </cell>
          <cell r="F427" t="str">
            <v>Susan Helders</v>
          </cell>
          <cell r="G427" t="str">
            <v>LIVE</v>
          </cell>
          <cell r="H427" t="str">
            <v>15/08/2018 DC This change is for a BAU activity so that Data can track all process model requests they get, I have spoken to Alex about it and he has said leave it with him for the time being.  I have put this into status D1 and emailed Alex for confirmation that this is they way forward with these kind of changes._x000D_
13/08/2018 AC - Change entered into our database.</v>
          </cell>
          <cell r="I427" t="str">
            <v>Data Office</v>
          </cell>
          <cell r="J427">
            <v>43320</v>
          </cell>
        </row>
        <row r="428">
          <cell r="A428">
            <v>1532</v>
          </cell>
          <cell r="B428" t="str">
            <v>4735</v>
          </cell>
          <cell r="C428" t="str">
            <v>Automation of adhoc Amendment invoice Summary report</v>
          </cell>
          <cell r="D428" t="str">
            <v>A1 - ICAF - Awaiting Capture Assignment</v>
          </cell>
          <cell r="E428">
            <v>43325</v>
          </cell>
          <cell r="G428" t="str">
            <v>LIVE</v>
          </cell>
          <cell r="H428" t="str">
            <v>15/08/2018 DC This change has been assigned to ME Team, once Dan is back off holiday I will re score the change with him and get him to advise of a request date._x000D_
13/08/2018 AC - Change added to the database.</v>
          </cell>
          <cell r="I428" t="str">
            <v>ICAF</v>
          </cell>
          <cell r="J428">
            <v>43318</v>
          </cell>
        </row>
        <row r="429">
          <cell r="A429">
            <v>1572</v>
          </cell>
          <cell r="B429" t="str">
            <v>4736</v>
          </cell>
          <cell r="C429" t="str">
            <v>Enable Inclusion of Shipperless/Unregistered Sites into SAP HANA (Relates to 4626.1)</v>
          </cell>
          <cell r="D429" t="str">
            <v>B2 - Awaiting ME/Data Office/MR HLE quote</v>
          </cell>
          <cell r="E429">
            <v>43327</v>
          </cell>
          <cell r="F429" t="str">
            <v>Donna Johnson</v>
          </cell>
          <cell r="G429" t="str">
            <v>LIVE</v>
          </cell>
          <cell r="H429" t="str">
            <v>15/08/2018 DC The change will go to ME for HLE I am to raise a clearquest ticket._x000D_
13/08/2018 AC - Change added onto our database. This change is associated with XRN4626.1</v>
          </cell>
          <cell r="I429" t="str">
            <v>Other</v>
          </cell>
          <cell r="J429">
            <v>43325</v>
          </cell>
        </row>
        <row r="430">
          <cell r="A430">
            <v>1585</v>
          </cell>
          <cell r="B430" t="str">
            <v>4737</v>
          </cell>
          <cell r="C430" t="str">
            <v>NGD Fortnightly Enhanced Registered User Portfolio Report</v>
          </cell>
          <cell r="D430" t="str">
            <v>F1 - CCR/Closedown document in progress</v>
          </cell>
          <cell r="E430">
            <v>43327</v>
          </cell>
          <cell r="F430" t="str">
            <v>Jo Duncan</v>
          </cell>
          <cell r="G430" t="str">
            <v>LIVE</v>
          </cell>
          <cell r="H430" t="str">
            <v>15/07/2018 DC This report has already been delivered and the CR was raised retrospectively.  This is now in closed down and I have asked Emma to confirm via email this can be closed._x000D_
13/08/2018 AC- Change added to our database.</v>
          </cell>
          <cell r="I430" t="str">
            <v>Data Office</v>
          </cell>
          <cell r="J430">
            <v>43322</v>
          </cell>
        </row>
        <row r="431">
          <cell r="A431">
            <v>1630</v>
          </cell>
          <cell r="B431" t="str">
            <v>4738</v>
          </cell>
          <cell r="C431" t="str">
            <v>Shipper portfolio update of proposed Formula Year AQ/SOQ</v>
          </cell>
          <cell r="D431" t="str">
            <v>A1 - ICAF - Awaiting Capture Assignment</v>
          </cell>
          <cell r="E431">
            <v>43327</v>
          </cell>
          <cell r="G431" t="str">
            <v>LIVE</v>
          </cell>
          <cell r="H431" t="str">
            <v>15/08/2018 HS - Added to database. Project Manager to be assigned at next ICAF meeting.</v>
          </cell>
          <cell r="J431">
            <v>43326</v>
          </cell>
        </row>
        <row r="432">
          <cell r="A432">
            <v>1721</v>
          </cell>
          <cell r="B432" t="str">
            <v>COR0147</v>
          </cell>
          <cell r="C432" t="str">
            <v>Ensure IAD Datalogger Information is Consistent with UK-Link (WPX0104)</v>
          </cell>
          <cell r="D432" t="str">
            <v>Z2 - Change cancelled</v>
          </cell>
          <cell r="E432">
            <v>41040</v>
          </cell>
          <cell r="F432" t="str">
            <v>Sat Kalsi</v>
          </cell>
          <cell r="G432" t="str">
            <v>CLOSED</v>
          </cell>
          <cell r="H432"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432">
            <v>38861</v>
          </cell>
          <cell r="L432" t="str">
            <v>CLSD</v>
          </cell>
        </row>
        <row r="433">
          <cell r="A433">
            <v>1753</v>
          </cell>
          <cell r="B433" t="str">
            <v>COR0248</v>
          </cell>
          <cell r="C433" t="str">
            <v>Corporate Systems Review Phase 2</v>
          </cell>
          <cell r="D433" t="str">
            <v>Z2 - Change cancelled</v>
          </cell>
          <cell r="E433">
            <v>41324</v>
          </cell>
          <cell r="F433" t="str">
            <v>Lorraine Cave</v>
          </cell>
          <cell r="G433" t="str">
            <v>CLOSED</v>
          </cell>
          <cell r="H43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433">
            <v>39412</v>
          </cell>
        </row>
        <row r="434">
          <cell r="A434">
            <v>1754</v>
          </cell>
          <cell r="B434" t="str">
            <v>COR0664</v>
          </cell>
          <cell r="C434" t="str">
            <v>Information Provision Capability Project  (formerly ODS Project)</v>
          </cell>
          <cell r="D434" t="str">
            <v>Z2 - Change cancelled</v>
          </cell>
          <cell r="E434">
            <v>40893</v>
          </cell>
          <cell r="F434" t="str">
            <v>Jane Rocky</v>
          </cell>
          <cell r="G434" t="str">
            <v>CLOSED</v>
          </cell>
          <cell r="H434"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434">
            <v>39153</v>
          </cell>
          <cell r="L434" t="str">
            <v>IMPD</v>
          </cell>
        </row>
        <row r="435">
          <cell r="A435">
            <v>1755</v>
          </cell>
          <cell r="B435" t="str">
            <v>COR0962</v>
          </cell>
          <cell r="C435" t="str">
            <v>Query Services</v>
          </cell>
          <cell r="D435" t="str">
            <v>Z2 - Change cancelled</v>
          </cell>
          <cell r="E435">
            <v>41372</v>
          </cell>
          <cell r="F435" t="str">
            <v>Andy Simpson</v>
          </cell>
          <cell r="G435" t="str">
            <v>CLOSED</v>
          </cell>
          <cell r="H435"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435">
            <v>39377</v>
          </cell>
          <cell r="L435" t="str">
            <v>PROD</v>
          </cell>
        </row>
        <row r="436">
          <cell r="A436">
            <v>1760</v>
          </cell>
          <cell r="B436" t="str">
            <v>COR0965</v>
          </cell>
          <cell r="C436" t="str">
            <v xml:space="preserve">Batch Processing Solution for PAF Checking Address Quality </v>
          </cell>
          <cell r="D436" t="str">
            <v>Z2 - Change cancelled</v>
          </cell>
          <cell r="E436">
            <v>41238</v>
          </cell>
          <cell r="F436" t="str">
            <v>Andy Simpson</v>
          </cell>
          <cell r="G436" t="str">
            <v>CLOSED</v>
          </cell>
          <cell r="H4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436">
            <v>39518</v>
          </cell>
          <cell r="L436" t="str">
            <v>IMPD</v>
          </cell>
        </row>
        <row r="437">
          <cell r="A437">
            <v>1806</v>
          </cell>
          <cell r="B437" t="str">
            <v>COR0970</v>
          </cell>
          <cell r="C437" t="str">
            <v>DN Interruption Phase II (Revised DN Interruption Requirements)</v>
          </cell>
          <cell r="D437" t="str">
            <v>Z1 - Change completed</v>
          </cell>
          <cell r="E437">
            <v>41114</v>
          </cell>
          <cell r="F437" t="str">
            <v>Dave Turpin</v>
          </cell>
          <cell r="G437" t="str">
            <v>COMPLETE</v>
          </cell>
          <cell r="H437"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437">
            <v>40609</v>
          </cell>
          <cell r="L437" t="str">
            <v>CLSD</v>
          </cell>
        </row>
        <row r="438">
          <cell r="A438">
            <v>1827</v>
          </cell>
          <cell r="B438" t="str">
            <v>COR0970a</v>
          </cell>
          <cell r="C438" t="str">
            <v>Revised DN Interruption Requirements</v>
          </cell>
          <cell r="D438" t="str">
            <v>Z2 - Change cancelled</v>
          </cell>
          <cell r="E438">
            <v>40787</v>
          </cell>
          <cell r="F438" t="str">
            <v>Dave Turpin</v>
          </cell>
          <cell r="G438" t="str">
            <v>CLOSED</v>
          </cell>
          <cell r="H438"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438">
            <v>40683</v>
          </cell>
        </row>
        <row r="439">
          <cell r="A439">
            <v>1832</v>
          </cell>
          <cell r="B439" t="str">
            <v>COR0984</v>
          </cell>
          <cell r="C439" t="str">
            <v>Gemini Re-Platforming (formally Gemini Refresh)</v>
          </cell>
          <cell r="D439" t="str">
            <v>Z1 - Change completed</v>
          </cell>
          <cell r="E439">
            <v>42009</v>
          </cell>
          <cell r="F439" t="str">
            <v>Dene Williams</v>
          </cell>
          <cell r="G439" t="str">
            <v>COMPLETE</v>
          </cell>
          <cell r="H439"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439">
            <v>39847</v>
          </cell>
          <cell r="L439" t="str">
            <v>CLSD</v>
          </cell>
        </row>
        <row r="440">
          <cell r="A440">
            <v>1854</v>
          </cell>
          <cell r="B440" t="str">
            <v>COR0984a</v>
          </cell>
          <cell r="C440" t="str">
            <v xml:space="preserve">Gemini Re-Platforming </v>
          </cell>
          <cell r="D440" t="str">
            <v>Z2 - Change cancelled</v>
          </cell>
          <cell r="E440">
            <v>40800</v>
          </cell>
          <cell r="F440" t="str">
            <v>Lee Foster</v>
          </cell>
          <cell r="G440" t="str">
            <v>CLOSED</v>
          </cell>
          <cell r="H440"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440">
            <v>39847</v>
          </cell>
        </row>
        <row r="441">
          <cell r="A441">
            <v>1855</v>
          </cell>
          <cell r="B441" t="str">
            <v>COR1000.01</v>
          </cell>
          <cell r="C441" t="str">
            <v>EFT Enhanced File Transfer</v>
          </cell>
          <cell r="D441" t="str">
            <v>Z2 - Change cancelled</v>
          </cell>
          <cell r="E441">
            <v>41383</v>
          </cell>
          <cell r="F441" t="str">
            <v>Chris Fears</v>
          </cell>
          <cell r="G441" t="str">
            <v>CLOSED</v>
          </cell>
          <cell r="H441"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441">
            <v>40225</v>
          </cell>
          <cell r="L441" t="str">
            <v>PROD</v>
          </cell>
        </row>
        <row r="442">
          <cell r="A442">
            <v>1857</v>
          </cell>
          <cell r="B442" t="str">
            <v>COR1000.02</v>
          </cell>
          <cell r="C442" t="str">
            <v>Security Gateway</v>
          </cell>
          <cell r="D442" t="str">
            <v>Z1 - Change completed</v>
          </cell>
          <cell r="E442">
            <v>40763</v>
          </cell>
          <cell r="F442" t="str">
            <v>Chris Fears</v>
          </cell>
          <cell r="G442" t="str">
            <v>COMPLETE</v>
          </cell>
          <cell r="H442"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42">
            <v>40225</v>
          </cell>
          <cell r="L442" t="str">
            <v>CLSD</v>
          </cell>
        </row>
        <row r="443">
          <cell r="A443">
            <v>1858</v>
          </cell>
          <cell r="B443" t="str">
            <v>COR1000.03</v>
          </cell>
          <cell r="C443" t="str">
            <v>IX WAN Upgrades (Variation 1)</v>
          </cell>
          <cell r="D443" t="str">
            <v>Z1 - Change completed</v>
          </cell>
          <cell r="E443">
            <v>40637</v>
          </cell>
          <cell r="F443" t="str">
            <v>Chris Fears</v>
          </cell>
          <cell r="G443" t="str">
            <v>COMPLETE</v>
          </cell>
          <cell r="H443"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443">
            <v>40637</v>
          </cell>
          <cell r="L443" t="str">
            <v>IMPD</v>
          </cell>
        </row>
        <row r="444">
          <cell r="A444">
            <v>1859</v>
          </cell>
          <cell r="B444" t="str">
            <v>COR1000.03a</v>
          </cell>
          <cell r="C444" t="str">
            <v>IX WAN Upgrades (Variation 2)</v>
          </cell>
          <cell r="D444" t="str">
            <v>Z2 - Change cancelled</v>
          </cell>
          <cell r="E444">
            <v>42929</v>
          </cell>
          <cell r="F444" t="str">
            <v>Chris Fears</v>
          </cell>
          <cell r="G444" t="str">
            <v>CLOSED</v>
          </cell>
          <cell r="H444"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444">
            <v>40756</v>
          </cell>
          <cell r="L444" t="str">
            <v>CLSD</v>
          </cell>
        </row>
        <row r="445">
          <cell r="A445">
            <v>1892</v>
          </cell>
          <cell r="B445" t="str">
            <v>COR1000.03b</v>
          </cell>
          <cell r="C445" t="str">
            <v>IX WAN Upgrades (Variation 3)</v>
          </cell>
          <cell r="D445" t="str">
            <v>Z1 - Change completed</v>
          </cell>
          <cell r="E445">
            <v>41463</v>
          </cell>
          <cell r="F445" t="str">
            <v>Chris Fears</v>
          </cell>
          <cell r="G445" t="str">
            <v>COMPLETE</v>
          </cell>
          <cell r="H445"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445">
            <v>41054</v>
          </cell>
        </row>
        <row r="446">
          <cell r="A446">
            <v>1893</v>
          </cell>
          <cell r="B446" t="str">
            <v>COR1000.04</v>
          </cell>
          <cell r="C446" t="str">
            <v>VOIP Telephones</v>
          </cell>
          <cell r="D446" t="str">
            <v>Z2 - Change cancelled</v>
          </cell>
          <cell r="E446">
            <v>40637</v>
          </cell>
          <cell r="F446" t="str">
            <v>Iain Collin</v>
          </cell>
          <cell r="G446" t="str">
            <v>CLOSED</v>
          </cell>
          <cell r="H446" t="str">
            <v xml:space="preserve">04/04/11 AK - This section of the Programme is no longer valid. It has been loaded onto the Tracking Sheet but closed down to ensure audit is visible for completion of the full Telecoms Programme.
</v>
          </cell>
          <cell r="J446">
            <v>40637</v>
          </cell>
        </row>
        <row r="447">
          <cell r="A447">
            <v>1910</v>
          </cell>
          <cell r="B447" t="str">
            <v>COR1000.05</v>
          </cell>
          <cell r="C447" t="str">
            <v>Migration of IX Files</v>
          </cell>
          <cell r="D447" t="str">
            <v>Z2 - Change cancelled</v>
          </cell>
          <cell r="E447">
            <v>40646</v>
          </cell>
          <cell r="F447" t="str">
            <v>Iain Collin</v>
          </cell>
          <cell r="G447" t="str">
            <v>CLOSED</v>
          </cell>
          <cell r="H447"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47">
            <v>40225</v>
          </cell>
        </row>
        <row r="448">
          <cell r="A448" t="str">
            <v>1910a</v>
          </cell>
          <cell r="B448" t="str">
            <v>COR1000.06</v>
          </cell>
          <cell r="C448" t="str">
            <v>IX Internet Migration</v>
          </cell>
          <cell r="D448" t="str">
            <v>Z2 - Change cancelled</v>
          </cell>
          <cell r="E448">
            <v>40637</v>
          </cell>
          <cell r="F448" t="str">
            <v>Iain Collin</v>
          </cell>
          <cell r="G448" t="str">
            <v>CLOSED</v>
          </cell>
          <cell r="H448" t="str">
            <v xml:space="preserve">04/04/11 AK - This section of the Programme is no longer valid. It has been loaded onto the Tracking Sheet but closed down to ensure audit is visible for completion of the full Telecoms Programme.
</v>
          </cell>
          <cell r="J448">
            <v>40637</v>
          </cell>
        </row>
        <row r="449">
          <cell r="A449">
            <v>1921</v>
          </cell>
          <cell r="B449" t="str">
            <v>COR1000.07</v>
          </cell>
          <cell r="C449" t="str">
            <v>Networks Migration</v>
          </cell>
          <cell r="D449" t="str">
            <v>Z2 - Change cancelled</v>
          </cell>
          <cell r="E449">
            <v>40637</v>
          </cell>
          <cell r="F449" t="str">
            <v>Iain Collin</v>
          </cell>
          <cell r="G449" t="str">
            <v>CLOSED</v>
          </cell>
          <cell r="H449" t="str">
            <v xml:space="preserve">04/04/11 AK - This section of the Programme is no longer valid. It has been loaded onto the Tracking Sheet but closed down to ensure audit is visible for completion of the full Telecoms Programme.
</v>
          </cell>
          <cell r="J449">
            <v>40637</v>
          </cell>
        </row>
        <row r="450">
          <cell r="A450">
            <v>1938</v>
          </cell>
          <cell r="B450" t="str">
            <v>COR1000.08</v>
          </cell>
          <cell r="C450" t="str">
            <v>SMTP Server Project</v>
          </cell>
          <cell r="D450" t="str">
            <v>Z1 - Change completed</v>
          </cell>
          <cell r="E450">
            <v>40827</v>
          </cell>
          <cell r="F450" t="str">
            <v>Chris Fears</v>
          </cell>
          <cell r="G450" t="str">
            <v>COMPLETE</v>
          </cell>
          <cell r="H450"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450">
            <v>40500</v>
          </cell>
          <cell r="L450" t="str">
            <v>CLSD</v>
          </cell>
        </row>
        <row r="451">
          <cell r="A451">
            <v>1943</v>
          </cell>
          <cell r="B451" t="str">
            <v>COR1000.09</v>
          </cell>
          <cell r="C451" t="str">
            <v>IX Upgrade</v>
          </cell>
          <cell r="D451" t="str">
            <v>Z1 - Change completed</v>
          </cell>
          <cell r="E451">
            <v>41814</v>
          </cell>
          <cell r="F451" t="str">
            <v>Chris Fears</v>
          </cell>
          <cell r="G451" t="str">
            <v>COMPLETE</v>
          </cell>
          <cell r="H4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451">
            <v>40756</v>
          </cell>
          <cell r="L451" t="str">
            <v>CLSD</v>
          </cell>
        </row>
        <row r="452">
          <cell r="A452">
            <v>1947</v>
          </cell>
          <cell r="B452" t="str">
            <v>COR1000.10</v>
          </cell>
          <cell r="C452" t="str">
            <v>GRP EFT Globalscape File Transfer Solution</v>
          </cell>
          <cell r="D452" t="str">
            <v>Z1 - Change completed</v>
          </cell>
          <cell r="E452">
            <v>41057</v>
          </cell>
          <cell r="F452" t="str">
            <v>Chris Fears</v>
          </cell>
          <cell r="G452" t="str">
            <v>COMPLETE</v>
          </cell>
          <cell r="H452"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452">
            <v>40959</v>
          </cell>
          <cell r="L452" t="str">
            <v>IMPD</v>
          </cell>
        </row>
        <row r="453">
          <cell r="A453">
            <v>1955</v>
          </cell>
          <cell r="B453" t="str">
            <v>COR1000.11</v>
          </cell>
          <cell r="C453" t="str">
            <v>XP1 Replacement</v>
          </cell>
          <cell r="D453" t="str">
            <v>Z1 - Change completed</v>
          </cell>
          <cell r="E453">
            <v>41835</v>
          </cell>
          <cell r="F453" t="str">
            <v>Chris Fears</v>
          </cell>
          <cell r="G453" t="str">
            <v>COMPLETE</v>
          </cell>
          <cell r="H453" t="str">
            <v>29/07/15 Cm: CCN filed in the configuration library_x000D_
_x000D_
15/07/14 Approved closedown document provided by Rebecca Russon.  Imp date taken from P Plan.</v>
          </cell>
          <cell r="J453">
            <v>41299</v>
          </cell>
          <cell r="L453" t="str">
            <v>CLSD</v>
          </cell>
        </row>
        <row r="454">
          <cell r="A454">
            <v>1974</v>
          </cell>
          <cell r="B454" t="str">
            <v>COR1001</v>
          </cell>
          <cell r="C454" t="str">
            <v>Gas Secure Networks</v>
          </cell>
          <cell r="D454" t="str">
            <v>Z1 - Change completed</v>
          </cell>
          <cell r="E454">
            <v>40956</v>
          </cell>
          <cell r="F454" t="str">
            <v>Sat Kalsi</v>
          </cell>
          <cell r="G454" t="str">
            <v>COMPLETE</v>
          </cell>
          <cell r="H454"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454">
            <v>39946</v>
          </cell>
          <cell r="L454" t="str">
            <v>CLSD</v>
          </cell>
        </row>
        <row r="455">
          <cell r="A455">
            <v>1984</v>
          </cell>
          <cell r="B455" t="str">
            <v>COR1130</v>
          </cell>
          <cell r="C455" t="str">
            <v>Programme Management Software</v>
          </cell>
          <cell r="D455" t="str">
            <v>Z2 - Change cancelled</v>
          </cell>
          <cell r="E455">
            <v>40522</v>
          </cell>
          <cell r="F455" t="str">
            <v>Lorraine Cave</v>
          </cell>
          <cell r="G455" t="str">
            <v>CLOSED</v>
          </cell>
          <cell r="H455"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455">
            <v>39491</v>
          </cell>
          <cell r="L455" t="str">
            <v>CLSD</v>
          </cell>
        </row>
        <row r="456">
          <cell r="A456">
            <v>1985</v>
          </cell>
          <cell r="B456" t="str">
            <v>COR1133</v>
          </cell>
          <cell r="C456" t="str">
            <v xml:space="preserve">DM Elective Service </v>
          </cell>
          <cell r="D456" t="str">
            <v>Z2 - Change cancelled</v>
          </cell>
          <cell r="E456">
            <v>42474</v>
          </cell>
          <cell r="F456" t="str">
            <v>Lorraine Cave</v>
          </cell>
          <cell r="G456" t="str">
            <v>CLOSED</v>
          </cell>
          <cell r="H456"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456">
            <v>39673</v>
          </cell>
          <cell r="L456" t="str">
            <v>CLSD</v>
          </cell>
        </row>
        <row r="457">
          <cell r="A457">
            <v>1987</v>
          </cell>
          <cell r="B457" t="str">
            <v>COR1154.01</v>
          </cell>
          <cell r="C457" t="str">
            <v>Logical Analysis</v>
          </cell>
          <cell r="D457" t="str">
            <v>Z1 - Change completed</v>
          </cell>
          <cell r="E457">
            <v>41192</v>
          </cell>
          <cell r="F457" t="str">
            <v>Andy Watson</v>
          </cell>
          <cell r="G457" t="str">
            <v>COMPLETE</v>
          </cell>
          <cell r="H457"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457">
            <v>41178</v>
          </cell>
        </row>
        <row r="458">
          <cell r="A458">
            <v>2005</v>
          </cell>
          <cell r="B458" t="str">
            <v>COR1154.02</v>
          </cell>
          <cell r="C458" t="str">
            <v>Requirements Definition Phase (RDP)</v>
          </cell>
          <cell r="D458" t="str">
            <v>Z2 - Change cancelled</v>
          </cell>
          <cell r="E458">
            <v>41274</v>
          </cell>
          <cell r="F458" t="str">
            <v>Andy Watson</v>
          </cell>
          <cell r="G458" t="str">
            <v>CLOSED</v>
          </cell>
          <cell r="H458"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458">
            <v>41178</v>
          </cell>
        </row>
        <row r="459">
          <cell r="A459">
            <v>2011</v>
          </cell>
          <cell r="B459" t="str">
            <v>COR1154.03</v>
          </cell>
          <cell r="C459" t="str">
            <v>Routemap for To Be Analysis</v>
          </cell>
          <cell r="D459" t="str">
            <v>Z1 - Change completed</v>
          </cell>
          <cell r="E459">
            <v>41373</v>
          </cell>
          <cell r="F459" t="str">
            <v>Andy Watson</v>
          </cell>
          <cell r="G459" t="str">
            <v>COMPLETE</v>
          </cell>
          <cell r="H459"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59">
            <v>41178</v>
          </cell>
          <cell r="L459" t="str">
            <v>CLSD</v>
          </cell>
        </row>
        <row r="460">
          <cell r="A460">
            <v>2020</v>
          </cell>
          <cell r="B460" t="str">
            <v>COR1154.04</v>
          </cell>
          <cell r="C460" t="str">
            <v>Proof of Concept</v>
          </cell>
          <cell r="D460" t="str">
            <v>Z2 - Change cancelled</v>
          </cell>
          <cell r="E460">
            <v>41181</v>
          </cell>
          <cell r="F460" t="str">
            <v>Andy Watson</v>
          </cell>
          <cell r="G460" t="str">
            <v>CLOSED</v>
          </cell>
          <cell r="H460"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0">
            <v>41178</v>
          </cell>
        </row>
        <row r="461">
          <cell r="A461">
            <v>2029</v>
          </cell>
          <cell r="B461" t="str">
            <v>COR1154.05</v>
          </cell>
          <cell r="C461" t="str">
            <v>Industry Engagement</v>
          </cell>
          <cell r="D461" t="str">
            <v>Z1 - Change completed</v>
          </cell>
          <cell r="E461">
            <v>41192</v>
          </cell>
          <cell r="F461" t="str">
            <v>Andy Watson</v>
          </cell>
          <cell r="G461" t="str">
            <v>COMPLETE</v>
          </cell>
          <cell r="H46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461">
            <v>41178</v>
          </cell>
        </row>
        <row r="462">
          <cell r="A462">
            <v>2061</v>
          </cell>
          <cell r="B462" t="str">
            <v>COR1154.06</v>
          </cell>
          <cell r="C462" t="str">
            <v>Capability Analysis</v>
          </cell>
          <cell r="D462" t="str">
            <v>Z1 - Change completed</v>
          </cell>
          <cell r="E462">
            <v>41373</v>
          </cell>
          <cell r="F462" t="str">
            <v>Andy Watson</v>
          </cell>
          <cell r="G462" t="str">
            <v>COMPLETE</v>
          </cell>
          <cell r="H462"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462">
            <v>41178</v>
          </cell>
          <cell r="L462" t="str">
            <v>CLSD</v>
          </cell>
        </row>
        <row r="463">
          <cell r="A463">
            <v>2064</v>
          </cell>
          <cell r="B463" t="str">
            <v>COR1154.07</v>
          </cell>
          <cell r="C463" t="str">
            <v>Architecture &amp; Technology Options</v>
          </cell>
          <cell r="D463" t="str">
            <v>Z1 - Change completed</v>
          </cell>
          <cell r="E463">
            <v>41373</v>
          </cell>
          <cell r="F463" t="str">
            <v>Andy Watson</v>
          </cell>
          <cell r="G463" t="str">
            <v>COMPLETE</v>
          </cell>
          <cell r="H46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3">
            <v>41178</v>
          </cell>
          <cell r="L463" t="str">
            <v>CLSD</v>
          </cell>
        </row>
        <row r="464">
          <cell r="A464">
            <v>2087</v>
          </cell>
          <cell r="B464" t="str">
            <v>COR1154.08</v>
          </cell>
          <cell r="C464" t="str">
            <v>Sourcing</v>
          </cell>
          <cell r="D464" t="str">
            <v>Z1 - Change completed</v>
          </cell>
          <cell r="E464">
            <v>41373</v>
          </cell>
          <cell r="F464" t="str">
            <v>Andy Watson</v>
          </cell>
          <cell r="G464" t="str">
            <v>COMPLETE</v>
          </cell>
          <cell r="H46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4">
            <v>41178</v>
          </cell>
          <cell r="L464" t="str">
            <v>CLSD</v>
          </cell>
        </row>
        <row r="465">
          <cell r="A465">
            <v>2091</v>
          </cell>
          <cell r="B465" t="str">
            <v>COR1154.09</v>
          </cell>
          <cell r="C465" t="str">
            <v>Resources</v>
          </cell>
          <cell r="D465" t="str">
            <v>Z1 - Change completed</v>
          </cell>
          <cell r="E465">
            <v>41373</v>
          </cell>
          <cell r="F465" t="str">
            <v>Andy Watson</v>
          </cell>
          <cell r="G465" t="str">
            <v>COMPLETE</v>
          </cell>
          <cell r="H46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5">
            <v>41178</v>
          </cell>
          <cell r="L465" t="str">
            <v>CLSD</v>
          </cell>
        </row>
        <row r="466">
          <cell r="A466">
            <v>2134</v>
          </cell>
          <cell r="B466" t="str">
            <v>COR1154.10</v>
          </cell>
          <cell r="C466" t="str">
            <v>Accommodation</v>
          </cell>
          <cell r="D466" t="str">
            <v>Z1 - Change completed</v>
          </cell>
          <cell r="E466">
            <v>41373</v>
          </cell>
          <cell r="F466" t="str">
            <v>Andy Watson</v>
          </cell>
          <cell r="G466" t="str">
            <v>COMPLETE</v>
          </cell>
          <cell r="H4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6">
            <v>41178</v>
          </cell>
          <cell r="L466" t="str">
            <v>CLSD</v>
          </cell>
        </row>
        <row r="467">
          <cell r="A467">
            <v>2135</v>
          </cell>
          <cell r="B467" t="str">
            <v>COR1154.11</v>
          </cell>
          <cell r="C467" t="str">
            <v>Implementation Sequencing</v>
          </cell>
          <cell r="D467" t="str">
            <v>Z1 - Change completed</v>
          </cell>
          <cell r="E467">
            <v>41373</v>
          </cell>
          <cell r="F467" t="str">
            <v>Andy Watson</v>
          </cell>
          <cell r="G467" t="str">
            <v>COMPLETE</v>
          </cell>
          <cell r="H46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467">
            <v>41178</v>
          </cell>
          <cell r="L467" t="str">
            <v>CLSD</v>
          </cell>
        </row>
        <row r="468">
          <cell r="A468">
            <v>2136</v>
          </cell>
          <cell r="B468" t="str">
            <v>COR1154.12</v>
          </cell>
          <cell r="C468" t="str">
            <v xml:space="preserve">Data Cleansing and Migration </v>
          </cell>
          <cell r="D468" t="str">
            <v>Z2 - Change cancelled</v>
          </cell>
          <cell r="E468">
            <v>41296</v>
          </cell>
          <cell r="F468" t="str">
            <v>Padmini Duvvuri</v>
          </cell>
          <cell r="G468" t="str">
            <v>CLOSED</v>
          </cell>
          <cell r="J468">
            <v>41296</v>
          </cell>
        </row>
        <row r="469">
          <cell r="A469">
            <v>2137</v>
          </cell>
          <cell r="B469" t="str">
            <v>COR1154.13</v>
          </cell>
          <cell r="C469" t="str">
            <v>Due Diligence &amp; Prototype</v>
          </cell>
          <cell r="D469" t="str">
            <v>Z2 - Change cancelled</v>
          </cell>
          <cell r="E469">
            <v>41386</v>
          </cell>
          <cell r="F469" t="str">
            <v>Andy Watson</v>
          </cell>
          <cell r="G469" t="str">
            <v>CLOSED</v>
          </cell>
          <cell r="J469">
            <v>41296</v>
          </cell>
        </row>
        <row r="470">
          <cell r="A470" t="str">
            <v>2137a</v>
          </cell>
          <cell r="B470" t="str">
            <v>COR1154.15</v>
          </cell>
          <cell r="C470" t="str">
            <v>UK Link Programme - Transition</v>
          </cell>
          <cell r="D470" t="str">
            <v>Z2 - Change cancelled</v>
          </cell>
          <cell r="E470">
            <v>41521</v>
          </cell>
          <cell r="F470" t="str">
            <v>Dene Williams</v>
          </cell>
          <cell r="G470" t="str">
            <v>CLOSED</v>
          </cell>
          <cell r="H470" t="str">
            <v>13/04/2015 AT - Set CO-CLSD</v>
          </cell>
          <cell r="J470">
            <v>41521</v>
          </cell>
        </row>
        <row r="471">
          <cell r="A471">
            <v>2149</v>
          </cell>
          <cell r="B471" t="str">
            <v>COR1154.16</v>
          </cell>
          <cell r="C471" t="str">
            <v>Gemini Consequential Change</v>
          </cell>
          <cell r="D471" t="str">
            <v>Z2 - Change cancelled</v>
          </cell>
          <cell r="F471" t="str">
            <v>Jessica Harris</v>
          </cell>
          <cell r="G471" t="str">
            <v>CLOSED</v>
          </cell>
          <cell r="H471" t="str">
            <v>13/04/2015 AT - Set CO-CLSD</v>
          </cell>
        </row>
        <row r="472">
          <cell r="A472">
            <v>2151</v>
          </cell>
          <cell r="B472" t="str">
            <v>COR1154.17</v>
          </cell>
          <cell r="C472" t="str">
            <v>CMS Consequential Change</v>
          </cell>
          <cell r="D472" t="str">
            <v>Z2 - Change cancelled</v>
          </cell>
          <cell r="F472" t="str">
            <v>Andy Simpson</v>
          </cell>
          <cell r="G472" t="str">
            <v>CLOSED</v>
          </cell>
          <cell r="H472" t="str">
            <v>13/04/2015 AT - Set CO-CLSD</v>
          </cell>
        </row>
        <row r="473">
          <cell r="A473">
            <v>2156</v>
          </cell>
          <cell r="B473" t="str">
            <v>COR1154a</v>
          </cell>
          <cell r="C473" t="str">
            <v>Project Nexus Other</v>
          </cell>
          <cell r="D473" t="str">
            <v>Z2 - Change cancelled</v>
          </cell>
          <cell r="E473">
            <v>41178</v>
          </cell>
          <cell r="F473" t="str">
            <v>Sat Kalsi</v>
          </cell>
          <cell r="G473" t="str">
            <v>CLOSED</v>
          </cell>
          <cell r="H473"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73">
            <v>40246</v>
          </cell>
        </row>
        <row r="474">
          <cell r="A474" t="str">
            <v>2156a</v>
          </cell>
          <cell r="B474" t="str">
            <v>COR1251</v>
          </cell>
          <cell r="C474" t="str">
            <v xml:space="preserve">RPA Messages Redevelopment </v>
          </cell>
          <cell r="D474" t="str">
            <v>Z2 - Change cancelled</v>
          </cell>
          <cell r="E474">
            <v>42474</v>
          </cell>
          <cell r="F474" t="str">
            <v>Lorraine Cave</v>
          </cell>
          <cell r="G474" t="str">
            <v>CLOSED</v>
          </cell>
          <cell r="H474"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474">
            <v>39625</v>
          </cell>
          <cell r="L474" t="str">
            <v>CLSD</v>
          </cell>
        </row>
        <row r="475">
          <cell r="A475">
            <v>2160</v>
          </cell>
          <cell r="B475" t="str">
            <v>COR1302</v>
          </cell>
          <cell r="C475" t="str">
            <v>UNC 4.4 Validation Investigation</v>
          </cell>
          <cell r="D475" t="str">
            <v>Z1 - Change completed</v>
          </cell>
          <cell r="E475">
            <v>40674</v>
          </cell>
          <cell r="F475" t="str">
            <v>Dave Addison</v>
          </cell>
          <cell r="G475" t="str">
            <v>COMPLETE</v>
          </cell>
          <cell r="H475"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475">
            <v>39666</v>
          </cell>
          <cell r="L475" t="str">
            <v>CLSD</v>
          </cell>
        </row>
        <row r="476">
          <cell r="A476">
            <v>2162</v>
          </cell>
          <cell r="B476" t="str">
            <v>COR1303</v>
          </cell>
          <cell r="C476" t="str">
            <v>Introduction of Revised LDZ System Charges</v>
          </cell>
          <cell r="D476" t="str">
            <v>Z1 - Change completed</v>
          </cell>
          <cell r="E476">
            <v>40737</v>
          </cell>
          <cell r="F476" t="str">
            <v>Lorraine Cave</v>
          </cell>
          <cell r="G476" t="str">
            <v>COMPLETE</v>
          </cell>
          <cell r="H476"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476">
            <v>39652</v>
          </cell>
          <cell r="L476" t="str">
            <v>CLSD</v>
          </cell>
        </row>
        <row r="477">
          <cell r="A477">
            <v>2174</v>
          </cell>
          <cell r="B477" t="str">
            <v>COR1325</v>
          </cell>
          <cell r="C477" t="str">
            <v>To Amend the Partitioning of IAD / SCOGES Database to Permit Supplier-only View</v>
          </cell>
          <cell r="D477" t="str">
            <v>Z2 - Change cancelled</v>
          </cell>
          <cell r="E477">
            <v>41262</v>
          </cell>
          <cell r="F477" t="str">
            <v>Lorraine Cave</v>
          </cell>
          <cell r="G477" t="str">
            <v>CLOSED</v>
          </cell>
          <cell r="H477"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477">
            <v>39869</v>
          </cell>
        </row>
        <row r="478">
          <cell r="A478">
            <v>2175</v>
          </cell>
          <cell r="B478" t="str">
            <v>COR1377</v>
          </cell>
          <cell r="C478" t="str">
            <v>Distribution Network - DN Recovery of NTS Exit Capacity Charges</v>
          </cell>
          <cell r="D478" t="str">
            <v>Z1 - Change completed</v>
          </cell>
          <cell r="E478">
            <v>41502</v>
          </cell>
          <cell r="F478" t="str">
            <v>Chris Fears</v>
          </cell>
          <cell r="G478" t="str">
            <v>COMPLETE</v>
          </cell>
          <cell r="H478"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478">
            <v>40389</v>
          </cell>
          <cell r="L478" t="str">
            <v>CLSD</v>
          </cell>
        </row>
        <row r="479">
          <cell r="A479">
            <v>2178</v>
          </cell>
          <cell r="B479" t="str">
            <v>COR1483</v>
          </cell>
          <cell r="C479" t="str">
            <v>PRN Generated from Late DM Reads</v>
          </cell>
          <cell r="D479" t="str">
            <v>Z2 - Change cancelled</v>
          </cell>
          <cell r="E479">
            <v>42474</v>
          </cell>
          <cell r="F479" t="str">
            <v>Lorraine Cave</v>
          </cell>
          <cell r="G479" t="str">
            <v>CLOSED</v>
          </cell>
          <cell r="H479"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479">
            <v>39840</v>
          </cell>
          <cell r="L479" t="str">
            <v>CLSD</v>
          </cell>
        </row>
        <row r="480">
          <cell r="A480">
            <v>2235</v>
          </cell>
          <cell r="B480" t="str">
            <v>COR1532</v>
          </cell>
          <cell r="C480" t="str">
            <v>Gemini Non-Business Days</v>
          </cell>
          <cell r="D480" t="str">
            <v>Z2 - Change cancelled</v>
          </cell>
          <cell r="E480">
            <v>41824</v>
          </cell>
          <cell r="F480" t="str">
            <v>Jessica Harris</v>
          </cell>
          <cell r="G480" t="str">
            <v>CLOSED</v>
          </cell>
          <cell r="H480"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480">
            <v>39897</v>
          </cell>
        </row>
        <row r="481">
          <cell r="A481">
            <v>2236</v>
          </cell>
          <cell r="B481" t="str">
            <v>COR1572</v>
          </cell>
          <cell r="C481" t="str">
            <v>Composite Weather Variable (CWV) Calculation</v>
          </cell>
          <cell r="D481" t="str">
            <v>Z1 - Change completed</v>
          </cell>
          <cell r="E481">
            <v>40947</v>
          </cell>
          <cell r="F481" t="str">
            <v>Dave Turpin</v>
          </cell>
          <cell r="G481" t="str">
            <v>COMPLETE</v>
          </cell>
          <cell r="H481"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481">
            <v>39982</v>
          </cell>
          <cell r="L481" t="str">
            <v>CLSD</v>
          </cell>
        </row>
        <row r="482">
          <cell r="A482">
            <v>2257</v>
          </cell>
          <cell r="B482" t="str">
            <v>COR1585</v>
          </cell>
          <cell r="C482" t="str">
            <v>Voluntary Discontinuance</v>
          </cell>
          <cell r="D482" t="str">
            <v>Z1 - Change completed</v>
          </cell>
          <cell r="E482">
            <v>40751</v>
          </cell>
          <cell r="F482" t="str">
            <v>Lee Foster</v>
          </cell>
          <cell r="G482" t="str">
            <v>COMPLETE</v>
          </cell>
          <cell r="H482"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82">
            <v>40284</v>
          </cell>
          <cell r="L482" t="str">
            <v>CLSD</v>
          </cell>
        </row>
        <row r="483">
          <cell r="A483">
            <v>2269</v>
          </cell>
          <cell r="B483" t="str">
            <v>COR1630</v>
          </cell>
          <cell r="C483" t="str">
            <v>NTS Exit Capacity Reform (Phase 2)</v>
          </cell>
          <cell r="D483" t="str">
            <v>Z1 - Change completed</v>
          </cell>
          <cell r="E483">
            <v>41052</v>
          </cell>
          <cell r="F483" t="str">
            <v>Andy Simpson</v>
          </cell>
          <cell r="G483" t="str">
            <v>COMPLETE</v>
          </cell>
          <cell r="H483"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483">
            <v>39960</v>
          </cell>
          <cell r="L483" t="str">
            <v>CLSD</v>
          </cell>
        </row>
        <row r="484">
          <cell r="A484">
            <v>2315</v>
          </cell>
          <cell r="B484" t="str">
            <v>COR1721</v>
          </cell>
          <cell r="C484" t="str">
            <v>Extension of the EUC Numeric Code</v>
          </cell>
          <cell r="D484" t="str">
            <v>Z1 - Change completed</v>
          </cell>
          <cell r="E484">
            <v>41332</v>
          </cell>
          <cell r="F484" t="str">
            <v>Lorraine Cave</v>
          </cell>
          <cell r="G484" t="str">
            <v>COMPLETE</v>
          </cell>
          <cell r="H484"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484">
            <v>40058</v>
          </cell>
          <cell r="L484" t="str">
            <v>CLSD</v>
          </cell>
        </row>
        <row r="485">
          <cell r="A485">
            <v>232</v>
          </cell>
          <cell r="B485" t="str">
            <v>COR1753</v>
          </cell>
          <cell r="C485" t="str">
            <v>Revision to IAD to Support DN Interruption Post October 2011</v>
          </cell>
          <cell r="D485" t="str">
            <v>Z2 - Change cancelled</v>
          </cell>
          <cell r="E485">
            <v>41262</v>
          </cell>
          <cell r="F485" t="str">
            <v>Lorraine Cave</v>
          </cell>
          <cell r="G485" t="str">
            <v>CLOSED</v>
          </cell>
          <cell r="H485"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485">
            <v>40086</v>
          </cell>
        </row>
        <row r="486">
          <cell r="A486">
            <v>2323</v>
          </cell>
          <cell r="B486" t="str">
            <v>COR1754</v>
          </cell>
          <cell r="C486" t="str">
            <v>Revision to File Transfers to Support SC2004 Decommissioning</v>
          </cell>
          <cell r="D486" t="str">
            <v>Z1 - Change completed</v>
          </cell>
          <cell r="E486">
            <v>41165</v>
          </cell>
          <cell r="F486" t="str">
            <v>Lorraine Cave</v>
          </cell>
          <cell r="G486" t="str">
            <v>COMPLETE</v>
          </cell>
          <cell r="H486"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486">
            <v>40086</v>
          </cell>
          <cell r="L486" t="str">
            <v>CLSD</v>
          </cell>
        </row>
        <row r="487">
          <cell r="A487">
            <v>2352</v>
          </cell>
          <cell r="B487" t="str">
            <v>COR1755</v>
          </cell>
          <cell r="C487" t="str">
            <v>Web Site / Tools Replacement</v>
          </cell>
          <cell r="D487" t="str">
            <v>Z2 - Change cancelled</v>
          </cell>
          <cell r="E487">
            <v>41197</v>
          </cell>
          <cell r="F487" t="str">
            <v>Lorraine Cave</v>
          </cell>
          <cell r="G487" t="str">
            <v>CLOSED</v>
          </cell>
          <cell r="H487"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487">
            <v>40086</v>
          </cell>
        </row>
        <row r="488">
          <cell r="A488">
            <v>2387</v>
          </cell>
          <cell r="B488" t="str">
            <v>COR1760</v>
          </cell>
          <cell r="C488" t="str">
            <v>Enabling the Assignment of a Partial Quantity of Registered NTS Exit (Flat) Capacity</v>
          </cell>
          <cell r="D488" t="str">
            <v>Z2 - Change cancelled</v>
          </cell>
          <cell r="E488">
            <v>41544</v>
          </cell>
          <cell r="F488" t="str">
            <v>Andy Simpson</v>
          </cell>
          <cell r="G488" t="str">
            <v>CLOSED</v>
          </cell>
          <cell r="H488"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88">
            <v>40291</v>
          </cell>
        </row>
        <row r="489">
          <cell r="A489">
            <v>2388</v>
          </cell>
          <cell r="B489" t="str">
            <v>COR1806</v>
          </cell>
          <cell r="C489" t="str">
            <v>Internet Access to Data – Replacement Project</v>
          </cell>
          <cell r="D489" t="str">
            <v>Z1 - Change completed</v>
          </cell>
          <cell r="E489">
            <v>41338</v>
          </cell>
          <cell r="F489" t="str">
            <v>Sat Kalsi</v>
          </cell>
          <cell r="G489" t="str">
            <v>COMPLETE</v>
          </cell>
          <cell r="H489"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489">
            <v>40150</v>
          </cell>
          <cell r="L489" t="str">
            <v>CLSD</v>
          </cell>
        </row>
        <row r="490">
          <cell r="A490">
            <v>2390</v>
          </cell>
          <cell r="B490" t="str">
            <v>COR1827</v>
          </cell>
          <cell r="C490" t="str">
            <v>Unique Sites Feasibility &amp; Analysis</v>
          </cell>
          <cell r="D490" t="str">
            <v>Z1 - Change completed</v>
          </cell>
          <cell r="E490">
            <v>41338</v>
          </cell>
          <cell r="F490" t="str">
            <v>Sat Kalsi</v>
          </cell>
          <cell r="G490" t="str">
            <v>COMPLETE</v>
          </cell>
          <cell r="H4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490">
            <v>40184</v>
          </cell>
          <cell r="L490" t="str">
            <v>CLSD</v>
          </cell>
        </row>
        <row r="491">
          <cell r="A491">
            <v>2393</v>
          </cell>
          <cell r="B491" t="str">
            <v>COR1832</v>
          </cell>
          <cell r="C491" t="str">
            <v>Data Centre Hosting &amp; Service Management Phase 2
(formally Delivery of Bluetac)</v>
          </cell>
          <cell r="D491" t="str">
            <v>Z1 - Change completed</v>
          </cell>
          <cell r="E491">
            <v>40847</v>
          </cell>
          <cell r="F491" t="str">
            <v>Chris Fears</v>
          </cell>
          <cell r="G491" t="str">
            <v>COMPLETE</v>
          </cell>
          <cell r="H4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491">
            <v>40189</v>
          </cell>
          <cell r="L491" t="str">
            <v>CLSD</v>
          </cell>
        </row>
        <row r="492">
          <cell r="A492">
            <v>2406</v>
          </cell>
          <cell r="B492" t="str">
            <v>COR1854</v>
          </cell>
          <cell r="C492" t="str">
            <v>CSEPs Reconciliation BAL &amp; AIR File</v>
          </cell>
          <cell r="D492" t="str">
            <v>Z2 - Change cancelled</v>
          </cell>
          <cell r="E492">
            <v>41592</v>
          </cell>
          <cell r="F492" t="str">
            <v>Lorraine Cave</v>
          </cell>
          <cell r="G492" t="str">
            <v>CLOSED</v>
          </cell>
          <cell r="H4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2">
            <v>40322</v>
          </cell>
        </row>
        <row r="493">
          <cell r="A493">
            <v>2411</v>
          </cell>
          <cell r="B493" t="str">
            <v>COR1855</v>
          </cell>
          <cell r="C493" t="str">
            <v>CSEPs Reconciliation Sort Function on Charge Calculation Sheet</v>
          </cell>
          <cell r="D493" t="str">
            <v>Z2 - Change cancelled</v>
          </cell>
          <cell r="E493">
            <v>41337</v>
          </cell>
          <cell r="F493" t="str">
            <v>Lorraine Cave</v>
          </cell>
          <cell r="G493" t="str">
            <v>CLOSED</v>
          </cell>
          <cell r="H4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3">
            <v>40322</v>
          </cell>
        </row>
        <row r="494">
          <cell r="A494">
            <v>2411.1</v>
          </cell>
          <cell r="B494" t="str">
            <v>COR1857</v>
          </cell>
          <cell r="C494" t="str">
            <v>CSEPs Reconciliation Line in the Sand</v>
          </cell>
          <cell r="D494" t="str">
            <v>Z2 - Change cancelled</v>
          </cell>
          <cell r="E494">
            <v>41592</v>
          </cell>
          <cell r="F494" t="str">
            <v>Lorraine Cave</v>
          </cell>
          <cell r="G494" t="str">
            <v>CLOSED</v>
          </cell>
          <cell r="H49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4">
            <v>40322</v>
          </cell>
        </row>
        <row r="495">
          <cell r="A495">
            <v>2417</v>
          </cell>
          <cell r="B495" t="str">
            <v>COR1858</v>
          </cell>
          <cell r="C495" t="str">
            <v>CSEPs Reconciliation I&amp;C Portfolio Report</v>
          </cell>
          <cell r="D495" t="str">
            <v>Z2 - Change cancelled</v>
          </cell>
          <cell r="E495">
            <v>41592</v>
          </cell>
          <cell r="F495" t="str">
            <v>Lorraine Cave</v>
          </cell>
          <cell r="G495" t="str">
            <v>CLOSED</v>
          </cell>
          <cell r="H49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5">
            <v>40322</v>
          </cell>
        </row>
        <row r="496">
          <cell r="A496">
            <v>2420</v>
          </cell>
          <cell r="B496" t="str">
            <v>COR1859</v>
          </cell>
          <cell r="C496" t="str">
            <v>CSEPs Reconciliation J82 Rejection Report</v>
          </cell>
          <cell r="D496" t="str">
            <v>Z2 - Change cancelled</v>
          </cell>
          <cell r="E496">
            <v>41592</v>
          </cell>
          <cell r="F496" t="str">
            <v>Lorraine Cave</v>
          </cell>
          <cell r="G496" t="str">
            <v>CLOSED</v>
          </cell>
          <cell r="H49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6">
            <v>40322</v>
          </cell>
        </row>
        <row r="497">
          <cell r="A497">
            <v>2427</v>
          </cell>
          <cell r="B497" t="str">
            <v>COR1892</v>
          </cell>
          <cell r="C497" t="str">
            <v>Project Silver</v>
          </cell>
          <cell r="D497" t="str">
            <v>Z2 - Change cancelled</v>
          </cell>
          <cell r="E497">
            <v>41338</v>
          </cell>
          <cell r="F497" t="str">
            <v>Vicky Palmer</v>
          </cell>
          <cell r="G497" t="str">
            <v>CLOSED</v>
          </cell>
          <cell r="H49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497">
            <v>40220</v>
          </cell>
        </row>
        <row r="498">
          <cell r="A498">
            <v>2431</v>
          </cell>
          <cell r="B498" t="str">
            <v>COR1893</v>
          </cell>
          <cell r="C498" t="str">
            <v>Further Roll Out of PACE</v>
          </cell>
          <cell r="D498" t="str">
            <v>Z1 - Change completed</v>
          </cell>
          <cell r="E498">
            <v>41592</v>
          </cell>
          <cell r="F498" t="str">
            <v>Lorraine Cave</v>
          </cell>
          <cell r="G498" t="str">
            <v>COMPLETE</v>
          </cell>
          <cell r="H49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498">
            <v>40221</v>
          </cell>
          <cell r="L498" t="str">
            <v>CLSD</v>
          </cell>
        </row>
        <row r="499">
          <cell r="A499">
            <v>2432</v>
          </cell>
          <cell r="B499" t="str">
            <v>COR1910</v>
          </cell>
          <cell r="C499" t="str">
            <v>Tape Backup Library</v>
          </cell>
          <cell r="D499" t="str">
            <v>Z2 - Change cancelled</v>
          </cell>
          <cell r="E499">
            <v>40882</v>
          </cell>
          <cell r="F499" t="str">
            <v>Chris Fears</v>
          </cell>
          <cell r="G499" t="str">
            <v>CLOSED</v>
          </cell>
          <cell r="H499"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99">
            <v>40245</v>
          </cell>
        </row>
        <row r="500">
          <cell r="A500">
            <v>2433</v>
          </cell>
          <cell r="B500" t="str">
            <v>COR1910a</v>
          </cell>
          <cell r="C500" t="str">
            <v>Tape Backup Library</v>
          </cell>
          <cell r="D500" t="str">
            <v>Z2 - Change cancelled</v>
          </cell>
          <cell r="E500">
            <v>40882</v>
          </cell>
          <cell r="F500" t="str">
            <v>Chris Fears</v>
          </cell>
          <cell r="G500" t="str">
            <v>CLOSED</v>
          </cell>
          <cell r="H50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500">
            <v>40245</v>
          </cell>
        </row>
        <row r="501">
          <cell r="A501">
            <v>2446</v>
          </cell>
          <cell r="B501" t="str">
            <v>COR1921</v>
          </cell>
          <cell r="C501" t="str">
            <v>Portal Sign-On Project</v>
          </cell>
          <cell r="D501" t="str">
            <v>Z2 - Change cancelled</v>
          </cell>
          <cell r="E501">
            <v>41238</v>
          </cell>
          <cell r="F501" t="str">
            <v>Andy Simpson</v>
          </cell>
          <cell r="G501" t="str">
            <v>CLOSED</v>
          </cell>
          <cell r="H5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501">
            <v>40259</v>
          </cell>
          <cell r="L501" t="str">
            <v>IMPD</v>
          </cell>
        </row>
        <row r="502">
          <cell r="A502">
            <v>2449</v>
          </cell>
          <cell r="B502" t="str">
            <v>COR1938</v>
          </cell>
          <cell r="C502" t="str">
            <v>ODS ODBC Analysis</v>
          </cell>
          <cell r="D502" t="str">
            <v>Z1 - Change completed</v>
          </cell>
          <cell r="E502">
            <v>40584</v>
          </cell>
          <cell r="F502" t="str">
            <v>Jane Rocky</v>
          </cell>
          <cell r="G502" t="str">
            <v>COMPLETE</v>
          </cell>
          <cell r="H502"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502">
            <v>40269</v>
          </cell>
          <cell r="L502" t="str">
            <v>CLSD</v>
          </cell>
        </row>
        <row r="503">
          <cell r="A503">
            <v>2456</v>
          </cell>
          <cell r="B503" t="str">
            <v>COR1943</v>
          </cell>
          <cell r="C503" t="str">
            <v>SC2004 Actual Demand in Data in Gemini</v>
          </cell>
          <cell r="D503" t="str">
            <v>Z2 - Change cancelled</v>
          </cell>
          <cell r="E503">
            <v>40435</v>
          </cell>
          <cell r="F503" t="str">
            <v>Lorraine Cave</v>
          </cell>
          <cell r="G503" t="str">
            <v>CLOSED</v>
          </cell>
          <cell r="H503"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503">
            <v>40291</v>
          </cell>
        </row>
        <row r="504">
          <cell r="A504">
            <v>2457</v>
          </cell>
          <cell r="B504" t="str">
            <v>COR1947</v>
          </cell>
          <cell r="C504" t="str">
            <v>Changes to the System Marginal Price Buy &amp; System Marginal Price Sell 'fixed differentials'</v>
          </cell>
          <cell r="D504" t="str">
            <v>Z1 - Change completed</v>
          </cell>
          <cell r="E504">
            <v>40987</v>
          </cell>
          <cell r="F504" t="str">
            <v>Andy Simpson</v>
          </cell>
          <cell r="G504" t="str">
            <v>COMPLETE</v>
          </cell>
          <cell r="H504"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504">
            <v>40385</v>
          </cell>
          <cell r="L504" t="str">
            <v>CLSD</v>
          </cell>
        </row>
        <row r="505">
          <cell r="A505">
            <v>2467</v>
          </cell>
          <cell r="B505" t="str">
            <v>COR1955</v>
          </cell>
          <cell r="C505" t="str">
            <v>Mechanism for Correct Apportionment of Unidentified Gas</v>
          </cell>
          <cell r="D505" t="str">
            <v>Z2 - Change cancelled</v>
          </cell>
          <cell r="E505">
            <v>41463</v>
          </cell>
          <cell r="F505" t="str">
            <v>Lorraine Cave</v>
          </cell>
          <cell r="G505" t="str">
            <v>CLOSED</v>
          </cell>
          <cell r="H505"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5">
            <v>40297</v>
          </cell>
        </row>
        <row r="506">
          <cell r="A506">
            <v>2472</v>
          </cell>
          <cell r="B506" t="str">
            <v>COR1974</v>
          </cell>
          <cell r="C506" t="str">
            <v>Shipper Credit Contact Details</v>
          </cell>
          <cell r="D506" t="str">
            <v>Z1 - Change completed</v>
          </cell>
          <cell r="E506">
            <v>40687</v>
          </cell>
          <cell r="F506" t="str">
            <v>Lorraine Cave</v>
          </cell>
          <cell r="G506" t="str">
            <v>COMPLETE</v>
          </cell>
          <cell r="H506"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06">
            <v>40317</v>
          </cell>
          <cell r="L506" t="str">
            <v>CLSD</v>
          </cell>
        </row>
        <row r="507">
          <cell r="A507">
            <v>2478</v>
          </cell>
          <cell r="B507" t="str">
            <v>COR1984</v>
          </cell>
          <cell r="C507" t="str">
            <v>Recovery of CSEP Capacity Charges from the Deemed Start Date</v>
          </cell>
          <cell r="D507" t="str">
            <v>Z2 - Change cancelled</v>
          </cell>
          <cell r="E507">
            <v>40819</v>
          </cell>
          <cell r="F507" t="str">
            <v>Dave Turpin</v>
          </cell>
          <cell r="G507" t="str">
            <v>CLOSED</v>
          </cell>
          <cell r="H50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07">
            <v>40338</v>
          </cell>
        </row>
        <row r="508">
          <cell r="A508">
            <v>2479</v>
          </cell>
          <cell r="B508" t="str">
            <v>COR1985</v>
          </cell>
          <cell r="C508" t="str">
            <v>Estimation of the Additional CSEP Capacity Charges Recovered if levied from the Deemed Start Date</v>
          </cell>
          <cell r="D508" t="str">
            <v>Z1 - Change completed</v>
          </cell>
          <cell r="E508">
            <v>40571</v>
          </cell>
          <cell r="F508" t="str">
            <v>Dave Turpin</v>
          </cell>
          <cell r="G508" t="str">
            <v>COMPLETE</v>
          </cell>
          <cell r="H50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08">
            <v>40338</v>
          </cell>
          <cell r="L508" t="str">
            <v>CLSD</v>
          </cell>
        </row>
        <row r="509">
          <cell r="A509">
            <v>2489</v>
          </cell>
          <cell r="B509" t="str">
            <v>COR1987</v>
          </cell>
          <cell r="C509" t="str">
            <v>Implementation of Modification Proposal 0292 (AQ Appeal Threshold)</v>
          </cell>
          <cell r="D509" t="str">
            <v>Z1 - Change completed</v>
          </cell>
          <cell r="E509">
            <v>41284</v>
          </cell>
          <cell r="F509" t="str">
            <v>Lorraine Cave</v>
          </cell>
          <cell r="G509" t="str">
            <v>COMPLETE</v>
          </cell>
          <cell r="H509"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509">
            <v>40456</v>
          </cell>
          <cell r="L509" t="str">
            <v>CLSD</v>
          </cell>
        </row>
        <row r="510">
          <cell r="A510">
            <v>2521</v>
          </cell>
          <cell r="B510" t="str">
            <v>COR2005</v>
          </cell>
          <cell r="C510" t="str">
            <v>NTS Exit Capacity Reform Phase 3</v>
          </cell>
          <cell r="D510" t="str">
            <v>Z1 - Change completed</v>
          </cell>
          <cell r="E510">
            <v>41801</v>
          </cell>
          <cell r="F510" t="str">
            <v>Andy Simpson</v>
          </cell>
          <cell r="G510" t="str">
            <v>COMPLETE</v>
          </cell>
          <cell r="H51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10">
            <v>40359</v>
          </cell>
          <cell r="L510" t="str">
            <v>CLSD</v>
          </cell>
        </row>
        <row r="511">
          <cell r="A511">
            <v>2528</v>
          </cell>
          <cell r="B511" t="str">
            <v>COR2011</v>
          </cell>
          <cell r="C511" t="str">
            <v>SPAA Creation of Product Id</v>
          </cell>
          <cell r="D511" t="str">
            <v>Z2 - Change cancelled</v>
          </cell>
          <cell r="E511">
            <v>40918</v>
          </cell>
          <cell r="F511" t="str">
            <v>Dave Turpin</v>
          </cell>
          <cell r="G511" t="str">
            <v>CLOSED</v>
          </cell>
          <cell r="H511"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511">
            <v>40365</v>
          </cell>
          <cell r="L511" t="str">
            <v>CLSD</v>
          </cell>
        </row>
        <row r="512">
          <cell r="A512">
            <v>2532</v>
          </cell>
          <cell r="B512" t="str">
            <v>COR2020</v>
          </cell>
          <cell r="C512" t="str">
            <v>Testing Tool</v>
          </cell>
          <cell r="D512" t="str">
            <v>Z1 - Change completed</v>
          </cell>
          <cell r="E512">
            <v>41451</v>
          </cell>
          <cell r="F512" t="str">
            <v>Andy Earnshaw</v>
          </cell>
          <cell r="G512" t="str">
            <v>COMPLETE</v>
          </cell>
          <cell r="H512"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512">
            <v>40381</v>
          </cell>
          <cell r="L512" t="str">
            <v>CLSD</v>
          </cell>
        </row>
        <row r="513">
          <cell r="A513">
            <v>2542</v>
          </cell>
          <cell r="B513" t="str">
            <v>COR2029</v>
          </cell>
          <cell r="C513" t="str">
            <v>Improving the availability of meter read history &amp; asset information</v>
          </cell>
          <cell r="D513" t="str">
            <v>Z1 - Change completed</v>
          </cell>
          <cell r="E513">
            <v>41285</v>
          </cell>
          <cell r="F513" t="str">
            <v>Lorraine Cave</v>
          </cell>
          <cell r="G513" t="str">
            <v>COMPLETE</v>
          </cell>
          <cell r="H513"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513">
            <v>40392</v>
          </cell>
          <cell r="L513" t="str">
            <v>CLSD</v>
          </cell>
        </row>
        <row r="514">
          <cell r="A514">
            <v>2548</v>
          </cell>
          <cell r="B514" t="str">
            <v>COR2061</v>
          </cell>
          <cell r="C514" t="str">
            <v>PACE</v>
          </cell>
          <cell r="D514" t="str">
            <v>Z2 - Change cancelled</v>
          </cell>
          <cell r="E514">
            <v>41197</v>
          </cell>
          <cell r="F514" t="str">
            <v>Lorraine Cave</v>
          </cell>
          <cell r="G514" t="str">
            <v>CLOSED</v>
          </cell>
          <cell r="H514"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514">
            <v>40616</v>
          </cell>
        </row>
        <row r="515">
          <cell r="A515">
            <v>2551</v>
          </cell>
          <cell r="B515" t="str">
            <v>COR2064</v>
          </cell>
          <cell r="C515" t="str">
            <v>Migration of Demand Estimation Service</v>
          </cell>
          <cell r="D515" t="str">
            <v>Z1 - Change completed</v>
          </cell>
          <cell r="E515">
            <v>41109</v>
          </cell>
          <cell r="F515" t="str">
            <v>Dave Turpin</v>
          </cell>
          <cell r="G515" t="str">
            <v>COMPLETE</v>
          </cell>
          <cell r="H51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515">
            <v>40438</v>
          </cell>
          <cell r="L515" t="str">
            <v>CLSD</v>
          </cell>
        </row>
        <row r="516">
          <cell r="A516">
            <v>2552</v>
          </cell>
          <cell r="B516" t="str">
            <v>COR2087</v>
          </cell>
          <cell r="C516" t="str">
            <v>System &amp; Process Solution for Modification Proposal 0229</v>
          </cell>
          <cell r="D516" t="str">
            <v>Z1 - Change completed</v>
          </cell>
          <cell r="E516">
            <v>41337</v>
          </cell>
          <cell r="F516" t="str">
            <v>Lorraine Cave</v>
          </cell>
          <cell r="G516" t="str">
            <v>COMPLETE</v>
          </cell>
          <cell r="H51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516">
            <v>40506</v>
          </cell>
          <cell r="L516" t="str">
            <v>CLSD</v>
          </cell>
        </row>
        <row r="517">
          <cell r="A517">
            <v>2557</v>
          </cell>
          <cell r="B517" t="str">
            <v>COR2091</v>
          </cell>
          <cell r="C517" t="str">
            <v>AQ 2011</v>
          </cell>
          <cell r="D517" t="str">
            <v>Z1 - Change completed</v>
          </cell>
          <cell r="E517">
            <v>41338</v>
          </cell>
          <cell r="F517" t="str">
            <v>Lorraine Cave</v>
          </cell>
          <cell r="G517" t="str">
            <v>COMPLETE</v>
          </cell>
          <cell r="H51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517">
            <v>40478</v>
          </cell>
          <cell r="L517" t="str">
            <v>CLSD</v>
          </cell>
        </row>
        <row r="518">
          <cell r="A518">
            <v>2557.1</v>
          </cell>
          <cell r="B518" t="str">
            <v>COR2134</v>
          </cell>
          <cell r="C518" t="str">
            <v>Fusion Gen Upgrade</v>
          </cell>
          <cell r="D518" t="str">
            <v>Z1 - Change completed</v>
          </cell>
          <cell r="E518">
            <v>40851</v>
          </cell>
          <cell r="F518" t="str">
            <v>Chris Fears</v>
          </cell>
          <cell r="G518" t="str">
            <v>COMPLETE</v>
          </cell>
          <cell r="H518"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518">
            <v>40500</v>
          </cell>
          <cell r="L518" t="str">
            <v>CLSD</v>
          </cell>
        </row>
        <row r="519">
          <cell r="A519">
            <v>2563</v>
          </cell>
          <cell r="B519" t="str">
            <v>COR2135</v>
          </cell>
          <cell r="C519" t="str">
            <v>Code Repository</v>
          </cell>
          <cell r="D519" t="str">
            <v>Z2 - Change cancelled</v>
          </cell>
          <cell r="E519">
            <v>40847</v>
          </cell>
          <cell r="G519" t="str">
            <v>CLOSED</v>
          </cell>
          <cell r="H519"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519">
            <v>40500</v>
          </cell>
        </row>
        <row r="520">
          <cell r="A520">
            <v>2564</v>
          </cell>
          <cell r="B520" t="str">
            <v>COR2136</v>
          </cell>
          <cell r="C520" t="str">
            <v>Network Time Server</v>
          </cell>
          <cell r="D520" t="str">
            <v>Z2 - Change cancelled</v>
          </cell>
          <cell r="E520">
            <v>40847</v>
          </cell>
          <cell r="G520" t="str">
            <v>CLOSED</v>
          </cell>
          <cell r="H520"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520">
            <v>40500</v>
          </cell>
        </row>
        <row r="521">
          <cell r="A521">
            <v>2583</v>
          </cell>
          <cell r="B521" t="str">
            <v>COR2137</v>
          </cell>
          <cell r="C521" t="str">
            <v>Additional UK-L Storage</v>
          </cell>
          <cell r="D521" t="str">
            <v>Z2 - Change cancelled</v>
          </cell>
          <cell r="E521">
            <v>40882</v>
          </cell>
          <cell r="F521" t="str">
            <v>Chris Fears</v>
          </cell>
          <cell r="G521" t="str">
            <v>CLOSED</v>
          </cell>
          <cell r="H521"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521">
            <v>40500</v>
          </cell>
        </row>
        <row r="522">
          <cell r="A522">
            <v>2590</v>
          </cell>
          <cell r="B522" t="str">
            <v>COR2137a</v>
          </cell>
          <cell r="C522" t="str">
            <v>Additional UK-L Storage</v>
          </cell>
          <cell r="D522" t="str">
            <v>Z2 - Change cancelled</v>
          </cell>
          <cell r="E522">
            <v>40882</v>
          </cell>
          <cell r="F522" t="str">
            <v>Chris Fears</v>
          </cell>
          <cell r="G522" t="str">
            <v>CLOSED</v>
          </cell>
          <cell r="H52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522">
            <v>40500</v>
          </cell>
        </row>
        <row r="523">
          <cell r="A523">
            <v>2607</v>
          </cell>
          <cell r="B523" t="str">
            <v>COR2149</v>
          </cell>
          <cell r="C523" t="str">
            <v>ASA Updates December 2010</v>
          </cell>
          <cell r="D523" t="str">
            <v>Z1 - Change completed</v>
          </cell>
          <cell r="E523">
            <v>40919</v>
          </cell>
          <cell r="F523" t="str">
            <v>Andy Miller</v>
          </cell>
          <cell r="G523" t="str">
            <v>COMPLETE</v>
          </cell>
          <cell r="H523"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523">
            <v>40500</v>
          </cell>
          <cell r="L523" t="str">
            <v>CLSD</v>
          </cell>
        </row>
        <row r="524">
          <cell r="A524" t="str">
            <v>2607-A</v>
          </cell>
          <cell r="B524" t="str">
            <v>COR2151</v>
          </cell>
          <cell r="C524" t="str">
            <v>CSEPs Migration</v>
          </cell>
          <cell r="D524" t="str">
            <v>Z1 - Change completed</v>
          </cell>
          <cell r="E524">
            <v>41946</v>
          </cell>
          <cell r="F524" t="str">
            <v>Jessica Harris</v>
          </cell>
          <cell r="G524" t="str">
            <v>COMPLETE</v>
          </cell>
          <cell r="H524"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524">
            <v>40500</v>
          </cell>
          <cell r="L524" t="str">
            <v>CLSD</v>
          </cell>
        </row>
        <row r="525">
          <cell r="A525">
            <v>2618</v>
          </cell>
          <cell r="B525" t="str">
            <v>COR2156</v>
          </cell>
          <cell r="C525" t="str">
            <v>System &amp; Process Solution for Modification Proposal 0317</v>
          </cell>
          <cell r="D525" t="str">
            <v>Z1 - Change completed</v>
          </cell>
          <cell r="E525">
            <v>41463</v>
          </cell>
          <cell r="F525" t="str">
            <v>Lorraine Cave</v>
          </cell>
          <cell r="G525" t="str">
            <v>COMPLETE</v>
          </cell>
          <cell r="H525"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525">
            <v>40508</v>
          </cell>
          <cell r="L525" t="str">
            <v>CLSD</v>
          </cell>
        </row>
        <row r="526">
          <cell r="A526">
            <v>2632</v>
          </cell>
          <cell r="B526" t="str">
            <v>COR2156a</v>
          </cell>
          <cell r="C526" t="str">
            <v>System &amp; Process Solution for Modification Proposal 0317</v>
          </cell>
          <cell r="D526" t="str">
            <v>Z2 - Change cancelled</v>
          </cell>
          <cell r="E526">
            <v>40683</v>
          </cell>
          <cell r="F526" t="str">
            <v>Dave Turpin</v>
          </cell>
          <cell r="G526" t="str">
            <v>CLOSED</v>
          </cell>
          <cell r="H526"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526">
            <v>40508</v>
          </cell>
        </row>
        <row r="527">
          <cell r="A527">
            <v>2645</v>
          </cell>
          <cell r="B527" t="str">
            <v>COR2160</v>
          </cell>
          <cell r="C527" t="str">
            <v>Gemini Sustaining</v>
          </cell>
          <cell r="D527" t="str">
            <v>Z1 - Change completed</v>
          </cell>
          <cell r="E527">
            <v>41450</v>
          </cell>
          <cell r="F527" t="str">
            <v>Andy Simpson</v>
          </cell>
          <cell r="G527" t="str">
            <v>COMPLETE</v>
          </cell>
          <cell r="H527"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527">
            <v>40513</v>
          </cell>
          <cell r="L527" t="str">
            <v>CLSD</v>
          </cell>
        </row>
        <row r="528">
          <cell r="A528">
            <v>2650</v>
          </cell>
          <cell r="B528" t="str">
            <v>COR2162</v>
          </cell>
          <cell r="C528" t="str">
            <v>National Grid Gas Distribution Priority Services Register Report</v>
          </cell>
          <cell r="D528" t="str">
            <v>Z2 - Change cancelled</v>
          </cell>
          <cell r="E528">
            <v>40894</v>
          </cell>
          <cell r="F528" t="str">
            <v>Lorraine Cave</v>
          </cell>
          <cell r="G528" t="str">
            <v>CLOSED</v>
          </cell>
          <cell r="H528"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528">
            <v>40515</v>
          </cell>
        </row>
        <row r="529">
          <cell r="A529">
            <v>2650.1</v>
          </cell>
          <cell r="B529" t="str">
            <v>COR2174</v>
          </cell>
          <cell r="C529" t="str">
            <v>Removal of ODBC Dependencies from ODS</v>
          </cell>
          <cell r="D529" t="str">
            <v>Z1 - Change completed</v>
          </cell>
          <cell r="E529">
            <v>41347</v>
          </cell>
          <cell r="F529" t="str">
            <v>Jane Rocky</v>
          </cell>
          <cell r="G529" t="str">
            <v>COMPLETE</v>
          </cell>
          <cell r="H529"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529">
            <v>40532</v>
          </cell>
          <cell r="L529" t="str">
            <v>CLSD</v>
          </cell>
        </row>
        <row r="530">
          <cell r="A530">
            <v>2658</v>
          </cell>
          <cell r="B530" t="str">
            <v>COR2175</v>
          </cell>
          <cell r="C530" t="str">
            <v>Evaluation of the Addition of the GB Country Prefix to all Network Operator (NOW) VAT Numbers for Invoicing</v>
          </cell>
          <cell r="D530" t="str">
            <v>Z2 - Change cancelled</v>
          </cell>
          <cell r="E530">
            <v>40730</v>
          </cell>
          <cell r="F530" t="str">
            <v>Dave Turpin</v>
          </cell>
          <cell r="G530" t="str">
            <v>CLOSED</v>
          </cell>
          <cell r="H530"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530">
            <v>40613</v>
          </cell>
        </row>
        <row r="531">
          <cell r="A531">
            <v>2658.1</v>
          </cell>
          <cell r="B531" t="str">
            <v>COR2178</v>
          </cell>
          <cell r="C531" t="str">
            <v>EU3 - 21 Day Switching Timescales (Analysis)</v>
          </cell>
          <cell r="D531" t="str">
            <v>Z1 - Change completed</v>
          </cell>
          <cell r="E531">
            <v>40674</v>
          </cell>
          <cell r="F531" t="str">
            <v>Lorraine Cave</v>
          </cell>
          <cell r="G531" t="str">
            <v>COMPLETE</v>
          </cell>
          <cell r="H531"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531">
            <v>40578</v>
          </cell>
          <cell r="L531" t="str">
            <v>PROD</v>
          </cell>
        </row>
        <row r="532">
          <cell r="A532">
            <v>2659</v>
          </cell>
          <cell r="B532" t="str">
            <v>COR2235</v>
          </cell>
          <cell r="C532" t="str">
            <v>Implementation of DNPC08</v>
          </cell>
          <cell r="D532" t="str">
            <v>Z2 - Change cancelled</v>
          </cell>
          <cell r="E532">
            <v>41262</v>
          </cell>
          <cell r="F532" t="str">
            <v>Lorraine Cave</v>
          </cell>
          <cell r="G532" t="str">
            <v>CLOSED</v>
          </cell>
          <cell r="H532"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532">
            <v>40590</v>
          </cell>
        </row>
        <row r="533">
          <cell r="A533">
            <v>2666</v>
          </cell>
          <cell r="B533" t="str">
            <v>COR2236</v>
          </cell>
          <cell r="C533" t="str">
            <v>Options &amp; Feasibility of File Transfer Mechanisms for DN/Xoserve &amp; DN/UKT file transfers (CURRENTLY ON HOLD)</v>
          </cell>
          <cell r="D533" t="str">
            <v>Z2 - Change cancelled</v>
          </cell>
          <cell r="E533">
            <v>42290</v>
          </cell>
          <cell r="F533" t="str">
            <v>Chris Fears</v>
          </cell>
          <cell r="G533" t="str">
            <v>CLOSED</v>
          </cell>
          <cell r="H533"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533">
            <v>40604</v>
          </cell>
        </row>
        <row r="534">
          <cell r="A534">
            <v>2667</v>
          </cell>
          <cell r="B534" t="str">
            <v>COR2257</v>
          </cell>
          <cell r="C534" t="str">
            <v>Increased Choice when Applying for NTS Exit Capacity</v>
          </cell>
          <cell r="D534" t="str">
            <v>Z1 - Change completed</v>
          </cell>
          <cell r="E534">
            <v>41660</v>
          </cell>
          <cell r="F534" t="str">
            <v>Andy Earnshaw</v>
          </cell>
          <cell r="G534" t="str">
            <v>COMPLETE</v>
          </cell>
          <cell r="H534"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534">
            <v>41011</v>
          </cell>
          <cell r="L534" t="str">
            <v>CLSD</v>
          </cell>
        </row>
        <row r="535">
          <cell r="A535">
            <v>2668</v>
          </cell>
          <cell r="B535" t="str">
            <v>COR2269</v>
          </cell>
          <cell r="C535" t="str">
            <v>Administration of NGD/BGT arrangements for Unregistered Sites</v>
          </cell>
          <cell r="D535" t="str">
            <v>Z2 - Change cancelled</v>
          </cell>
          <cell r="E535">
            <v>41262</v>
          </cell>
          <cell r="F535" t="str">
            <v>Lorraine Cave</v>
          </cell>
          <cell r="G535" t="str">
            <v>CLOSED</v>
          </cell>
          <cell r="H535"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535">
            <v>40634</v>
          </cell>
        </row>
        <row r="536">
          <cell r="A536">
            <v>2673</v>
          </cell>
          <cell r="B536" t="str">
            <v>COR2315</v>
          </cell>
          <cell r="C536" t="str">
            <v>MIS Invoice Reports into IP - Analysis Only</v>
          </cell>
          <cell r="D536" t="str">
            <v>Z1 - Change completed</v>
          </cell>
          <cell r="E536">
            <v>41674</v>
          </cell>
          <cell r="F536" t="str">
            <v>Andy Earnshaw</v>
          </cell>
          <cell r="G536" t="str">
            <v>COMPLETE</v>
          </cell>
          <cell r="H536"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536">
            <v>40686</v>
          </cell>
          <cell r="L536" t="str">
            <v>CLSD</v>
          </cell>
        </row>
        <row r="537">
          <cell r="A537">
            <v>2677</v>
          </cell>
          <cell r="B537" t="str">
            <v>COR232</v>
          </cell>
          <cell r="C537" t="str">
            <v>Automatic upload of values into B2K &amp; Automatic issue of supporting documentation via the IX (Phase 2)</v>
          </cell>
          <cell r="D537" t="str">
            <v>Z2 - Change cancelled</v>
          </cell>
          <cell r="E537">
            <v>41197</v>
          </cell>
          <cell r="F537" t="str">
            <v>Lorraine Cave</v>
          </cell>
          <cell r="G537" t="str">
            <v>CLOSED</v>
          </cell>
          <cell r="H537"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537">
            <v>38770</v>
          </cell>
        </row>
        <row r="538">
          <cell r="A538">
            <v>2678</v>
          </cell>
          <cell r="B538" t="str">
            <v>COR2323</v>
          </cell>
          <cell r="C538" t="str">
            <v>National Grid Transmission IP Requirements</v>
          </cell>
          <cell r="D538" t="str">
            <v>Z1 - Change completed</v>
          </cell>
          <cell r="E538">
            <v>40956</v>
          </cell>
          <cell r="F538" t="str">
            <v>Annie Griffith</v>
          </cell>
          <cell r="G538" t="str">
            <v>COMPLETE</v>
          </cell>
          <cell r="H53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538">
            <v>40708</v>
          </cell>
          <cell r="L538" t="str">
            <v>CLSD</v>
          </cell>
        </row>
        <row r="539">
          <cell r="A539">
            <v>2681</v>
          </cell>
          <cell r="B539" t="str">
            <v>COR2352</v>
          </cell>
          <cell r="C539" t="str">
            <v>Mod0378 - Greater Transparency over AQ Appeal Performance</v>
          </cell>
          <cell r="D539" t="str">
            <v>Z2 - Change cancelled</v>
          </cell>
          <cell r="E539">
            <v>41262</v>
          </cell>
          <cell r="F539" t="str">
            <v>Lorraine Cave</v>
          </cell>
          <cell r="G539" t="str">
            <v>CLOSED</v>
          </cell>
          <cell r="H539"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539">
            <v>40766</v>
          </cell>
        </row>
        <row r="540">
          <cell r="A540">
            <v>2693</v>
          </cell>
          <cell r="B540" t="str">
            <v>COR2387</v>
          </cell>
          <cell r="C540" t="str">
            <v>AQ Review 2012</v>
          </cell>
          <cell r="D540" t="str">
            <v>Z1 - Change completed</v>
          </cell>
          <cell r="E540">
            <v>41345</v>
          </cell>
          <cell r="F540" t="str">
            <v>Lorraine Cave</v>
          </cell>
          <cell r="G540" t="str">
            <v>COMPLETE</v>
          </cell>
          <cell r="H540"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540">
            <v>40939</v>
          </cell>
          <cell r="L540" t="str">
            <v>CLSD</v>
          </cell>
        </row>
        <row r="541">
          <cell r="A541">
            <v>2700</v>
          </cell>
          <cell r="B541" t="str">
            <v>COR2388</v>
          </cell>
          <cell r="C541" t="str">
            <v>IS Additional Code Elements Funding</v>
          </cell>
          <cell r="D541" t="str">
            <v>Z2 - Change cancelled</v>
          </cell>
          <cell r="E541">
            <v>41340</v>
          </cell>
          <cell r="F541" t="str">
            <v>Sandra Simpson</v>
          </cell>
          <cell r="G541" t="str">
            <v>CLOSED</v>
          </cell>
          <cell r="H54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541">
            <v>40779</v>
          </cell>
        </row>
        <row r="542">
          <cell r="A542">
            <v>2701</v>
          </cell>
          <cell r="B542" t="str">
            <v>COR2390</v>
          </cell>
          <cell r="C542" t="str">
            <v>GDFO Release 3 - CSEPS Interface</v>
          </cell>
          <cell r="D542" t="str">
            <v>Z1 - Change completed</v>
          </cell>
          <cell r="E542">
            <v>41262</v>
          </cell>
          <cell r="F542" t="str">
            <v>Lorraine Cave</v>
          </cell>
          <cell r="G542" t="str">
            <v>COMPLETE</v>
          </cell>
          <cell r="H54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542">
            <v>40781</v>
          </cell>
          <cell r="L542" t="str">
            <v>CLSD</v>
          </cell>
        </row>
        <row r="543">
          <cell r="A543">
            <v>2717</v>
          </cell>
          <cell r="B543" t="str">
            <v>COR2393</v>
          </cell>
          <cell r="C543" t="str">
            <v>UNC MOD 390 "Introduction of a Supply Point Offtake Rate and Monitoring Process"</v>
          </cell>
          <cell r="D543" t="str">
            <v>Z1 - Change completed</v>
          </cell>
          <cell r="E543">
            <v>41248</v>
          </cell>
          <cell r="F543" t="str">
            <v>Lorraine Cave</v>
          </cell>
          <cell r="G543" t="str">
            <v>COMPLETE</v>
          </cell>
          <cell r="H54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543">
            <v>40785</v>
          </cell>
          <cell r="L543" t="str">
            <v>CLSD</v>
          </cell>
        </row>
        <row r="544">
          <cell r="A544">
            <v>2734</v>
          </cell>
          <cell r="B544" t="str">
            <v>COR2406</v>
          </cell>
          <cell r="C544" t="str">
            <v>NGN File Transfer Changes</v>
          </cell>
          <cell r="D544" t="str">
            <v>Z1 - Change completed</v>
          </cell>
          <cell r="E544">
            <v>41668</v>
          </cell>
          <cell r="F544" t="str">
            <v>Lorraine Cave</v>
          </cell>
          <cell r="G544" t="str">
            <v>COMPLETE</v>
          </cell>
          <cell r="H54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544">
            <v>40801</v>
          </cell>
        </row>
        <row r="545">
          <cell r="A545">
            <v>2756</v>
          </cell>
          <cell r="B545" t="str">
            <v>COR2411</v>
          </cell>
          <cell r="C545" t="str">
            <v>Code Repository Migration Code Configuration Tool</v>
          </cell>
          <cell r="D545" t="str">
            <v>Z1 - Change completed</v>
          </cell>
          <cell r="E545">
            <v>41858</v>
          </cell>
          <cell r="F545" t="str">
            <v>Jessica Harris</v>
          </cell>
          <cell r="G545" t="str">
            <v>COMPLETE</v>
          </cell>
          <cell r="H54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545">
            <v>40806</v>
          </cell>
          <cell r="L545" t="str">
            <v>CLSD</v>
          </cell>
        </row>
        <row r="546">
          <cell r="A546">
            <v>2762</v>
          </cell>
          <cell r="B546" t="str">
            <v>COR2411.1</v>
          </cell>
          <cell r="C546" t="str">
            <v>Code Repository Migration Code Configuration Tool Phase 2</v>
          </cell>
          <cell r="D546" t="str">
            <v>Z1 - Change completed</v>
          </cell>
          <cell r="E546">
            <v>41858</v>
          </cell>
          <cell r="F546" t="str">
            <v>Jessica Harris</v>
          </cell>
          <cell r="G546" t="str">
            <v>COMPLETE</v>
          </cell>
          <cell r="H546"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546">
            <v>41500</v>
          </cell>
          <cell r="L546" t="str">
            <v>CLSD</v>
          </cell>
        </row>
        <row r="547">
          <cell r="A547">
            <v>2769</v>
          </cell>
          <cell r="B547" t="str">
            <v>COR2417</v>
          </cell>
          <cell r="C547" t="str">
            <v>Voluntary Discontinuance Datafix</v>
          </cell>
          <cell r="D547" t="str">
            <v>Z1 - Change completed</v>
          </cell>
          <cell r="E547">
            <v>41015</v>
          </cell>
          <cell r="F547" t="str">
            <v>Andy Simpson</v>
          </cell>
          <cell r="G547" t="str">
            <v>COMPLETE</v>
          </cell>
          <cell r="H54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547">
            <v>40812</v>
          </cell>
          <cell r="L547" t="str">
            <v>CLSD</v>
          </cell>
        </row>
        <row r="548">
          <cell r="A548">
            <v>2787</v>
          </cell>
          <cell r="B548" t="str">
            <v>COR2420</v>
          </cell>
          <cell r="C548" t="str">
            <v>Quantity Holder - 'Rollover' Amendment</v>
          </cell>
          <cell r="D548" t="str">
            <v>Z1 - Change completed</v>
          </cell>
          <cell r="E548">
            <v>41102</v>
          </cell>
          <cell r="F548" t="str">
            <v>Andy Simpson</v>
          </cell>
          <cell r="G548" t="str">
            <v>COMPLETE</v>
          </cell>
          <cell r="H54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548">
            <v>40932</v>
          </cell>
          <cell r="L548" t="str">
            <v>CLSD</v>
          </cell>
        </row>
        <row r="549">
          <cell r="A549">
            <v>2789</v>
          </cell>
          <cell r="B549" t="str">
            <v>COR2427</v>
          </cell>
          <cell r="C549" t="str">
            <v>Mod 0398 - Limitation on Retrospective Invoicing and Invoice Correction (3-4 year model)</v>
          </cell>
          <cell r="D549" t="str">
            <v>Z2 - Change cancelled</v>
          </cell>
          <cell r="E549">
            <v>41449</v>
          </cell>
          <cell r="F549" t="str">
            <v>Lorraine Cave</v>
          </cell>
          <cell r="G549" t="str">
            <v>CLOSED</v>
          </cell>
          <cell r="H54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549">
            <v>40820</v>
          </cell>
        </row>
        <row r="550">
          <cell r="A550">
            <v>2800</v>
          </cell>
          <cell r="B550" t="str">
            <v>COR2431</v>
          </cell>
          <cell r="C550" t="str">
            <v>UK Link CPU &amp; Memory Upgrade</v>
          </cell>
          <cell r="D550" t="str">
            <v>Z1 - Change completed</v>
          </cell>
          <cell r="E550">
            <v>41155</v>
          </cell>
          <cell r="F550" t="str">
            <v>Sat Kalsi</v>
          </cell>
          <cell r="G550" t="str">
            <v>COMPLETE</v>
          </cell>
          <cell r="H55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550">
            <v>40823</v>
          </cell>
          <cell r="L550" t="str">
            <v>CLSD</v>
          </cell>
        </row>
        <row r="551">
          <cell r="A551">
            <v>2802</v>
          </cell>
          <cell r="B551" t="str">
            <v>COR2432</v>
          </cell>
          <cell r="C551" t="str">
            <v>Oracle &amp; CA Gen Upgrade</v>
          </cell>
          <cell r="D551" t="str">
            <v>Z2 - Change cancelled</v>
          </cell>
          <cell r="E551">
            <v>41134</v>
          </cell>
          <cell r="F551" t="str">
            <v>Sat Kalsi</v>
          </cell>
          <cell r="G551" t="str">
            <v>CLOSED</v>
          </cell>
          <cell r="H55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551">
            <v>40823</v>
          </cell>
        </row>
        <row r="552">
          <cell r="A552">
            <v>2812</v>
          </cell>
          <cell r="B552" t="str">
            <v>COR2433</v>
          </cell>
          <cell r="C552" t="str">
            <v>UKL Disk Storage &amp; SAN Switch Upgrade
UK Link Storage &amp; Tape Back-up</v>
          </cell>
          <cell r="D552" t="str">
            <v>Z1 - Change completed</v>
          </cell>
          <cell r="E552">
            <v>41296</v>
          </cell>
          <cell r="F552" t="str">
            <v>Sat Kalsi</v>
          </cell>
          <cell r="G552" t="str">
            <v>COMPLETE</v>
          </cell>
          <cell r="H552"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552">
            <v>40823</v>
          </cell>
          <cell r="L552" t="str">
            <v>CLSD</v>
          </cell>
        </row>
        <row r="553">
          <cell r="A553">
            <v>2831</v>
          </cell>
          <cell r="B553" t="str">
            <v>COR2446</v>
          </cell>
          <cell r="C553" t="str">
            <v>Confirmation Tool</v>
          </cell>
          <cell r="D553" t="str">
            <v>Z1 - Change completed</v>
          </cell>
          <cell r="E553">
            <v>41831</v>
          </cell>
          <cell r="F553" t="str">
            <v>Lorraine Cave</v>
          </cell>
          <cell r="G553" t="str">
            <v>COMPLETE</v>
          </cell>
          <cell r="H553"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553">
            <v>41103</v>
          </cell>
          <cell r="L553" t="str">
            <v>CLSD</v>
          </cell>
        </row>
        <row r="554">
          <cell r="A554">
            <v>2834</v>
          </cell>
          <cell r="B554" t="str">
            <v>COR2449</v>
          </cell>
          <cell r="C554" t="str">
            <v>Retention of MAM ID in Transporter Systems at change of Shipper (MOD 437)</v>
          </cell>
          <cell r="D554" t="str">
            <v>Z2 - Change cancelled</v>
          </cell>
          <cell r="E554">
            <v>41649</v>
          </cell>
          <cell r="F554" t="str">
            <v xml:space="preserve">Lee Chambers </v>
          </cell>
          <cell r="G554" t="str">
            <v>CLOSED</v>
          </cell>
          <cell r="H554" t="str">
            <v>15/02/13 KB - External Spend Category changed to Pot 3 per e-mail from Joel Martin - this was originally submitted as a Pot 4 (All Network) funded changed however this was challenged by Sean McGoldrick (UKT).</v>
          </cell>
          <cell r="J554">
            <v>41290</v>
          </cell>
          <cell r="L554" t="str">
            <v>CLSD</v>
          </cell>
        </row>
        <row r="555">
          <cell r="A555">
            <v>2835</v>
          </cell>
          <cell r="B555" t="str">
            <v>COR2456</v>
          </cell>
          <cell r="C555" t="str">
            <v>National Grid Transmission CO15_b and CO15_n Reports from Gemini</v>
          </cell>
          <cell r="D555" t="str">
            <v>Z1 - Change completed</v>
          </cell>
          <cell r="E555">
            <v>41827</v>
          </cell>
          <cell r="F555" t="str">
            <v>Lorraine Cave</v>
          </cell>
          <cell r="G555" t="str">
            <v>COMPLETE</v>
          </cell>
          <cell r="H55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555">
            <v>40890</v>
          </cell>
        </row>
        <row r="556">
          <cell r="A556">
            <v>2851</v>
          </cell>
          <cell r="B556" t="str">
            <v>COR2457</v>
          </cell>
          <cell r="C556" t="str">
            <v>Development of Procedures to Cover the Claims Process Introduced by the Implementation-of Mod 429</v>
          </cell>
          <cell r="D556" t="str">
            <v>Z1 - Change completed</v>
          </cell>
          <cell r="E556">
            <v>41921</v>
          </cell>
          <cell r="F556" t="str">
            <v>Lorraine Cave</v>
          </cell>
          <cell r="G556" t="str">
            <v>COMPLETE</v>
          </cell>
          <cell r="H556"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556">
            <v>41528</v>
          </cell>
          <cell r="L556" t="str">
            <v>CLSD</v>
          </cell>
        </row>
        <row r="557">
          <cell r="A557">
            <v>2859</v>
          </cell>
          <cell r="B557" t="str">
            <v>COR2467</v>
          </cell>
          <cell r="C557" t="str">
            <v xml:space="preserve">Removing Duplicate Records from the SGN GSR Report </v>
          </cell>
          <cell r="D557" t="str">
            <v>Z2 - Change cancelled</v>
          </cell>
          <cell r="E557">
            <v>41002</v>
          </cell>
          <cell r="F557" t="str">
            <v>Dave Turpin</v>
          </cell>
          <cell r="G557" t="str">
            <v>CLOSED</v>
          </cell>
          <cell r="H55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557">
            <v>40857</v>
          </cell>
        </row>
        <row r="558">
          <cell r="A558">
            <v>2862</v>
          </cell>
          <cell r="B558" t="str">
            <v>COR2472</v>
          </cell>
          <cell r="C558" t="str">
            <v xml:space="preserve">Suspected Illegal Gas Connections </v>
          </cell>
          <cell r="D558" t="str">
            <v>Z1 - Change completed</v>
          </cell>
          <cell r="E558">
            <v>40977</v>
          </cell>
          <cell r="F558" t="str">
            <v>Dave Turpin</v>
          </cell>
          <cell r="G558" t="str">
            <v>COMPLETE</v>
          </cell>
          <cell r="H558"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558">
            <v>40861</v>
          </cell>
          <cell r="L558" t="str">
            <v>CLSD</v>
          </cell>
        </row>
        <row r="559">
          <cell r="A559">
            <v>2865</v>
          </cell>
          <cell r="B559" t="str">
            <v>COR2478</v>
          </cell>
          <cell r="C559" t="str">
            <v>MOD0399 - Transparency of Theft Detection Performance</v>
          </cell>
          <cell r="D559" t="str">
            <v>Z1 - Change completed</v>
          </cell>
          <cell r="E559">
            <v>41814</v>
          </cell>
          <cell r="F559" t="str">
            <v>Helen Gohil</v>
          </cell>
          <cell r="G559" t="str">
            <v>COMPLETE</v>
          </cell>
          <cell r="H55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559">
            <v>41109</v>
          </cell>
          <cell r="L559" t="str">
            <v>CLSD</v>
          </cell>
        </row>
        <row r="560">
          <cell r="A560">
            <v>2874</v>
          </cell>
          <cell r="B560" t="str">
            <v>COR2479</v>
          </cell>
          <cell r="C560" t="str">
            <v>21 day switching (UNC PROPOSAL 0403)</v>
          </cell>
          <cell r="D560" t="str">
            <v>Z1 - Change completed</v>
          </cell>
          <cell r="E560">
            <v>41893</v>
          </cell>
          <cell r="F560" t="str">
            <v>Lorraine Cave</v>
          </cell>
          <cell r="G560" t="str">
            <v>COMPLETE</v>
          </cell>
          <cell r="H560"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560">
            <v>41183</v>
          </cell>
          <cell r="L560" t="str">
            <v>CLSD</v>
          </cell>
        </row>
        <row r="561">
          <cell r="A561">
            <v>2877</v>
          </cell>
          <cell r="B561" t="str">
            <v>COR2489</v>
          </cell>
          <cell r="C561" t="str">
            <v>Workaround Arrangements for DN Link Outage Contingency</v>
          </cell>
          <cell r="D561" t="str">
            <v>Z1 - Change completed</v>
          </cell>
          <cell r="E561">
            <v>40931</v>
          </cell>
          <cell r="F561" t="str">
            <v>Dave Turpin</v>
          </cell>
          <cell r="G561" t="str">
            <v>COMPLETE</v>
          </cell>
          <cell r="H561"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561">
            <v>40875</v>
          </cell>
          <cell r="L561" t="str">
            <v>CLSD</v>
          </cell>
        </row>
        <row r="562">
          <cell r="A562">
            <v>2878</v>
          </cell>
          <cell r="B562" t="str">
            <v>COR2521</v>
          </cell>
          <cell r="C562" t="str">
            <v>AQ Review Reports for DNs</v>
          </cell>
          <cell r="D562" t="str">
            <v>Z1 - Change completed</v>
          </cell>
          <cell r="E562">
            <v>41337</v>
          </cell>
          <cell r="F562" t="str">
            <v>Lorraine Cave</v>
          </cell>
          <cell r="G562" t="str">
            <v>COMPLETE</v>
          </cell>
          <cell r="H562"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562">
            <v>40921</v>
          </cell>
          <cell r="L562" t="str">
            <v>CLSD</v>
          </cell>
        </row>
        <row r="563">
          <cell r="A563">
            <v>2879</v>
          </cell>
          <cell r="B563" t="str">
            <v>COR2528</v>
          </cell>
          <cell r="C563" t="str">
            <v xml:space="preserve">Smart Metering UNC Mod 0430 Foundation Stage </v>
          </cell>
          <cell r="D563" t="str">
            <v>Z1 - Change completed</v>
          </cell>
          <cell r="E563">
            <v>41691</v>
          </cell>
          <cell r="F563" t="str">
            <v>Helen Gohil</v>
          </cell>
          <cell r="G563" t="str">
            <v>COMPLETE</v>
          </cell>
          <cell r="H563"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563">
            <v>41157</v>
          </cell>
          <cell r="L563" t="str">
            <v>CLSD</v>
          </cell>
        </row>
        <row r="564">
          <cell r="A564">
            <v>2883</v>
          </cell>
          <cell r="B564" t="str">
            <v>COR2532</v>
          </cell>
          <cell r="C564" t="str">
            <v>Remove Dn-Link Time Out</v>
          </cell>
          <cell r="D564" t="str">
            <v>Z2 - Change cancelled</v>
          </cell>
          <cell r="E564">
            <v>40963</v>
          </cell>
          <cell r="F564" t="str">
            <v>Dave Turpin</v>
          </cell>
          <cell r="G564" t="str">
            <v>CLOSED</v>
          </cell>
          <cell r="H564"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564">
            <v>40934</v>
          </cell>
        </row>
        <row r="565">
          <cell r="A565">
            <v>2884</v>
          </cell>
          <cell r="B565" t="str">
            <v>COR2542</v>
          </cell>
          <cell r="C565" t="str">
            <v>SCR Modification Proposal – Revision to the Gas Deficit Emergency Cashout Arrangements (CURRENTLY ON HOLD)</v>
          </cell>
          <cell r="D565" t="str">
            <v>Z2 - Change cancelled</v>
          </cell>
          <cell r="E565">
            <v>41669</v>
          </cell>
          <cell r="F565" t="str">
            <v>Andy Earnshaw</v>
          </cell>
          <cell r="G565" t="str">
            <v>CLOSED</v>
          </cell>
          <cell r="H565"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565">
            <v>41141</v>
          </cell>
        </row>
        <row r="566">
          <cell r="A566">
            <v>2885</v>
          </cell>
          <cell r="B566" t="str">
            <v>COR2548</v>
          </cell>
          <cell r="C566" t="str">
            <v>NGN appointment of a new Daily Metered Service Provider, NDM Data-logger arrangements &amp; Pedestrian Read arrangements</v>
          </cell>
          <cell r="D566" t="str">
            <v>Z2 - Change cancelled</v>
          </cell>
          <cell r="E566">
            <v>40994</v>
          </cell>
          <cell r="F566" t="str">
            <v>Lorraine Cave</v>
          </cell>
          <cell r="G566" t="str">
            <v>CLOSED</v>
          </cell>
          <cell r="H566"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566">
            <v>40948</v>
          </cell>
        </row>
        <row r="567">
          <cell r="A567">
            <v>2925</v>
          </cell>
          <cell r="B567" t="str">
            <v>COR2551</v>
          </cell>
          <cell r="C567" t="str">
            <v>Network appointment of a new Daily Metered Service Provider</v>
          </cell>
          <cell r="D567" t="str">
            <v>Z1 - Change completed</v>
          </cell>
          <cell r="E567">
            <v>41619</v>
          </cell>
          <cell r="F567" t="str">
            <v>Lorraine Cave</v>
          </cell>
          <cell r="G567" t="str">
            <v>COMPLETE</v>
          </cell>
          <cell r="H567"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567">
            <v>40949</v>
          </cell>
          <cell r="L567" t="str">
            <v>CLSD</v>
          </cell>
        </row>
        <row r="568">
          <cell r="A568">
            <v>2935</v>
          </cell>
          <cell r="B568" t="str">
            <v>COR2552</v>
          </cell>
          <cell r="C568" t="str">
            <v>NGN front office Data Centre Migration</v>
          </cell>
          <cell r="D568" t="str">
            <v>Z1 - Change completed</v>
          </cell>
          <cell r="E568">
            <v>41337</v>
          </cell>
          <cell r="F568" t="str">
            <v>Lorraine Cave</v>
          </cell>
          <cell r="G568" t="str">
            <v>COMPLETE</v>
          </cell>
          <cell r="H568"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568">
            <v>40952</v>
          </cell>
          <cell r="L568" t="str">
            <v>CLSD</v>
          </cell>
        </row>
        <row r="569">
          <cell r="A569">
            <v>2936</v>
          </cell>
          <cell r="B569" t="str">
            <v>COR2557</v>
          </cell>
          <cell r="C569" t="str">
            <v>Revisions to the Metering Charges Pricing Module on Unique Sites</v>
          </cell>
          <cell r="D569" t="str">
            <v>Z1 - Change completed</v>
          </cell>
          <cell r="E569">
            <v>41912</v>
          </cell>
          <cell r="F569" t="str">
            <v>Lorraine Cave</v>
          </cell>
          <cell r="G569" t="str">
            <v>COMPLETE</v>
          </cell>
          <cell r="H56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569">
            <v>40959</v>
          </cell>
          <cell r="L569" t="str">
            <v>CLSD</v>
          </cell>
        </row>
        <row r="570">
          <cell r="A570">
            <v>2944</v>
          </cell>
          <cell r="B570" t="str">
            <v>COR2557.1</v>
          </cell>
          <cell r="C570" t="str">
            <v>Revisions to the Metering Charges Pricing Programme - Phase 2</v>
          </cell>
          <cell r="D570" t="str">
            <v>Z2 - Change cancelled</v>
          </cell>
          <cell r="F570" t="str">
            <v>Lorraine Cave</v>
          </cell>
          <cell r="G570" t="str">
            <v>CLOSED</v>
          </cell>
        </row>
        <row r="571">
          <cell r="A571">
            <v>2958</v>
          </cell>
          <cell r="B571" t="str">
            <v>COR2563</v>
          </cell>
          <cell r="C571" t="str">
            <v>Implementation of LDZ System Entry Commodity Charge (UNC Mod 0391)</v>
          </cell>
          <cell r="D571" t="str">
            <v>Z1 - Change completed</v>
          </cell>
          <cell r="E571">
            <v>42026</v>
          </cell>
          <cell r="F571" t="str">
            <v>Lorraine Cave</v>
          </cell>
          <cell r="G571" t="str">
            <v>COMPLETE</v>
          </cell>
          <cell r="H57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571">
            <v>40968</v>
          </cell>
          <cell r="L571" t="str">
            <v>CLSD</v>
          </cell>
        </row>
        <row r="572">
          <cell r="A572">
            <v>2959</v>
          </cell>
          <cell r="B572" t="str">
            <v>COR2564</v>
          </cell>
          <cell r="C572" t="str">
            <v>Additional Storage Arrays for Xoserve</v>
          </cell>
          <cell r="D572" t="str">
            <v>Z2 - Change cancelled</v>
          </cell>
          <cell r="E572">
            <v>41096</v>
          </cell>
          <cell r="F572" t="str">
            <v>Andy Simpson</v>
          </cell>
          <cell r="G572" t="str">
            <v>CLOSED</v>
          </cell>
          <cell r="H57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572">
            <v>40969</v>
          </cell>
          <cell r="L572" t="str">
            <v>IMPD</v>
          </cell>
        </row>
        <row r="573">
          <cell r="A573">
            <v>2961</v>
          </cell>
          <cell r="B573" t="str">
            <v>COR2583</v>
          </cell>
          <cell r="C573" t="str">
            <v>Theft of Gas &amp; Illegal Connections Production of process flow &amp; 'swim lane' diagrams</v>
          </cell>
          <cell r="D573" t="str">
            <v>Z2 - Change cancelled</v>
          </cell>
          <cell r="E573">
            <v>41450</v>
          </cell>
          <cell r="G573" t="str">
            <v>CLOSED</v>
          </cell>
          <cell r="H57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573">
            <v>40981</v>
          </cell>
        </row>
        <row r="574">
          <cell r="A574">
            <v>2970</v>
          </cell>
          <cell r="B574" t="str">
            <v>COR2590</v>
          </cell>
          <cell r="C574" t="str">
            <v>Adding the Sub_Building_Name field to the SGN GSR Report</v>
          </cell>
          <cell r="D574" t="str">
            <v>Z2 - Change cancelled</v>
          </cell>
          <cell r="E574">
            <v>41415</v>
          </cell>
          <cell r="F574" t="str">
            <v>Lorraine Cave</v>
          </cell>
          <cell r="G574" t="str">
            <v>CLOSED</v>
          </cell>
          <cell r="H57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574">
            <v>40988</v>
          </cell>
        </row>
        <row r="575">
          <cell r="A575">
            <v>2971</v>
          </cell>
          <cell r="B575" t="str">
            <v>COR2607</v>
          </cell>
          <cell r="C575" t="str">
            <v>TGT Priority Consumers Report amendment</v>
          </cell>
          <cell r="D575" t="str">
            <v>Z2 - Change cancelled</v>
          </cell>
          <cell r="E575">
            <v>41086</v>
          </cell>
          <cell r="F575" t="str">
            <v>Dave Turpin</v>
          </cell>
          <cell r="G575" t="str">
            <v>CLOSED</v>
          </cell>
          <cell r="H575"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575">
            <v>41001</v>
          </cell>
        </row>
        <row r="576">
          <cell r="A576">
            <v>2975</v>
          </cell>
          <cell r="B576" t="str">
            <v>COR2607-A</v>
          </cell>
          <cell r="C576" t="str">
            <v>TGT Priority Consumers Report amendment</v>
          </cell>
          <cell r="D576" t="str">
            <v>Z2 - Change cancelled</v>
          </cell>
          <cell r="E576">
            <v>41086</v>
          </cell>
          <cell r="F576" t="str">
            <v>Dave Turpin</v>
          </cell>
          <cell r="G576" t="str">
            <v>CLOSED</v>
          </cell>
          <cell r="H576"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576">
            <v>41057</v>
          </cell>
        </row>
        <row r="577">
          <cell r="A577">
            <v>2983</v>
          </cell>
          <cell r="B577" t="str">
            <v>COR2618</v>
          </cell>
          <cell r="C577" t="str">
            <v>UKL Tape Drive Upgrade</v>
          </cell>
          <cell r="D577" t="str">
            <v>Z1 - Change completed</v>
          </cell>
          <cell r="E577">
            <v>41309</v>
          </cell>
          <cell r="F577" t="str">
            <v>Sat Kalsi</v>
          </cell>
          <cell r="G577" t="str">
            <v>COMPLETE</v>
          </cell>
          <cell r="H577"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577">
            <v>41010</v>
          </cell>
          <cell r="L577" t="str">
            <v>CLSD</v>
          </cell>
        </row>
        <row r="578">
          <cell r="A578">
            <v>3001</v>
          </cell>
          <cell r="B578" t="str">
            <v>COR2632</v>
          </cell>
          <cell r="C578" t="str">
            <v>New Connections – Interruptible Loads - MOD420</v>
          </cell>
          <cell r="D578" t="str">
            <v>Z1 - Change completed</v>
          </cell>
          <cell r="E578">
            <v>41590</v>
          </cell>
          <cell r="F578" t="str">
            <v>Lorraine Cave</v>
          </cell>
          <cell r="G578" t="str">
            <v>COMPLETE</v>
          </cell>
          <cell r="H578"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578">
            <v>41333</v>
          </cell>
          <cell r="L578" t="str">
            <v>CLSD</v>
          </cell>
        </row>
        <row r="579">
          <cell r="A579">
            <v>3005</v>
          </cell>
          <cell r="B579" t="str">
            <v>COR2645</v>
          </cell>
          <cell r="C579" t="str">
            <v>Analysis of potential financial impact of Modification Proposal 0410</v>
          </cell>
          <cell r="D579" t="str">
            <v>Z1 - Change completed</v>
          </cell>
          <cell r="E579">
            <v>41463</v>
          </cell>
          <cell r="F579" t="str">
            <v>Lorraine Cave</v>
          </cell>
          <cell r="G579" t="str">
            <v>COMPLETE</v>
          </cell>
          <cell r="H579" t="str">
            <v>08/07/13 KB - Authorisation to close granted at CMSG meeting on 08/07/13 - documented within meeting minutes. _x000D_
10/09/12 KB - Transferred from DT to LC due to change in roles.</v>
          </cell>
          <cell r="J579">
            <v>41047</v>
          </cell>
          <cell r="L579" t="str">
            <v>CLSD</v>
          </cell>
        </row>
        <row r="580">
          <cell r="A580">
            <v>3007</v>
          </cell>
          <cell r="B580" t="str">
            <v>COR2650</v>
          </cell>
          <cell r="C580" t="str">
            <v>Analysis &amp; Development of Options to Sustain UK-Link until 2016</v>
          </cell>
          <cell r="D580" t="str">
            <v>Z1 - Change completed</v>
          </cell>
          <cell r="E580">
            <v>41285</v>
          </cell>
          <cell r="F580" t="str">
            <v>Sat Kalsi</v>
          </cell>
          <cell r="G580" t="str">
            <v>COMPLETE</v>
          </cell>
          <cell r="H580"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580">
            <v>41053</v>
          </cell>
          <cell r="L580" t="str">
            <v>CLSD</v>
          </cell>
        </row>
        <row r="581">
          <cell r="A581">
            <v>3008</v>
          </cell>
          <cell r="B581" t="str">
            <v>COR2650.1</v>
          </cell>
          <cell r="C581" t="str">
            <v>UK Link Data Deletion, Tuning and Batch Job Reschedule</v>
          </cell>
          <cell r="D581" t="str">
            <v>Z1 - Change completed</v>
          </cell>
          <cell r="E581">
            <v>41789</v>
          </cell>
          <cell r="F581" t="str">
            <v>Lee Chambers</v>
          </cell>
          <cell r="G581" t="str">
            <v>COMPLETE</v>
          </cell>
          <cell r="H581"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581">
            <v>41312</v>
          </cell>
          <cell r="L581" t="str">
            <v>SENT</v>
          </cell>
        </row>
        <row r="582">
          <cell r="A582">
            <v>3017</v>
          </cell>
          <cell r="B582" t="str">
            <v>COR2658</v>
          </cell>
          <cell r="C582" t="str">
            <v>Delivery of Additional Analysis and Derivation of Seasonal Normal Weather (Mod 330)</v>
          </cell>
          <cell r="D582" t="str">
            <v>Z1 - Change completed</v>
          </cell>
          <cell r="E582">
            <v>42031</v>
          </cell>
          <cell r="F582" t="str">
            <v>Helen Gohil</v>
          </cell>
          <cell r="G582" t="str">
            <v>COMPLETE</v>
          </cell>
          <cell r="H582"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582">
            <v>41040</v>
          </cell>
          <cell r="L582" t="str">
            <v>CLSD</v>
          </cell>
        </row>
        <row r="583">
          <cell r="A583">
            <v>3041</v>
          </cell>
          <cell r="B583" t="str">
            <v>COR2658.1</v>
          </cell>
          <cell r="C583" t="str">
            <v>Delivery of Additional Analysis and Derivation of Seasonal Normal Weather (Mod 330) Phase 2 - Climate Change Methodology</v>
          </cell>
          <cell r="D583" t="str">
            <v>Z1 - Change completed</v>
          </cell>
          <cell r="E583">
            <v>42031</v>
          </cell>
          <cell r="F583" t="str">
            <v>Helen Gohil</v>
          </cell>
          <cell r="G583" t="str">
            <v>COMPLETE</v>
          </cell>
          <cell r="H583" t="str">
            <v>17/02/14 KB - Transferred from Lee Chambers to Helen Gohil. _x000D_
16/10/13 KB - Per update from Jon Follows - CCN will be delivered in conjunction with CCN for COR2658 (likely to be in Nov 2014). _x000D_
15/08/13 KB - Refer to emails in folder for COR2658.1</v>
          </cell>
          <cell r="J583">
            <v>41438</v>
          </cell>
          <cell r="L583" t="str">
            <v>CLSD</v>
          </cell>
        </row>
        <row r="584">
          <cell r="A584">
            <v>3042</v>
          </cell>
          <cell r="B584" t="str">
            <v>COR2659</v>
          </cell>
          <cell r="C584" t="str">
            <v>SGN Additional DDS Data Refresh 2012</v>
          </cell>
          <cell r="D584" t="str">
            <v>Z2 - Change cancelled</v>
          </cell>
          <cell r="E584">
            <v>41086</v>
          </cell>
          <cell r="F584" t="str">
            <v>Lorraine Cave</v>
          </cell>
          <cell r="G584" t="str">
            <v>CLOSED</v>
          </cell>
          <cell r="H5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584">
            <v>41059</v>
          </cell>
        </row>
        <row r="585">
          <cell r="A585">
            <v>3064</v>
          </cell>
          <cell r="B585" t="str">
            <v>COR2666</v>
          </cell>
          <cell r="C585" t="str">
            <v xml:space="preserve">Detailed CSEP Data Report </v>
          </cell>
          <cell r="D585" t="str">
            <v>Z2 - Change cancelled</v>
          </cell>
          <cell r="E585">
            <v>41696</v>
          </cell>
          <cell r="F585" t="str">
            <v>Lorraine Cave</v>
          </cell>
          <cell r="G585" t="str">
            <v>CLOSED</v>
          </cell>
          <cell r="H5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585">
            <v>41066</v>
          </cell>
          <cell r="L585" t="str">
            <v>CLSD</v>
          </cell>
        </row>
        <row r="586">
          <cell r="A586">
            <v>3076</v>
          </cell>
          <cell r="B586" t="str">
            <v>COR2667</v>
          </cell>
          <cell r="C586" t="str">
            <v>SHQ Reductions at DM Supply Points</v>
          </cell>
          <cell r="D586" t="str">
            <v>Z1 - Change completed</v>
          </cell>
          <cell r="E586">
            <v>41668</v>
          </cell>
          <cell r="F586" t="str">
            <v>Lorraine Cave</v>
          </cell>
          <cell r="G586" t="str">
            <v>COMPLETE</v>
          </cell>
          <cell r="H586"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586">
            <v>41067</v>
          </cell>
          <cell r="L586" t="str">
            <v>CLSD</v>
          </cell>
        </row>
        <row r="587">
          <cell r="A587">
            <v>3079</v>
          </cell>
          <cell r="B587" t="str">
            <v>COR2668</v>
          </cell>
          <cell r="C587" t="str">
            <v>Tactical Solution for NGD - Xoserve Connectivity</v>
          </cell>
          <cell r="D587" t="str">
            <v>Z2 - Change cancelled</v>
          </cell>
          <cell r="E587">
            <v>41346</v>
          </cell>
          <cell r="F587" t="str">
            <v>Andy Earnshaw</v>
          </cell>
          <cell r="G587" t="str">
            <v>CLOSED</v>
          </cell>
          <cell r="H587"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587">
            <v>41067</v>
          </cell>
        </row>
        <row r="588">
          <cell r="A588">
            <v>3080</v>
          </cell>
          <cell r="B588" t="str">
            <v>COR2673</v>
          </cell>
          <cell r="C588" t="str">
            <v>Correcting Data Enquiry System (DES) Print Functionality</v>
          </cell>
          <cell r="D588" t="str">
            <v>Z1 - Change completed</v>
          </cell>
          <cell r="E588">
            <v>41332</v>
          </cell>
          <cell r="F588" t="str">
            <v>Lorraine Cave</v>
          </cell>
          <cell r="G588" t="str">
            <v>COMPLETE</v>
          </cell>
          <cell r="H588"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588">
            <v>41079</v>
          </cell>
          <cell r="L588" t="str">
            <v>CLSD</v>
          </cell>
        </row>
        <row r="589">
          <cell r="A589">
            <v>3092</v>
          </cell>
          <cell r="B589" t="str">
            <v>COR2677</v>
          </cell>
          <cell r="C589" t="str">
            <v>NTS Exit Capacity DN Invoice - .csv File Translation into Paper Invoice Process</v>
          </cell>
          <cell r="D589" t="str">
            <v>Z1 - Change completed</v>
          </cell>
          <cell r="E589">
            <v>41337</v>
          </cell>
          <cell r="F589" t="str">
            <v>Andy Earnshaw</v>
          </cell>
          <cell r="G589" t="str">
            <v>COMPLETE</v>
          </cell>
          <cell r="H589"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589">
            <v>41081</v>
          </cell>
          <cell r="L589" t="str">
            <v>CLSD</v>
          </cell>
        </row>
        <row r="590">
          <cell r="A590">
            <v>3093</v>
          </cell>
          <cell r="B590" t="str">
            <v>COR2678</v>
          </cell>
          <cell r="C590" t="str">
            <v>AQ Amendment Window - Weekly Reports</v>
          </cell>
          <cell r="D590" t="str">
            <v>Z2 - Change cancelled</v>
          </cell>
          <cell r="E590">
            <v>41095</v>
          </cell>
          <cell r="F590" t="str">
            <v>Lorraine Cave</v>
          </cell>
          <cell r="G590" t="str">
            <v>CLOSED</v>
          </cell>
          <cell r="H590" t="str">
            <v xml:space="preserve">05/07/12 KB - E mail received from Joel Martin authorising closure of this CO.  This is in response to communication between Joel and Harvey with regard to merging COR2678 with COR2521.    </v>
          </cell>
          <cell r="J590">
            <v>41081</v>
          </cell>
        </row>
        <row r="591">
          <cell r="A591">
            <v>3114</v>
          </cell>
          <cell r="B591" t="str">
            <v>COR2681</v>
          </cell>
          <cell r="C591" t="str">
            <v>IP ETL Upgrade Project</v>
          </cell>
          <cell r="D591" t="str">
            <v>Z2 - Change cancelled</v>
          </cell>
          <cell r="E591">
            <v>41332</v>
          </cell>
          <cell r="F591" t="str">
            <v>Sat Kalsi</v>
          </cell>
          <cell r="G591" t="str">
            <v>CLOSED</v>
          </cell>
          <cell r="H591"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591">
            <v>41094</v>
          </cell>
        </row>
        <row r="592">
          <cell r="A592">
            <v>3115</v>
          </cell>
          <cell r="B592" t="str">
            <v>COR2693</v>
          </cell>
          <cell r="C592" t="str">
            <v>IT360 Resilience Project</v>
          </cell>
          <cell r="D592" t="str">
            <v>Z1 - Change completed</v>
          </cell>
          <cell r="E592">
            <v>41466</v>
          </cell>
          <cell r="F592" t="str">
            <v>Andy Earnshaw</v>
          </cell>
          <cell r="G592" t="str">
            <v>COMPLETE</v>
          </cell>
          <cell r="H592"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592">
            <v>41106</v>
          </cell>
          <cell r="L592" t="str">
            <v>CLSD</v>
          </cell>
        </row>
        <row r="593">
          <cell r="A593">
            <v>3137</v>
          </cell>
          <cell r="B593" t="str">
            <v>COR2700</v>
          </cell>
          <cell r="C593" t="str">
            <v>Clarity Release 13</v>
          </cell>
          <cell r="D593" t="str">
            <v>Z2 - Change cancelled</v>
          </cell>
          <cell r="E593">
            <v>41501</v>
          </cell>
          <cell r="F593" t="str">
            <v>Chantal Burgess</v>
          </cell>
          <cell r="G593" t="str">
            <v>CLOSED</v>
          </cell>
          <cell r="H593"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593">
            <v>41115</v>
          </cell>
        </row>
        <row r="594">
          <cell r="A594">
            <v>3143.1</v>
          </cell>
          <cell r="B594" t="str">
            <v>COR2701</v>
          </cell>
          <cell r="C594" t="str">
            <v>SGN Monthly DVD Market Sector Code Report.</v>
          </cell>
          <cell r="D594" t="str">
            <v>Z2 - Change cancelled</v>
          </cell>
          <cell r="E594">
            <v>41632</v>
          </cell>
          <cell r="F594" t="str">
            <v>Lorraine Cave</v>
          </cell>
          <cell r="G594" t="str">
            <v>CLOSED</v>
          </cell>
          <cell r="H594" t="str">
            <v xml:space="preserve">10/09/12 KB - Transferred from DT to LC due to change in roles.                                                                                            13/08/12 KB - BEIR due date set to 29/08/12 to account for bank holiday, date BEO received set at 14/08/12 due to time received.    </v>
          </cell>
          <cell r="J594">
            <v>41110</v>
          </cell>
          <cell r="L594" t="str">
            <v>CLSD</v>
          </cell>
        </row>
        <row r="595">
          <cell r="A595">
            <v>3165</v>
          </cell>
          <cell r="B595" t="str">
            <v>COR2717</v>
          </cell>
          <cell r="C595" t="str">
            <v>Billing of UNC TPD Section G3.8.1 (b) Transporter Disablement of Supply Jobs (MOD 675)</v>
          </cell>
          <cell r="D595" t="str">
            <v>Z1 - Change completed</v>
          </cell>
          <cell r="E595">
            <v>41814</v>
          </cell>
          <cell r="F595" t="str">
            <v>Lorraine Cave</v>
          </cell>
          <cell r="G595" t="str">
            <v>COMPLETE</v>
          </cell>
          <cell r="H595" t="str">
            <v>13/06/13 KB - CA received for revised BER. _x000D_
12/06/13 KB - Revised BER issued to reflect slight increase in costs - discussed at CMSG meeting on 12/06.</v>
          </cell>
          <cell r="J595">
            <v>41117</v>
          </cell>
          <cell r="L595" t="str">
            <v>CLSD</v>
          </cell>
        </row>
        <row r="596">
          <cell r="A596">
            <v>3181</v>
          </cell>
          <cell r="B596" t="str">
            <v>COR2734</v>
          </cell>
          <cell r="C596" t="str">
            <v>Provision of DN Ratchet Charge Reports</v>
          </cell>
          <cell r="D596" t="str">
            <v>Z1 - Change completed</v>
          </cell>
          <cell r="E596">
            <v>41394</v>
          </cell>
          <cell r="F596" t="str">
            <v>Lorraine Cave</v>
          </cell>
          <cell r="G596" t="str">
            <v>COMPLETE</v>
          </cell>
          <cell r="H596"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596">
            <v>41131</v>
          </cell>
          <cell r="L596" t="str">
            <v>CLSD</v>
          </cell>
        </row>
        <row r="597">
          <cell r="A597">
            <v>3182</v>
          </cell>
          <cell r="B597" t="str">
            <v>COR2756</v>
          </cell>
          <cell r="C597" t="str">
            <v>Daily Metered Supply Point SOQ / SHQ Reductions Report</v>
          </cell>
          <cell r="D597" t="str">
            <v>Z1 - Change completed</v>
          </cell>
          <cell r="E597">
            <v>41463</v>
          </cell>
          <cell r="F597" t="str">
            <v>Lorraine Cave</v>
          </cell>
          <cell r="G597" t="str">
            <v>COMPLETE</v>
          </cell>
          <cell r="H597"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597">
            <v>41149</v>
          </cell>
          <cell r="L597" t="str">
            <v>CLSD</v>
          </cell>
        </row>
        <row r="598">
          <cell r="A598">
            <v>3186</v>
          </cell>
          <cell r="B598" t="str">
            <v>COR2762</v>
          </cell>
          <cell r="C598" t="str">
            <v>Updated Theft of Gas Calculator</v>
          </cell>
          <cell r="D598" t="str">
            <v>Z1 - Change completed</v>
          </cell>
          <cell r="E598">
            <v>41337</v>
          </cell>
          <cell r="F598" t="str">
            <v>Lorraine Cave</v>
          </cell>
          <cell r="G598" t="str">
            <v>COMPLETE</v>
          </cell>
          <cell r="H598"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598">
            <v>41150</v>
          </cell>
          <cell r="L598" t="str">
            <v>CLSD</v>
          </cell>
        </row>
        <row r="599">
          <cell r="A599">
            <v>3187</v>
          </cell>
          <cell r="B599" t="str">
            <v>COR2769</v>
          </cell>
          <cell r="C599" t="str">
            <v>Data Retention and Table Partitioning</v>
          </cell>
          <cell r="D599" t="str">
            <v>Z1 - Change completed</v>
          </cell>
          <cell r="E599">
            <v>41618</v>
          </cell>
          <cell r="F599" t="str">
            <v>Lorraine Cave</v>
          </cell>
          <cell r="G599" t="str">
            <v>COMPLETE</v>
          </cell>
          <cell r="H599"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599">
            <v>41157</v>
          </cell>
          <cell r="L599" t="str">
            <v>CLSD</v>
          </cell>
        </row>
        <row r="600">
          <cell r="A600">
            <v>3218</v>
          </cell>
          <cell r="B600" t="str">
            <v>COR2787</v>
          </cell>
          <cell r="C600" t="str">
            <v>Business File Type Process _x000D_
(WITH BICC TEAM - ON HOLD AS PROJECT)</v>
          </cell>
          <cell r="D600" t="str">
            <v>Z2 - Change cancelled</v>
          </cell>
          <cell r="E600">
            <v>41906</v>
          </cell>
          <cell r="F600" t="str">
            <v>Chris Fears</v>
          </cell>
          <cell r="G600" t="str">
            <v>CLOSED</v>
          </cell>
          <cell r="H600"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600">
            <v>41183</v>
          </cell>
        </row>
        <row r="601">
          <cell r="A601">
            <v>3234</v>
          </cell>
          <cell r="B601" t="str">
            <v>COR2789</v>
          </cell>
          <cell r="C601" t="str">
            <v>Back Billing_x000D_
(Measures to address unregistered and shipperless sites)</v>
          </cell>
          <cell r="D601" t="str">
            <v>Z1 - Change completed</v>
          </cell>
          <cell r="E601">
            <v>42438</v>
          </cell>
          <cell r="F601" t="str">
            <v>Andy Simpson</v>
          </cell>
          <cell r="G601" t="str">
            <v>COMPLETE</v>
          </cell>
          <cell r="H60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601">
            <v>41183</v>
          </cell>
          <cell r="L601" t="str">
            <v>CLSD</v>
          </cell>
        </row>
        <row r="602">
          <cell r="A602">
            <v>3234.1</v>
          </cell>
          <cell r="B602" t="str">
            <v>COR2800</v>
          </cell>
          <cell r="C602" t="str">
            <v>SGN DM &amp; NDM Data Logger Information Report</v>
          </cell>
          <cell r="D602" t="str">
            <v>Z1 - Change completed</v>
          </cell>
          <cell r="E602">
            <v>41388</v>
          </cell>
          <cell r="F602" t="str">
            <v>Lorraine Cave</v>
          </cell>
          <cell r="G602" t="str">
            <v>COMPLETE</v>
          </cell>
          <cell r="H602"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602">
            <v>41194</v>
          </cell>
          <cell r="L602" t="str">
            <v>CLSD</v>
          </cell>
        </row>
        <row r="603">
          <cell r="A603">
            <v>3247</v>
          </cell>
          <cell r="B603" t="str">
            <v>COR2802</v>
          </cell>
          <cell r="C603" t="str">
            <v>Supporting Information for Telephone Enquiry Usage
UPCO006</v>
          </cell>
          <cell r="D603" t="str">
            <v>Z2 - Change cancelled</v>
          </cell>
          <cell r="E603">
            <v>41197</v>
          </cell>
          <cell r="F603" t="str">
            <v>David Addison</v>
          </cell>
          <cell r="G603" t="str">
            <v>CLOSED</v>
          </cell>
          <cell r="H603"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603">
            <v>41197</v>
          </cell>
        </row>
        <row r="604">
          <cell r="A604">
            <v>3250</v>
          </cell>
          <cell r="B604" t="str">
            <v>COR2812</v>
          </cell>
          <cell r="C604" t="str">
            <v>Portfolio Reconciliation – Supplier Data Set’ (Mod 431)</v>
          </cell>
          <cell r="D604" t="str">
            <v>Z2 - Change cancelled</v>
          </cell>
          <cell r="E604">
            <v>41236</v>
          </cell>
          <cell r="F604" t="str">
            <v>Lorraine Cave</v>
          </cell>
          <cell r="G604" t="str">
            <v>CLOSED</v>
          </cell>
          <cell r="H604"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604">
            <v>41201</v>
          </cell>
        </row>
        <row r="605">
          <cell r="A605">
            <v>3261</v>
          </cell>
          <cell r="B605" t="str">
            <v>COR2831</v>
          </cell>
          <cell r="C605" t="str">
            <v>Smart Metering UNC Mod 0430 DCC Day 1</v>
          </cell>
          <cell r="D605" t="str">
            <v>Z1 - Change completed</v>
          </cell>
          <cell r="E605">
            <v>41691</v>
          </cell>
          <cell r="F605" t="str">
            <v>Helen Gohil</v>
          </cell>
          <cell r="G605" t="str">
            <v>COMPLETE</v>
          </cell>
          <cell r="H605"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605">
            <v>41234</v>
          </cell>
          <cell r="L605" t="str">
            <v>CLSD</v>
          </cell>
        </row>
        <row r="606">
          <cell r="A606">
            <v>3262</v>
          </cell>
          <cell r="B606" t="str">
            <v>COR2834</v>
          </cell>
          <cell r="C606" t="str">
            <v>Sites and Meters Extract Report</v>
          </cell>
          <cell r="D606" t="str">
            <v>Z1 - Change completed</v>
          </cell>
          <cell r="E606">
            <v>41332</v>
          </cell>
          <cell r="F606" t="str">
            <v>Lorraine Cave</v>
          </cell>
          <cell r="G606" t="str">
            <v>COMPLETE</v>
          </cell>
          <cell r="H60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606">
            <v>41229</v>
          </cell>
          <cell r="L606" t="str">
            <v>CLSD</v>
          </cell>
        </row>
        <row r="607">
          <cell r="A607">
            <v>3264</v>
          </cell>
          <cell r="B607" t="str">
            <v>COR2835</v>
          </cell>
          <cell r="C607" t="str">
            <v>Gemini Entry Environment to Test EU Codes</v>
          </cell>
          <cell r="D607" t="str">
            <v>Z1 - Change completed</v>
          </cell>
          <cell r="E607">
            <v>41467</v>
          </cell>
          <cell r="F607" t="str">
            <v>Andy Earnshaw</v>
          </cell>
          <cell r="G607" t="str">
            <v>COMPLETE</v>
          </cell>
          <cell r="H607"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607">
            <v>41246</v>
          </cell>
          <cell r="L607" t="str">
            <v>CLSD</v>
          </cell>
        </row>
        <row r="608">
          <cell r="A608">
            <v>3265</v>
          </cell>
          <cell r="B608" t="str">
            <v>COR2851</v>
          </cell>
          <cell r="C608" t="str">
            <v>Functionality associated with the implementation of Mod 410a</v>
          </cell>
          <cell r="D608" t="str">
            <v>Z2 - Change cancelled</v>
          </cell>
          <cell r="E608">
            <v>41278</v>
          </cell>
          <cell r="F608" t="str">
            <v>Andy Simpson</v>
          </cell>
          <cell r="G608" t="str">
            <v>CLOSED</v>
          </cell>
          <cell r="H608"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608">
            <v>41249</v>
          </cell>
        </row>
        <row r="609">
          <cell r="A609">
            <v>3275</v>
          </cell>
          <cell r="B609" t="str">
            <v>COR2859</v>
          </cell>
          <cell r="C609" t="str">
            <v>Evaluation of the Addition of the GB Country Prefix to all NWO  VAT Numbers for Invoicing</v>
          </cell>
          <cell r="D609" t="str">
            <v>Z2 - Change cancelled</v>
          </cell>
          <cell r="E609">
            <v>41773</v>
          </cell>
          <cell r="F609" t="str">
            <v>Andy Simpson</v>
          </cell>
          <cell r="G609" t="str">
            <v>CLOSED</v>
          </cell>
          <cell r="H609"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609">
            <v>41540</v>
          </cell>
        </row>
        <row r="610">
          <cell r="A610">
            <v>3278</v>
          </cell>
          <cell r="B610" t="str">
            <v>COR2862</v>
          </cell>
          <cell r="C610" t="str">
            <v>Greater Transparency over AQ Appeal Performance MOD378</v>
          </cell>
          <cell r="D610" t="str">
            <v>Z1 - Change completed</v>
          </cell>
          <cell r="E610">
            <v>41597</v>
          </cell>
          <cell r="F610" t="str">
            <v>Lorraine Cave</v>
          </cell>
          <cell r="G610" t="str">
            <v>COMPLETE</v>
          </cell>
          <cell r="H610"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610">
            <v>41254</v>
          </cell>
          <cell r="L610" t="str">
            <v>CLSD</v>
          </cell>
        </row>
        <row r="611">
          <cell r="A611">
            <v>3286</v>
          </cell>
          <cell r="B611" t="str">
            <v>COR2865</v>
          </cell>
          <cell r="C611" t="str">
            <v>Tackling the shipperless and unregistered sites backlog -Costs/benefit analysis</v>
          </cell>
          <cell r="D611" t="str">
            <v>Z1 - Change completed</v>
          </cell>
          <cell r="E611">
            <v>41631</v>
          </cell>
          <cell r="F611" t="str">
            <v>Lorraine Cave</v>
          </cell>
          <cell r="G611" t="str">
            <v>COMPLETE</v>
          </cell>
          <cell r="H611" t="str">
            <v>12/09/13 KB - Note sent to DN's recommending  _x000D_
_x000D_
19/12/2012 AT - Added to Tracking Sheet after approval at workload meeting 19/12/2012. Related to MOD 410a.</v>
          </cell>
          <cell r="J611">
            <v>41256</v>
          </cell>
          <cell r="L611" t="str">
            <v>CLSD</v>
          </cell>
        </row>
        <row r="612">
          <cell r="A612">
            <v>3288</v>
          </cell>
          <cell r="B612" t="str">
            <v>COR2874</v>
          </cell>
          <cell r="C612" t="str">
            <v>AQ Review 2013</v>
          </cell>
          <cell r="D612" t="str">
            <v>Z1 - Change completed</v>
          </cell>
          <cell r="E612">
            <v>41661</v>
          </cell>
          <cell r="F612" t="str">
            <v>Lorraine Cave</v>
          </cell>
          <cell r="G612" t="str">
            <v>COMPLETE</v>
          </cell>
          <cell r="H612"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612">
            <v>41283</v>
          </cell>
          <cell r="L612" t="str">
            <v>CLSD</v>
          </cell>
        </row>
        <row r="613">
          <cell r="A613">
            <v>3301</v>
          </cell>
          <cell r="B613" t="str">
            <v>COR2877</v>
          </cell>
          <cell r="C613" t="str">
            <v>Testing Gemini/Exit for the Introduction of a Long Term Non Firm Capacity Product</v>
          </cell>
          <cell r="D613" t="str">
            <v>Z1 - Change completed</v>
          </cell>
          <cell r="E613">
            <v>41647</v>
          </cell>
          <cell r="F613" t="str">
            <v>Andy Earnshaw</v>
          </cell>
          <cell r="G613" t="str">
            <v>COMPLETE</v>
          </cell>
          <cell r="H613"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613">
            <v>41459</v>
          </cell>
          <cell r="L613" t="str">
            <v>CLSD</v>
          </cell>
        </row>
        <row r="614">
          <cell r="A614">
            <v>3312</v>
          </cell>
          <cell r="B614" t="str">
            <v>COR2878</v>
          </cell>
          <cell r="C614" t="str">
            <v>MOD 0338V - Removal of UNC requirement for a gas trader to hold a gas shipper licence _x000D_
_x000D_
_x000D_
_x000D_
(ON HOLD)</v>
          </cell>
          <cell r="D614" t="str">
            <v>Z2 - Change cancelled</v>
          </cell>
          <cell r="E614">
            <v>41701</v>
          </cell>
          <cell r="F614" t="str">
            <v>Andy Earnshaw</v>
          </cell>
          <cell r="G614" t="str">
            <v>CLOSED</v>
          </cell>
          <cell r="H614"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614">
            <v>41262</v>
          </cell>
        </row>
        <row r="615">
          <cell r="A615">
            <v>3313</v>
          </cell>
          <cell r="B615" t="str">
            <v>COR2879</v>
          </cell>
          <cell r="C615" t="str">
            <v>SPAA Market Domain Data Process</v>
          </cell>
          <cell r="D615" t="str">
            <v>Z2 - Change cancelled</v>
          </cell>
          <cell r="E615">
            <v>42836</v>
          </cell>
          <cell r="F615" t="str">
            <v>Dave Addison</v>
          </cell>
          <cell r="G615" t="str">
            <v>CLOSED</v>
          </cell>
          <cell r="H615"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615">
            <v>41260</v>
          </cell>
        </row>
        <row r="616">
          <cell r="A616">
            <v>3316</v>
          </cell>
          <cell r="B616" t="str">
            <v>COR2883</v>
          </cell>
          <cell r="C616" t="str">
            <v>BPMS - Internal Project</v>
          </cell>
          <cell r="D616" t="str">
            <v>Z2 - Change cancelled</v>
          </cell>
          <cell r="E616">
            <v>41950</v>
          </cell>
          <cell r="F616" t="str">
            <v>Andy Simpson</v>
          </cell>
          <cell r="G616" t="str">
            <v>CLOSED</v>
          </cell>
          <cell r="H61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616">
            <v>41277</v>
          </cell>
        </row>
        <row r="617">
          <cell r="A617">
            <v>3317</v>
          </cell>
          <cell r="B617" t="str">
            <v>COR2884</v>
          </cell>
          <cell r="C617" t="str">
            <v>Desktop Transformation Project</v>
          </cell>
          <cell r="D617" t="str">
            <v>Z2 - Change cancelled</v>
          </cell>
          <cell r="E617">
            <v>42683</v>
          </cell>
          <cell r="F617" t="str">
            <v>Darran Dredge</v>
          </cell>
          <cell r="G617" t="str">
            <v>CLOSED</v>
          </cell>
          <cell r="H617"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617">
            <v>41283</v>
          </cell>
        </row>
        <row r="618">
          <cell r="A618">
            <v>3335</v>
          </cell>
          <cell r="B618" t="str">
            <v>COR2885</v>
          </cell>
          <cell r="C618" t="str">
            <v>IP TTD Server Procurement</v>
          </cell>
          <cell r="D618" t="str">
            <v>Z2 - Change cancelled</v>
          </cell>
          <cell r="E618">
            <v>41281</v>
          </cell>
          <cell r="G618" t="str">
            <v>CLOSED</v>
          </cell>
          <cell r="H618"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618">
            <v>41281</v>
          </cell>
        </row>
        <row r="619">
          <cell r="A619">
            <v>3336</v>
          </cell>
          <cell r="B619" t="str">
            <v>COR2925</v>
          </cell>
          <cell r="C619" t="str">
            <v>Gemini Integration with PRISMA</v>
          </cell>
          <cell r="D619" t="str">
            <v>Z1 - Change completed</v>
          </cell>
          <cell r="E619">
            <v>41681</v>
          </cell>
          <cell r="F619" t="str">
            <v>Andy Earnshaw</v>
          </cell>
          <cell r="G619" t="str">
            <v>COMPLETE</v>
          </cell>
          <cell r="H619"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619">
            <v>41305</v>
          </cell>
          <cell r="L619" t="str">
            <v>CLSD</v>
          </cell>
        </row>
        <row r="620">
          <cell r="A620">
            <v>3337</v>
          </cell>
          <cell r="B620" t="str">
            <v>COR2935</v>
          </cell>
          <cell r="C620" t="str">
            <v>Voluntary Discontinuance Datafix</v>
          </cell>
          <cell r="D620" t="str">
            <v>Z1 - Change completed</v>
          </cell>
          <cell r="E620">
            <v>41677</v>
          </cell>
          <cell r="F620" t="str">
            <v>Andy Earnshaw</v>
          </cell>
          <cell r="G620" t="str">
            <v>COMPLETE</v>
          </cell>
          <cell r="H620" t="str">
            <v>14/01/14 KB - Note from Julie Varney seeking clarification on the utilisation of the 12 day datafix allowance - CCN not authorised.</v>
          </cell>
          <cell r="J620">
            <v>41313</v>
          </cell>
          <cell r="L620" t="str">
            <v>CLSD</v>
          </cell>
        </row>
        <row r="621">
          <cell r="A621">
            <v>3351</v>
          </cell>
          <cell r="B621" t="str">
            <v>COR2936</v>
          </cell>
          <cell r="C621" t="str">
            <v xml:space="preserve">Recall &amp; Termination Functionality </v>
          </cell>
          <cell r="D621" t="str">
            <v>Z2 - Change cancelled</v>
          </cell>
          <cell r="E621">
            <v>41327</v>
          </cell>
          <cell r="F621" t="str">
            <v>Andy Earnshaw</v>
          </cell>
          <cell r="G621" t="str">
            <v>CLOSED</v>
          </cell>
          <cell r="H621" t="str">
            <v>03/07/2013 AT - BEO Received CHANGE REJECTED - "National Grid Transmission had decided that it will not be progressing with this Change Order. Therefore the Change Order has been cancelled – please close down this Change Order"- Julie Varney</v>
          </cell>
          <cell r="J621">
            <v>41313</v>
          </cell>
        </row>
        <row r="622">
          <cell r="A622">
            <v>3362</v>
          </cell>
          <cell r="B622" t="str">
            <v>COR2944</v>
          </cell>
          <cell r="C622" t="str">
            <v>Single one-off complete supply point data extract for National Grid Distribution</v>
          </cell>
          <cell r="D622" t="str">
            <v>Z1 - Change completed</v>
          </cell>
          <cell r="E622">
            <v>41702</v>
          </cell>
          <cell r="F622" t="str">
            <v>Lorraine Cave</v>
          </cell>
          <cell r="G622" t="str">
            <v>COMPLETE</v>
          </cell>
          <cell r="H622"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622">
            <v>41323</v>
          </cell>
          <cell r="L622" t="str">
            <v>CLSD</v>
          </cell>
        </row>
        <row r="623">
          <cell r="A623">
            <v>3369</v>
          </cell>
          <cell r="B623" t="str">
            <v>COR2958</v>
          </cell>
          <cell r="C623" t="str">
            <v>Shipper Information Service Decommissioning</v>
          </cell>
          <cell r="D623" t="str">
            <v>Z2 - Change cancelled</v>
          </cell>
          <cell r="E623">
            <v>41478</v>
          </cell>
          <cell r="F623" t="str">
            <v>Chris Fears</v>
          </cell>
          <cell r="G623" t="str">
            <v>CLOSED</v>
          </cell>
          <cell r="H623" t="str">
            <v>23/07/13 KB - Note received from Julie Varney authorising closure of COR2958.  _x000D_
18/07/13 KB - Note from Chris Fears advising that COR2958 is not progressing.  Await approval to close.  _x000D_
28/03/2013 AT - New EQR Date Submitted. Updated to 08/04/2013</v>
          </cell>
          <cell r="J623">
            <v>41344</v>
          </cell>
        </row>
        <row r="624">
          <cell r="A624">
            <v>3372</v>
          </cell>
          <cell r="B624" t="str">
            <v>COR2959</v>
          </cell>
          <cell r="C624" t="str">
            <v>Gemini - Impact of EU Gas Day Change</v>
          </cell>
          <cell r="D624" t="str">
            <v>Z1 - Change completed</v>
          </cell>
          <cell r="E624">
            <v>41670</v>
          </cell>
          <cell r="F624" t="str">
            <v>Andy Earnshaw</v>
          </cell>
          <cell r="G624" t="str">
            <v>COMPLETE</v>
          </cell>
          <cell r="H62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624">
            <v>41344</v>
          </cell>
          <cell r="L624" t="str">
            <v>CLSD</v>
          </cell>
        </row>
        <row r="625">
          <cell r="A625">
            <v>3375</v>
          </cell>
          <cell r="B625" t="str">
            <v>COR2961</v>
          </cell>
          <cell r="C625" t="str">
            <v>Oracle ULA Underlicensing</v>
          </cell>
          <cell r="D625" t="str">
            <v>Z2 - Change cancelled</v>
          </cell>
          <cell r="E625">
            <v>42102</v>
          </cell>
          <cell r="F625" t="str">
            <v>David Williamson</v>
          </cell>
          <cell r="G625" t="str">
            <v>CLOSED</v>
          </cell>
          <cell r="H625" t="str">
            <v>08.04.0215-Confirmation email received to close this line item. It was never a project. Licence costs were funded through this. Do not report on closure P50 report.</v>
          </cell>
          <cell r="J625">
            <v>41345</v>
          </cell>
        </row>
        <row r="626">
          <cell r="A626">
            <v>3387</v>
          </cell>
          <cell r="B626" t="str">
            <v>COR2970</v>
          </cell>
          <cell r="C626" t="str">
            <v>New Gemini/Gemini Exit Quantity Holders</v>
          </cell>
          <cell r="D626" t="str">
            <v>Z1 - Change completed</v>
          </cell>
          <cell r="E626">
            <v>41670</v>
          </cell>
          <cell r="F626" t="str">
            <v>Andy Earnshaw</v>
          </cell>
          <cell r="G626" t="str">
            <v>COMPLETE</v>
          </cell>
          <cell r="H62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626">
            <v>41348</v>
          </cell>
          <cell r="L626" t="str">
            <v>CLSD</v>
          </cell>
        </row>
        <row r="627">
          <cell r="A627">
            <v>3396</v>
          </cell>
          <cell r="B627" t="str">
            <v>COR2971</v>
          </cell>
          <cell r="C627" t="str">
            <v>SGN DDU &amp; CPM Files</v>
          </cell>
          <cell r="D627" t="str">
            <v>Z1 - Change completed</v>
          </cell>
          <cell r="E627">
            <v>41380</v>
          </cell>
          <cell r="F627" t="str">
            <v>Lorraine Cave</v>
          </cell>
          <cell r="G627" t="str">
            <v>COMPLETE</v>
          </cell>
          <cell r="H627"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627">
            <v>41351</v>
          </cell>
        </row>
        <row r="628">
          <cell r="A628">
            <v>3402</v>
          </cell>
          <cell r="B628" t="str">
            <v>COR2975</v>
          </cell>
          <cell r="C628" t="str">
            <v>Impact Assessment on Xoserve Systems &amp; Process Resulting from Change of Gas Day</v>
          </cell>
          <cell r="D628" t="str">
            <v>Z1 - Change completed</v>
          </cell>
          <cell r="E628">
            <v>41684</v>
          </cell>
          <cell r="F628" t="str">
            <v>Andy Earnshaw</v>
          </cell>
          <cell r="G628" t="str">
            <v>COMPLETE</v>
          </cell>
          <cell r="H628"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628">
            <v>41354</v>
          </cell>
          <cell r="L628" t="str">
            <v>CLSD</v>
          </cell>
        </row>
        <row r="629">
          <cell r="A629">
            <v>3403</v>
          </cell>
          <cell r="B629" t="str">
            <v>COR2983</v>
          </cell>
          <cell r="C629" t="str">
            <v>Facilitating UNC Section G 7.3.7</v>
          </cell>
          <cell r="D629" t="str">
            <v>Z2 - Change cancelled</v>
          </cell>
          <cell r="E629">
            <v>41591</v>
          </cell>
          <cell r="F629" t="str">
            <v>Andy Simpson</v>
          </cell>
          <cell r="G629" t="str">
            <v>CLOSED</v>
          </cell>
          <cell r="H629"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629">
            <v>41358</v>
          </cell>
          <cell r="L629" t="str">
            <v>SENT</v>
          </cell>
        </row>
        <row r="630">
          <cell r="A630">
            <v>3429</v>
          </cell>
          <cell r="B630" t="str">
            <v>COR3001</v>
          </cell>
          <cell r="C630" t="str">
            <v>Mod 345 - Removal of DMV Regime</v>
          </cell>
          <cell r="D630" t="str">
            <v>Z1 - Change completed</v>
          </cell>
          <cell r="E630">
            <v>41596</v>
          </cell>
          <cell r="F630" t="str">
            <v>Lorraine Cave</v>
          </cell>
          <cell r="G630" t="str">
            <v>COMPLETE</v>
          </cell>
          <cell r="H630" t="str">
            <v>18/11/13 KB - Email closure authorisation received from Joel Martin.</v>
          </cell>
          <cell r="J630">
            <v>41376</v>
          </cell>
          <cell r="L630" t="str">
            <v>CLSD</v>
          </cell>
        </row>
        <row r="631">
          <cell r="A631">
            <v>3474</v>
          </cell>
          <cell r="B631" t="str">
            <v>COR3005</v>
          </cell>
          <cell r="C631" t="str">
            <v>Gemini Exit UIOLI incorrectly linked to Meter ID</v>
          </cell>
          <cell r="D631" t="str">
            <v>Z1 - Change completed</v>
          </cell>
          <cell r="E631">
            <v>41759</v>
          </cell>
          <cell r="F631" t="str">
            <v>Andy Earnshaw</v>
          </cell>
          <cell r="G631" t="str">
            <v>COMPLETE</v>
          </cell>
          <cell r="H631"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31">
            <v>41551</v>
          </cell>
          <cell r="L631" t="str">
            <v>CLSD</v>
          </cell>
        </row>
        <row r="632">
          <cell r="A632">
            <v>3475</v>
          </cell>
          <cell r="B632" t="str">
            <v>COR3007</v>
          </cell>
          <cell r="C632" t="str">
            <v>The proposal to delay the implementation of the back billing element of MOD 425V until 1st October _x000D_
UNC MOD 450B – Monthly revision of erroneous SSP Aqs outside the User AQ Review Period._x000D_
_x000D_
Implementation</v>
          </cell>
          <cell r="D632" t="str">
            <v>Z1 - Change completed</v>
          </cell>
          <cell r="E632">
            <v>42034</v>
          </cell>
          <cell r="F632" t="str">
            <v>Lorraine Cave</v>
          </cell>
          <cell r="G632" t="str">
            <v>COMPLETE</v>
          </cell>
          <cell r="H632" t="str">
            <v>08/01/2015 HT - Note attached to the CCN email that went out to Network that was sent in and authorised by the BA</v>
          </cell>
          <cell r="J632">
            <v>41712</v>
          </cell>
          <cell r="L632" t="str">
            <v>CLSD</v>
          </cell>
        </row>
        <row r="633">
          <cell r="A633">
            <v>3496</v>
          </cell>
          <cell r="B633" t="str">
            <v>COR3008</v>
          </cell>
          <cell r="C633" t="str">
            <v>MOD0430 – DCC Day 1 Shipper Technical Design</v>
          </cell>
          <cell r="D633" t="str">
            <v>Z2 - Change cancelled</v>
          </cell>
          <cell r="E633">
            <v>41604</v>
          </cell>
          <cell r="F633" t="str">
            <v>Lee Chambers</v>
          </cell>
          <cell r="G633" t="str">
            <v>CLOSED</v>
          </cell>
          <cell r="H633"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633">
            <v>41379</v>
          </cell>
        </row>
        <row r="634">
          <cell r="A634">
            <v>3500</v>
          </cell>
          <cell r="B634" t="str">
            <v>COR3017</v>
          </cell>
          <cell r="C634" t="str">
            <v>Previously named Post Closeout Post SOMSA Processes</v>
          </cell>
          <cell r="D634" t="str">
            <v>Z2 - Change cancelled</v>
          </cell>
          <cell r="E634">
            <v>41431</v>
          </cell>
          <cell r="F634" t="str">
            <v>Jessica Harris</v>
          </cell>
          <cell r="G634" t="str">
            <v>CLOSED</v>
          </cell>
          <cell r="H63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634">
            <v>41407</v>
          </cell>
        </row>
        <row r="635">
          <cell r="A635">
            <v>3521</v>
          </cell>
          <cell r="B635" t="str">
            <v>COR3041</v>
          </cell>
          <cell r="C635" t="str">
            <v>Capture Request Change for Exit Capacity Daily Auctions</v>
          </cell>
          <cell r="D635" t="str">
            <v>Z1 - Change completed</v>
          </cell>
          <cell r="E635">
            <v>41670</v>
          </cell>
          <cell r="F635" t="str">
            <v>Andy Earnshaw</v>
          </cell>
          <cell r="G635" t="str">
            <v>COMPLETE</v>
          </cell>
          <cell r="H635"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635">
            <v>41390</v>
          </cell>
          <cell r="L635" t="str">
            <v>CLSD</v>
          </cell>
        </row>
        <row r="636">
          <cell r="A636">
            <v>3537</v>
          </cell>
          <cell r="B636" t="str">
            <v>COR3042</v>
          </cell>
          <cell r="C636" t="str">
            <v>M-Number Helpline &amp; GT ID In-sourcing_x000D_
(ON HOLD)</v>
          </cell>
          <cell r="D636" t="str">
            <v>Z2 - Change cancelled</v>
          </cell>
          <cell r="E636">
            <v>42453</v>
          </cell>
          <cell r="F636" t="str">
            <v>Andy Simpson</v>
          </cell>
          <cell r="G636" t="str">
            <v>CLOSED</v>
          </cell>
          <cell r="H63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636">
            <v>41438</v>
          </cell>
        </row>
        <row r="637">
          <cell r="A637">
            <v>3541</v>
          </cell>
          <cell r="B637" t="str">
            <v>COR3064</v>
          </cell>
          <cell r="C637" t="str">
            <v>MOD0430 – DCC Day 1 – GT Reporting for DCC Charging</v>
          </cell>
          <cell r="D637" t="str">
            <v>Z2 - Change cancelled</v>
          </cell>
          <cell r="E637">
            <v>42321</v>
          </cell>
          <cell r="G637" t="str">
            <v>CLOSED</v>
          </cell>
          <cell r="H637"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637">
            <v>41409</v>
          </cell>
          <cell r="L637" t="str">
            <v>CLSD</v>
          </cell>
        </row>
        <row r="638">
          <cell r="A638">
            <v>3571</v>
          </cell>
          <cell r="B638" t="str">
            <v>COR3076</v>
          </cell>
          <cell r="C638" t="str">
            <v>Amendment to bi-monthly S&amp;U Statistics Report</v>
          </cell>
          <cell r="D638" t="str">
            <v>Z1 - Change completed</v>
          </cell>
          <cell r="E638">
            <v>42037</v>
          </cell>
          <cell r="F638" t="str">
            <v>Lorraine Cave</v>
          </cell>
          <cell r="G638" t="str">
            <v>COMPLETE</v>
          </cell>
          <cell r="H638"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638">
            <v>41423</v>
          </cell>
          <cell r="L638" t="str">
            <v>CLSD</v>
          </cell>
        </row>
        <row r="639">
          <cell r="A639">
            <v>3572</v>
          </cell>
          <cell r="B639" t="str">
            <v>COR3079</v>
          </cell>
          <cell r="C639" t="str">
            <v>Server Migration Project - Xoserve Impact</v>
          </cell>
          <cell r="D639" t="str">
            <v>Z2 - Change cancelled</v>
          </cell>
          <cell r="E639">
            <v>41436</v>
          </cell>
          <cell r="F639" t="str">
            <v>Chris Fears</v>
          </cell>
          <cell r="G639" t="str">
            <v>CLOSED</v>
          </cell>
          <cell r="H639"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639">
            <v>41423</v>
          </cell>
        </row>
        <row r="640">
          <cell r="A640">
            <v>3575</v>
          </cell>
          <cell r="B640" t="str">
            <v>COR3080</v>
          </cell>
          <cell r="C640" t="str">
            <v>Provision of the SPAA Theft Code of Practice reporting requirements for Transporters (CURRENTLY ON HOLD)</v>
          </cell>
          <cell r="D640" t="str">
            <v>Z2 - Change cancelled</v>
          </cell>
          <cell r="E640">
            <v>41691</v>
          </cell>
          <cell r="F640" t="str">
            <v>Lorraine Cave</v>
          </cell>
          <cell r="G640" t="str">
            <v>CLOSED</v>
          </cell>
          <cell r="H640"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640">
            <v>41423</v>
          </cell>
        </row>
        <row r="641">
          <cell r="A641">
            <v>3581</v>
          </cell>
          <cell r="B641" t="str">
            <v>COR3092</v>
          </cell>
          <cell r="C641" t="str">
            <v>SGN Additional DDS Data Refresh (2013)</v>
          </cell>
          <cell r="D641" t="str">
            <v>Z2 - Change cancelled</v>
          </cell>
          <cell r="E641">
            <v>41543</v>
          </cell>
          <cell r="F641" t="str">
            <v>Andy Simpson</v>
          </cell>
          <cell r="G641" t="str">
            <v>CLOSED</v>
          </cell>
          <cell r="H641"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641">
            <v>41439</v>
          </cell>
        </row>
        <row r="642">
          <cell r="A642">
            <v>3585</v>
          </cell>
          <cell r="B642" t="str">
            <v>COR3093</v>
          </cell>
          <cell r="C642" t="str">
            <v>SGN Monthly DVD Market Sector Code Report – add Current Supplier Name</v>
          </cell>
          <cell r="D642" t="str">
            <v>Z2 - Change cancelled</v>
          </cell>
          <cell r="E642">
            <v>41472</v>
          </cell>
          <cell r="F642" t="str">
            <v>Lorraine Cave</v>
          </cell>
          <cell r="G642" t="str">
            <v>CLOSED</v>
          </cell>
          <cell r="H642" t="str">
            <v>31/07/2013 - AT COR CLOSED BY JOEL MARTIN</v>
          </cell>
          <cell r="J642">
            <v>41444</v>
          </cell>
        </row>
        <row r="643">
          <cell r="A643">
            <v>3592</v>
          </cell>
          <cell r="B643" t="str">
            <v>COR3114</v>
          </cell>
          <cell r="C643" t="str">
            <v>IP Sustaining Analysis</v>
          </cell>
          <cell r="D643" t="str">
            <v>Z2 - Change cancelled</v>
          </cell>
          <cell r="E643">
            <v>42107</v>
          </cell>
          <cell r="F643" t="str">
            <v>Andy Simpson</v>
          </cell>
          <cell r="G643" t="str">
            <v>CLOSED</v>
          </cell>
          <cell r="H643"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643">
            <v>41472</v>
          </cell>
        </row>
        <row r="644">
          <cell r="A644">
            <v>3620</v>
          </cell>
          <cell r="B644" t="str">
            <v>COR3115</v>
          </cell>
          <cell r="C644" t="str">
            <v>DE Integration and PAWS Upgrade (ON HOLD)</v>
          </cell>
          <cell r="D644" t="str">
            <v>Z2 - Change cancelled</v>
          </cell>
          <cell r="E644">
            <v>41466</v>
          </cell>
          <cell r="F644" t="str">
            <v>Andy Simpson</v>
          </cell>
          <cell r="G644" t="str">
            <v>CLOSED</v>
          </cell>
          <cell r="H644"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644">
            <v>41472</v>
          </cell>
        </row>
        <row r="645">
          <cell r="A645">
            <v>3697</v>
          </cell>
          <cell r="B645" t="str">
            <v>COR3137</v>
          </cell>
          <cell r="C645" t="str">
            <v>Implementation of Mod Proposal 428 - Single Meter Supply Points</v>
          </cell>
          <cell r="D645" t="str">
            <v>Z1 - Change completed</v>
          </cell>
          <cell r="E645">
            <v>42009</v>
          </cell>
          <cell r="F645" t="str">
            <v>Andy Simpson</v>
          </cell>
          <cell r="G645" t="str">
            <v>COMPLETE</v>
          </cell>
          <cell r="H645"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645">
            <v>41487</v>
          </cell>
          <cell r="L645" t="str">
            <v>CLSD</v>
          </cell>
        </row>
        <row r="646">
          <cell r="A646">
            <v>3701</v>
          </cell>
          <cell r="B646" t="str">
            <v>COR3143.1</v>
          </cell>
          <cell r="C646" t="str">
            <v>Decommission XFTM &amp; Server Farm &amp; re-direct NG files Phase 2</v>
          </cell>
          <cell r="D646" t="str">
            <v>Z2 - Change cancelled</v>
          </cell>
          <cell r="E646">
            <v>42222</v>
          </cell>
          <cell r="F646" t="str">
            <v>Jane Rocky</v>
          </cell>
          <cell r="G646" t="str">
            <v>CLOSED</v>
          </cell>
          <cell r="H646"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646">
            <v>41568</v>
          </cell>
        </row>
        <row r="647">
          <cell r="A647">
            <v>3745</v>
          </cell>
          <cell r="B647" t="str">
            <v>COR3165</v>
          </cell>
          <cell r="C647" t="str">
            <v>SGN Data Set (DVD) – Report II_x000D_
(ON HOLD)</v>
          </cell>
          <cell r="D647" t="str">
            <v>Z2 - Change cancelled</v>
          </cell>
          <cell r="E647">
            <v>41736</v>
          </cell>
          <cell r="F647" t="str">
            <v>Lorraine Cave</v>
          </cell>
          <cell r="G647" t="str">
            <v>CLOSED</v>
          </cell>
          <cell r="H647"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647">
            <v>41506</v>
          </cell>
        </row>
        <row r="648">
          <cell r="A648">
            <v>3757</v>
          </cell>
          <cell r="B648" t="str">
            <v>COR3181</v>
          </cell>
          <cell r="C648" t="str">
            <v>Data Flow Services for Smart Metering</v>
          </cell>
          <cell r="D648" t="str">
            <v>Z2 - Change cancelled</v>
          </cell>
          <cell r="E648">
            <v>41806</v>
          </cell>
          <cell r="F648" t="str">
            <v>Helen Gohil</v>
          </cell>
          <cell r="G648" t="str">
            <v>CLOSED</v>
          </cell>
          <cell r="H64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648">
            <v>41514</v>
          </cell>
        </row>
        <row r="649">
          <cell r="A649">
            <v>3766</v>
          </cell>
          <cell r="B649" t="str">
            <v>COR3182</v>
          </cell>
          <cell r="C649" t="str">
            <v>Changes to the NGN Prime &amp; Subs Report</v>
          </cell>
          <cell r="D649" t="str">
            <v>Z1 - Change completed</v>
          </cell>
          <cell r="E649">
            <v>41760</v>
          </cell>
          <cell r="F649" t="str">
            <v>Lorraine Cave</v>
          </cell>
          <cell r="G649" t="str">
            <v>COMPLETE</v>
          </cell>
          <cell r="J649">
            <v>41514</v>
          </cell>
          <cell r="L649" t="str">
            <v>CLSD</v>
          </cell>
        </row>
        <row r="650">
          <cell r="A650">
            <v>3771</v>
          </cell>
          <cell r="B650" t="str">
            <v>COR3186</v>
          </cell>
          <cell r="C650" t="str">
            <v>Billing for site visits for UNC Modifications 410A and 424</v>
          </cell>
          <cell r="D650" t="str">
            <v>Z1 - Change completed</v>
          </cell>
          <cell r="E650">
            <v>42438</v>
          </cell>
          <cell r="F650" t="str">
            <v>Lorraine Cave</v>
          </cell>
          <cell r="G650" t="str">
            <v>COMPLETE</v>
          </cell>
          <cell r="H650"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650">
            <v>41519</v>
          </cell>
          <cell r="L650" t="str">
            <v>CLSD</v>
          </cell>
        </row>
        <row r="651">
          <cell r="A651">
            <v>3782</v>
          </cell>
          <cell r="B651" t="str">
            <v>COR3187</v>
          </cell>
          <cell r="C651" t="str">
            <v>COR3187 - Delivery of Phase 2 EU Codes</v>
          </cell>
          <cell r="D651" t="str">
            <v>Z1 - Change completed</v>
          </cell>
          <cell r="E651">
            <v>42583</v>
          </cell>
          <cell r="F651" t="str">
            <v>Jessica Harris</v>
          </cell>
          <cell r="G651" t="str">
            <v>COMPLETE</v>
          </cell>
          <cell r="H65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651">
            <v>41522</v>
          </cell>
          <cell r="L651" t="str">
            <v>RCVD</v>
          </cell>
        </row>
        <row r="652">
          <cell r="A652">
            <v>3792</v>
          </cell>
          <cell r="B652" t="str">
            <v>COR3218</v>
          </cell>
          <cell r="C652" t="str">
            <v>Gemini Exit DN Adjustment Transparency</v>
          </cell>
          <cell r="D652" t="str">
            <v>Z1 - Change completed</v>
          </cell>
          <cell r="E652">
            <v>41746</v>
          </cell>
          <cell r="F652" t="str">
            <v>Andy Earnshaw</v>
          </cell>
          <cell r="G652" t="str">
            <v>COMPLETE</v>
          </cell>
          <cell r="H652"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52">
            <v>41551</v>
          </cell>
          <cell r="L652" t="str">
            <v>CLSD</v>
          </cell>
        </row>
        <row r="653">
          <cell r="A653">
            <v>3799</v>
          </cell>
          <cell r="B653" t="str">
            <v>COR3234</v>
          </cell>
          <cell r="C653" t="str">
            <v>Unregistered Supply Points – Portfolio Clearance Initiative</v>
          </cell>
          <cell r="D653" t="str">
            <v>Z1 - Change completed</v>
          </cell>
          <cell r="E653">
            <v>41730</v>
          </cell>
          <cell r="F653" t="str">
            <v>Lorraine Cave</v>
          </cell>
          <cell r="G653" t="str">
            <v>COMPLETE</v>
          </cell>
          <cell r="H653"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653">
            <v>41565</v>
          </cell>
          <cell r="L653" t="str">
            <v>CLSD</v>
          </cell>
        </row>
        <row r="654">
          <cell r="A654">
            <v>3808</v>
          </cell>
          <cell r="B654" t="str">
            <v>COR3234.1</v>
          </cell>
          <cell r="C654" t="str">
            <v>Unregistered Supply Points – Portfolio Clearance Initiative – Stage 2</v>
          </cell>
          <cell r="D654" t="str">
            <v>Z1 - Change completed</v>
          </cell>
          <cell r="E654">
            <v>42012</v>
          </cell>
          <cell r="F654" t="str">
            <v>Lorraine Cave</v>
          </cell>
          <cell r="G654" t="str">
            <v>COMPLETE</v>
          </cell>
          <cell r="H654" t="str">
            <v>Previously logged as COR3275</v>
          </cell>
          <cell r="J654">
            <v>41610</v>
          </cell>
          <cell r="L654" t="str">
            <v>CLSD</v>
          </cell>
        </row>
        <row r="655">
          <cell r="A655">
            <v>3825</v>
          </cell>
          <cell r="B655" t="str">
            <v>COR3247</v>
          </cell>
          <cell r="C655" t="str">
            <v>Investigate feasibility of issuing a rejection file to a User where sanctions are applied.</v>
          </cell>
          <cell r="D655" t="str">
            <v>Z1 - Change completed</v>
          </cell>
          <cell r="E655">
            <v>41842</v>
          </cell>
          <cell r="F655" t="str">
            <v>Lorraine Cave</v>
          </cell>
          <cell r="G655" t="str">
            <v>COMPLETE</v>
          </cell>
          <cell r="H655" t="str">
            <v>30/10/2013 AT - CO-RCVD 30/10/2013 and assigned to Lorraine Cave/Darran Dredge.</v>
          </cell>
          <cell r="J655">
            <v>41577</v>
          </cell>
          <cell r="L655" t="str">
            <v>CLSD</v>
          </cell>
        </row>
        <row r="656">
          <cell r="A656">
            <v>3841</v>
          </cell>
          <cell r="B656" t="str">
            <v>COR3250</v>
          </cell>
          <cell r="C656" t="str">
            <v>Completion and return of a ‘GSR’ spreadsheet provided monthly by NGD</v>
          </cell>
          <cell r="D656" t="str">
            <v>Z1 - Change completed</v>
          </cell>
          <cell r="E656">
            <v>41673</v>
          </cell>
          <cell r="F656" t="str">
            <v>Lorraine Cave</v>
          </cell>
          <cell r="G656" t="str">
            <v>COMPLETE</v>
          </cell>
          <cell r="H656"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656">
            <v>41582</v>
          </cell>
          <cell r="L656" t="str">
            <v>CLSD</v>
          </cell>
        </row>
        <row r="657">
          <cell r="A657">
            <v>3852</v>
          </cell>
          <cell r="B657" t="str">
            <v>COR3261</v>
          </cell>
          <cell r="C657" t="str">
            <v>Shipperless Supply Point Report (AWAITING CONFIRMATION OF CLOSURE)</v>
          </cell>
          <cell r="D657" t="str">
            <v>Z2 - Change cancelled</v>
          </cell>
          <cell r="E657">
            <v>42450</v>
          </cell>
          <cell r="F657" t="str">
            <v>Lorraine Cave</v>
          </cell>
          <cell r="G657" t="str">
            <v>CLOSED</v>
          </cell>
          <cell r="H65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657">
            <v>41597</v>
          </cell>
        </row>
        <row r="658">
          <cell r="A658">
            <v>3856</v>
          </cell>
          <cell r="B658" t="str">
            <v>COR3262</v>
          </cell>
          <cell r="C658" t="str">
            <v>AQ Review 2014</v>
          </cell>
          <cell r="D658" t="str">
            <v>Z1 - Change completed</v>
          </cell>
          <cell r="E658">
            <v>41988</v>
          </cell>
          <cell r="F658" t="str">
            <v>Lorraine Cave</v>
          </cell>
          <cell r="G658" t="str">
            <v>COMPLETE</v>
          </cell>
          <cell r="H65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658">
            <v>41598</v>
          </cell>
          <cell r="L658" t="str">
            <v>CLSD</v>
          </cell>
        </row>
        <row r="659">
          <cell r="A659">
            <v>3882</v>
          </cell>
          <cell r="B659" t="str">
            <v>COR3264</v>
          </cell>
          <cell r="C659" t="str">
            <v>Relocation of DN energy processes currently undertaken by NTS</v>
          </cell>
          <cell r="D659" t="str">
            <v>Z2 - Change cancelled</v>
          </cell>
          <cell r="E659">
            <v>41682</v>
          </cell>
          <cell r="F659" t="str">
            <v>Andy Earnshaw</v>
          </cell>
          <cell r="G659" t="str">
            <v>CLOSED</v>
          </cell>
          <cell r="H659"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659">
            <v>41599</v>
          </cell>
        </row>
        <row r="660">
          <cell r="A660">
            <v>3908</v>
          </cell>
          <cell r="B660" t="str">
            <v>COR3265</v>
          </cell>
          <cell r="C660" t="str">
            <v>Clarity Enhancements to R13</v>
          </cell>
          <cell r="D660" t="str">
            <v>Z2 - Change cancelled</v>
          </cell>
          <cell r="E660">
            <v>41600</v>
          </cell>
          <cell r="F660" t="str">
            <v>Chantal Burgess</v>
          </cell>
          <cell r="G660" t="str">
            <v>CLOSED</v>
          </cell>
          <cell r="H660" t="str">
            <v>13/04/2015 AT - Set CO-CLSD</v>
          </cell>
          <cell r="J660">
            <v>41600</v>
          </cell>
        </row>
        <row r="661">
          <cell r="A661">
            <v>3921</v>
          </cell>
          <cell r="B661" t="str">
            <v>COR3275</v>
          </cell>
          <cell r="C661" t="str">
            <v>Unregistered Supply Points – Portfolio Clearance Initiative – Stage 2</v>
          </cell>
          <cell r="D661" t="str">
            <v>Z2 - Change cancelled</v>
          </cell>
          <cell r="E661">
            <v>41624</v>
          </cell>
          <cell r="F661" t="str">
            <v>Lorraine Cave</v>
          </cell>
          <cell r="G661" t="str">
            <v>CLOSED</v>
          </cell>
          <cell r="H661" t="str">
            <v>16/12/13 KB - After further discussion, it has ben agreed that COR3275 should close and progress as COR3234.1 _x000D_
10/12/13 KB - As agreed with Lorraine &amp; Nita, this has been logged under a new ref as it will require a separate BER/sanction to COR3234.</v>
          </cell>
          <cell r="J661">
            <v>41610</v>
          </cell>
        </row>
        <row r="662">
          <cell r="A662">
            <v>3928</v>
          </cell>
          <cell r="B662" t="str">
            <v>COR3278</v>
          </cell>
          <cell r="C662" t="str">
            <v>Delivery of changes to Non-Gemini systems as a result of EU Gas Day Changes</v>
          </cell>
          <cell r="D662" t="str">
            <v>Z1 - Change completed</v>
          </cell>
          <cell r="E662">
            <v>42486</v>
          </cell>
          <cell r="F662" t="str">
            <v>Jessica Harris</v>
          </cell>
          <cell r="G662" t="str">
            <v>COMPLETE</v>
          </cell>
          <cell r="H662"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662">
            <v>41620</v>
          </cell>
          <cell r="L662" t="str">
            <v>CLSD</v>
          </cell>
        </row>
        <row r="663">
          <cell r="A663">
            <v>3929</v>
          </cell>
          <cell r="B663" t="str">
            <v>COR3286</v>
          </cell>
          <cell r="C663" t="str">
            <v>Supply Point Registration – Facilitation of Faster Switching</v>
          </cell>
          <cell r="D663" t="str">
            <v>Z1 - Change completed</v>
          </cell>
          <cell r="E663">
            <v>42423</v>
          </cell>
          <cell r="F663" t="str">
            <v>Andy Simpson</v>
          </cell>
          <cell r="G663" t="str">
            <v>COMPLETE</v>
          </cell>
          <cell r="H66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663">
            <v>41662</v>
          </cell>
          <cell r="L663" t="str">
            <v>CLSD</v>
          </cell>
        </row>
        <row r="664">
          <cell r="A664">
            <v>3930</v>
          </cell>
          <cell r="B664" t="str">
            <v>COR3288</v>
          </cell>
          <cell r="C664" t="str">
            <v>UNC MOD 431 - Portfolio Reconciliation – Supplier Data Set</v>
          </cell>
          <cell r="D664" t="str">
            <v>Z1 - Change completed</v>
          </cell>
          <cell r="E664">
            <v>42387</v>
          </cell>
          <cell r="F664" t="str">
            <v>Andy Simpson</v>
          </cell>
          <cell r="G664" t="str">
            <v>COMPLETE</v>
          </cell>
          <cell r="H664"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664">
            <v>41639</v>
          </cell>
          <cell r="L664" t="str">
            <v>CLSD</v>
          </cell>
        </row>
        <row r="665">
          <cell r="A665">
            <v>3939</v>
          </cell>
          <cell r="B665" t="str">
            <v>COR3301</v>
          </cell>
          <cell r="C665" t="str">
            <v>MI for Shorthaul Charges</v>
          </cell>
          <cell r="D665" t="str">
            <v>Z1 - Change completed</v>
          </cell>
          <cell r="E665">
            <v>41967</v>
          </cell>
          <cell r="F665" t="str">
            <v>Jessica Harris</v>
          </cell>
          <cell r="G665" t="str">
            <v>COMPLETE</v>
          </cell>
          <cell r="H665" t="str">
            <v>14/08/14 KB - Imp date of 07/08/14 advised by Jo Harze.</v>
          </cell>
          <cell r="J665">
            <v>41649</v>
          </cell>
          <cell r="L665" t="str">
            <v>CLSD</v>
          </cell>
        </row>
        <row r="666">
          <cell r="A666">
            <v>3960</v>
          </cell>
          <cell r="B666" t="str">
            <v>COR3312</v>
          </cell>
          <cell r="C666" t="str">
            <v>COR3312 - SCR Modification Proposal – Revision to the Gas Deficit Emergency cashout arrangements</v>
          </cell>
          <cell r="D666" t="str">
            <v>Z1 - Change completed</v>
          </cell>
          <cell r="E666">
            <v>42409</v>
          </cell>
          <cell r="F666" t="str">
            <v>Lorraine Cave</v>
          </cell>
          <cell r="G666" t="str">
            <v>COMPLETE</v>
          </cell>
          <cell r="H666"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666">
            <v>41669</v>
          </cell>
          <cell r="L666" t="str">
            <v>CLSD</v>
          </cell>
        </row>
        <row r="667">
          <cell r="A667">
            <v>3967</v>
          </cell>
          <cell r="B667" t="str">
            <v>COR3313</v>
          </cell>
          <cell r="C667" t="str">
            <v>Modify GSR Report Date Range</v>
          </cell>
          <cell r="D667" t="str">
            <v>Z1 - Change completed</v>
          </cell>
          <cell r="E667">
            <v>41975</v>
          </cell>
          <cell r="F667" t="str">
            <v>Lorraine Cave</v>
          </cell>
          <cell r="G667" t="str">
            <v>COMPLETE</v>
          </cell>
          <cell r="H667" t="str">
            <v>14/01/2015 AT - CCN RECEIVED ON THE 02/12/2014</v>
          </cell>
          <cell r="J667">
            <v>41670</v>
          </cell>
          <cell r="L667" t="str">
            <v>CLSD</v>
          </cell>
        </row>
        <row r="668">
          <cell r="A668">
            <v>3974</v>
          </cell>
          <cell r="B668" t="str">
            <v>COR3316</v>
          </cell>
          <cell r="C668" t="str">
            <v>Implementation of UNC Modification 0451AV_x000D_
(MOD451AV Individual Settlements for Prepayment and Smart Prepayment Meters)</v>
          </cell>
          <cell r="D668" t="str">
            <v>Z1 - Change completed</v>
          </cell>
          <cell r="E668">
            <v>42306</v>
          </cell>
          <cell r="F668" t="str">
            <v>Lorraine Cave</v>
          </cell>
          <cell r="G668" t="str">
            <v>COMPLETE</v>
          </cell>
          <cell r="H668"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668">
            <v>41675</v>
          </cell>
          <cell r="L668" t="str">
            <v>CLSD</v>
          </cell>
        </row>
        <row r="669">
          <cell r="A669">
            <v>3985</v>
          </cell>
          <cell r="B669" t="str">
            <v>COR3317</v>
          </cell>
          <cell r="C669" t="str">
            <v>New Report for Regulatory Reporting (SHQ)</v>
          </cell>
          <cell r="D669" t="str">
            <v>Z1 - Change completed</v>
          </cell>
          <cell r="E669">
            <v>41816</v>
          </cell>
          <cell r="F669" t="str">
            <v>Lorraine Cave</v>
          </cell>
          <cell r="G669" t="str">
            <v>COMPLETE</v>
          </cell>
          <cell r="H669" t="str">
            <v>18/03/14 KB - Slight title change to align with more logical title contained with the CA provided by Jo Ferguson on 18/03/14.</v>
          </cell>
          <cell r="J669">
            <v>41675</v>
          </cell>
          <cell r="L669" t="str">
            <v>CLSD</v>
          </cell>
        </row>
        <row r="670">
          <cell r="A670">
            <v>3997</v>
          </cell>
          <cell r="B670" t="str">
            <v>COR3335</v>
          </cell>
          <cell r="C670" t="str">
            <v>BSSOQ and DM SOQ</v>
          </cell>
          <cell r="D670" t="str">
            <v>Z1 - Change completed</v>
          </cell>
          <cell r="E670">
            <v>41775</v>
          </cell>
          <cell r="F670" t="str">
            <v>Lorraine Cave</v>
          </cell>
          <cell r="G670" t="str">
            <v>COMPLETE</v>
          </cell>
          <cell r="H670" t="str">
            <v>23/04/14 KB - This implemented on 17/04/14 per update from Nita, and is now in closedown.  Note sent to Steven Edwards asking approval to skip SN stage as now in closedown.</v>
          </cell>
          <cell r="J670">
            <v>41689</v>
          </cell>
          <cell r="L670" t="str">
            <v>CLSD</v>
          </cell>
        </row>
        <row r="671">
          <cell r="A671">
            <v>4018</v>
          </cell>
          <cell r="B671" t="str">
            <v>COR3336</v>
          </cell>
          <cell r="C671" t="str">
            <v>UNC MOD 425 – Re-establishment of supply meter point – shipperless sites_x000D_
(ON HOLD PENDING NEW CO)</v>
          </cell>
          <cell r="D671" t="str">
            <v>Z2 - Change cancelled</v>
          </cell>
          <cell r="E671">
            <v>41893</v>
          </cell>
          <cell r="F671" t="str">
            <v>Helen Gohil</v>
          </cell>
          <cell r="G671" t="str">
            <v>CLOSED</v>
          </cell>
          <cell r="H671"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671">
            <v>41690</v>
          </cell>
        </row>
        <row r="672">
          <cell r="A672">
            <v>4042</v>
          </cell>
          <cell r="B672" t="str">
            <v>COR3337</v>
          </cell>
          <cell r="C672" t="str">
            <v>REMIT Reporting</v>
          </cell>
          <cell r="D672" t="str">
            <v>Z1 - Change completed</v>
          </cell>
          <cell r="E672">
            <v>42898</v>
          </cell>
          <cell r="F672" t="str">
            <v>Hannah Reddy</v>
          </cell>
          <cell r="G672" t="str">
            <v>COMPLETE</v>
          </cell>
          <cell r="H672"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672">
            <v>41690</v>
          </cell>
          <cell r="L672" t="str">
            <v>CLSD</v>
          </cell>
        </row>
        <row r="673">
          <cell r="A673">
            <v>4095</v>
          </cell>
          <cell r="B673" t="str">
            <v>COR3351</v>
          </cell>
          <cell r="C673" t="str">
            <v>AirWatch License Agreement for Mobile Device Management</v>
          </cell>
          <cell r="D673" t="str">
            <v>Z2 - Change cancelled</v>
          </cell>
          <cell r="E673">
            <v>41710</v>
          </cell>
          <cell r="F673" t="str">
            <v>David Williamson</v>
          </cell>
          <cell r="G673" t="str">
            <v>CLOSED</v>
          </cell>
          <cell r="H673" t="str">
            <v>13/04/2015 AT - Set CO-CLSD</v>
          </cell>
          <cell r="J673">
            <v>41710</v>
          </cell>
        </row>
        <row r="674">
          <cell r="A674">
            <v>4109</v>
          </cell>
          <cell r="B674" t="str">
            <v>COR3362</v>
          </cell>
          <cell r="C674" t="str">
            <v>Meter Remove Date Report for GSR Team</v>
          </cell>
          <cell r="D674" t="str">
            <v>Z2 - Change cancelled</v>
          </cell>
          <cell r="E674">
            <v>42473</v>
          </cell>
          <cell r="F674" t="str">
            <v>Lorraine Cave</v>
          </cell>
          <cell r="G674" t="str">
            <v>CLOSED</v>
          </cell>
          <cell r="H67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674">
            <v>41719</v>
          </cell>
          <cell r="L674" t="str">
            <v>CLSD</v>
          </cell>
        </row>
        <row r="675">
          <cell r="A675">
            <v>4114</v>
          </cell>
          <cell r="B675" t="str">
            <v>COR3369</v>
          </cell>
          <cell r="C675" t="str">
            <v>SGN Additional DDS Data Refresh (2014)</v>
          </cell>
          <cell r="D675" t="str">
            <v>Z2 - Change cancelled</v>
          </cell>
          <cell r="E675">
            <v>41707</v>
          </cell>
          <cell r="F675" t="str">
            <v>Lorraine Cave</v>
          </cell>
          <cell r="G675" t="str">
            <v>CLOSED</v>
          </cell>
          <cell r="H675" t="str">
            <v>14/05/14 KB - Email received from Colin Thomson authorising closure of this CO.</v>
          </cell>
          <cell r="J675">
            <v>41733</v>
          </cell>
        </row>
        <row r="676">
          <cell r="A676">
            <v>4121</v>
          </cell>
          <cell r="B676" t="str">
            <v>COR3372</v>
          </cell>
          <cell r="C676" t="str">
            <v>SGN  DVD MSC Report on All Live MPRN's</v>
          </cell>
          <cell r="D676" t="str">
            <v>Z2 - Change cancelled</v>
          </cell>
          <cell r="E676">
            <v>41788</v>
          </cell>
          <cell r="F676" t="str">
            <v>Lorraine Cave</v>
          </cell>
          <cell r="G676" t="str">
            <v>CLOSED</v>
          </cell>
          <cell r="H67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676">
            <v>41736</v>
          </cell>
        </row>
        <row r="677">
          <cell r="A677">
            <v>4148</v>
          </cell>
          <cell r="B677" t="str">
            <v>COR3375</v>
          </cell>
          <cell r="C677" t="str">
            <v>UNC Modification 0478 – Filling the gap for SOQ reductions below the BSSOQ until Project Nexus</v>
          </cell>
          <cell r="D677" t="str">
            <v>Z2 - Change cancelled</v>
          </cell>
          <cell r="E677">
            <v>42426</v>
          </cell>
          <cell r="F677" t="str">
            <v>Lorraine Cave</v>
          </cell>
          <cell r="G677" t="str">
            <v>CLOSED</v>
          </cell>
          <cell r="H67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677">
            <v>41740</v>
          </cell>
        </row>
        <row r="678">
          <cell r="A678">
            <v>4172</v>
          </cell>
          <cell r="B678" t="str">
            <v>COR3387</v>
          </cell>
          <cell r="C678" t="str">
            <v>Changes in the submission of weekly Throughput data files</v>
          </cell>
          <cell r="D678" t="str">
            <v>Z2 - Change cancelled</v>
          </cell>
          <cell r="E678">
            <v>41915</v>
          </cell>
          <cell r="F678" t="str">
            <v>Lorraine Cave</v>
          </cell>
          <cell r="G678" t="str">
            <v>CLOSED</v>
          </cell>
          <cell r="H678"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678">
            <v>41767</v>
          </cell>
        </row>
        <row r="679">
          <cell r="A679">
            <v>4183</v>
          </cell>
          <cell r="B679" t="str">
            <v>COR3396</v>
          </cell>
          <cell r="C679" t="str">
            <v>Mod Proposal 466 Changes to DM Read Services_x000D_
(CURRENTLY ON HOLD)</v>
          </cell>
          <cell r="D679" t="str">
            <v>Z2 - Change cancelled</v>
          </cell>
          <cell r="E679">
            <v>42352</v>
          </cell>
          <cell r="F679" t="str">
            <v>Dave Addison</v>
          </cell>
          <cell r="G679" t="str">
            <v>CLOSED</v>
          </cell>
          <cell r="H679"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679">
            <v>41780</v>
          </cell>
        </row>
        <row r="680">
          <cell r="A680">
            <v>4188</v>
          </cell>
          <cell r="B680" t="str">
            <v>COR3402</v>
          </cell>
          <cell r="C680" t="str">
            <v>Reporting Registration Status</v>
          </cell>
          <cell r="D680" t="str">
            <v>Z1 - Change completed</v>
          </cell>
          <cell r="E680">
            <v>41942</v>
          </cell>
          <cell r="F680" t="str">
            <v>Lorraine Cave</v>
          </cell>
          <cell r="G680" t="str">
            <v>COMPLETE</v>
          </cell>
          <cell r="H680"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680">
            <v>41786</v>
          </cell>
          <cell r="L680" t="str">
            <v>CLSD</v>
          </cell>
        </row>
        <row r="681">
          <cell r="A681">
            <v>4189</v>
          </cell>
          <cell r="B681" t="str">
            <v>COR3403</v>
          </cell>
          <cell r="C681" t="str">
            <v>Set-up of New DMSP</v>
          </cell>
          <cell r="D681" t="str">
            <v>Z1 - Change completed</v>
          </cell>
          <cell r="E681">
            <v>42902</v>
          </cell>
          <cell r="F681" t="str">
            <v>Darran Dredge</v>
          </cell>
          <cell r="G681" t="str">
            <v>COMPLETE</v>
          </cell>
          <cell r="H681"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681">
            <v>41787</v>
          </cell>
          <cell r="L681" t="str">
            <v>CLSD</v>
          </cell>
        </row>
        <row r="682">
          <cell r="A682">
            <v>4192</v>
          </cell>
          <cell r="B682" t="str">
            <v>COR3429</v>
          </cell>
          <cell r="C682" t="str">
            <v>Support for Innovation Project to enable Temporary Gas Supplies</v>
          </cell>
          <cell r="D682" t="str">
            <v>Z2 - Change cancelled</v>
          </cell>
          <cell r="E682">
            <v>42450</v>
          </cell>
          <cell r="F682" t="str">
            <v>Dave Turpin</v>
          </cell>
          <cell r="G682" t="str">
            <v>CLOSED</v>
          </cell>
          <cell r="H682"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682">
            <v>41808</v>
          </cell>
        </row>
        <row r="683">
          <cell r="A683">
            <v>4228</v>
          </cell>
          <cell r="B683" t="str">
            <v>COR3474</v>
          </cell>
          <cell r="C683" t="str">
            <v>Wales &amp; West DN Link Datafix</v>
          </cell>
          <cell r="D683" t="str">
            <v>Z1 - Change completed</v>
          </cell>
          <cell r="E683">
            <v>41949</v>
          </cell>
          <cell r="F683" t="str">
            <v>Lorraine Cave</v>
          </cell>
          <cell r="G683" t="str">
            <v>COMPLETE</v>
          </cell>
          <cell r="H683" t="str">
            <v>27/08/14 - Approved at ICAF - assigned to App Support but a 'light touch' project governance is required in order to produce a BER (EQR possibly not required.</v>
          </cell>
          <cell r="J683">
            <v>41870</v>
          </cell>
          <cell r="L683" t="str">
            <v>CLSD</v>
          </cell>
        </row>
        <row r="684">
          <cell r="A684" t="str">
            <v>ll good</v>
          </cell>
          <cell r="B684" t="str">
            <v>COR3475</v>
          </cell>
          <cell r="C684" t="str">
            <v>Ad-hoc Interruption Auction – Autumn 2014</v>
          </cell>
          <cell r="D684" t="str">
            <v>Z1 - Change completed</v>
          </cell>
          <cell r="E684">
            <v>42066</v>
          </cell>
          <cell r="F684" t="str">
            <v>Lorraine Cave</v>
          </cell>
          <cell r="G684" t="str">
            <v>COMPLETE</v>
          </cell>
          <cell r="H684"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684">
            <v>41869</v>
          </cell>
        </row>
        <row r="685">
          <cell r="A685" t="str">
            <v>TBC</v>
          </cell>
          <cell r="B685" t="str">
            <v>COR3496</v>
          </cell>
          <cell r="C685" t="str">
            <v>Provision of monthly reports for Modification 469 _x000D_
Provision of monthly reports for Modification 469  (GS(I&amp;U)R performance).</v>
          </cell>
          <cell r="D685" t="str">
            <v>Z1 - Change completed</v>
          </cell>
          <cell r="E685">
            <v>42681</v>
          </cell>
          <cell r="F685" t="str">
            <v>Darran Dredge</v>
          </cell>
          <cell r="G685" t="str">
            <v>COMPLETE</v>
          </cell>
          <cell r="H685"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685">
            <v>41913</v>
          </cell>
          <cell r="L685" t="str">
            <v>CLSD</v>
          </cell>
        </row>
        <row r="686">
          <cell r="A686" t="str">
            <v>TBC</v>
          </cell>
          <cell r="B686" t="str">
            <v>COR3500</v>
          </cell>
          <cell r="C686" t="str">
            <v>UNC Modification 0487S Introduction of Advanced Meter Indicator and Advanced Meter Reader (AMR) Service Provider Identifier in advance of Project Nexus Go Live</v>
          </cell>
          <cell r="D686" t="str">
            <v>Z1 - Change completed</v>
          </cell>
          <cell r="E686">
            <v>42215</v>
          </cell>
          <cell r="F686" t="str">
            <v>Lorraine Cave</v>
          </cell>
          <cell r="G686" t="str">
            <v>COMPLETE</v>
          </cell>
          <cell r="H686"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686">
            <v>41919</v>
          </cell>
          <cell r="L686" t="str">
            <v>CLSD</v>
          </cell>
        </row>
        <row r="687">
          <cell r="A687">
            <v>2313</v>
          </cell>
          <cell r="B687" t="str">
            <v>COR3521</v>
          </cell>
          <cell r="C687" t="str">
            <v>New Role For Gemini User – restricted access to nomination APIs</v>
          </cell>
          <cell r="D687" t="str">
            <v>Z2 - Change cancelled</v>
          </cell>
          <cell r="E687">
            <v>41970</v>
          </cell>
          <cell r="F687" t="str">
            <v>Dave Turpin</v>
          </cell>
          <cell r="G687" t="str">
            <v>CLOSED</v>
          </cell>
          <cell r="H687"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687">
            <v>41957</v>
          </cell>
        </row>
        <row r="688">
          <cell r="A688">
            <v>2354</v>
          </cell>
          <cell r="B688" t="str">
            <v>COR3537</v>
          </cell>
          <cell r="C688" t="str">
            <v>Gas LIO Change from NGT to Xoserve and EIC Responsibilities for Xoserve</v>
          </cell>
          <cell r="D688" t="str">
            <v>Z1 - Change completed</v>
          </cell>
          <cell r="E688">
            <v>42398</v>
          </cell>
          <cell r="F688" t="str">
            <v>Jessica Harris</v>
          </cell>
          <cell r="G688" t="str">
            <v>COMPLETE</v>
          </cell>
          <cell r="H6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688">
            <v>41981</v>
          </cell>
          <cell r="L688" t="str">
            <v>CLSD</v>
          </cell>
        </row>
        <row r="689">
          <cell r="A689">
            <v>2412</v>
          </cell>
          <cell r="B689" t="str">
            <v>COR3541</v>
          </cell>
          <cell r="C689" t="str">
            <v>AQ Review 2015</v>
          </cell>
          <cell r="D689" t="str">
            <v>Z1 - Change completed</v>
          </cell>
          <cell r="E689">
            <v>42405</v>
          </cell>
          <cell r="F689" t="str">
            <v>Lorraine Cave</v>
          </cell>
          <cell r="G689" t="str">
            <v>COMPLETE</v>
          </cell>
          <cell r="H6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689">
            <v>41983</v>
          </cell>
          <cell r="L689" t="str">
            <v>CLSD</v>
          </cell>
        </row>
        <row r="690">
          <cell r="A690">
            <v>2508</v>
          </cell>
          <cell r="B690" t="str">
            <v>COR3571</v>
          </cell>
          <cell r="C690" t="str">
            <v>IBM Rational Suite Upgrade</v>
          </cell>
          <cell r="D690" t="str">
            <v>Z2 - Change cancelled</v>
          </cell>
          <cell r="E690">
            <v>42524</v>
          </cell>
          <cell r="F690" t="str">
            <v>Chris Fears</v>
          </cell>
          <cell r="G690" t="str">
            <v>CLOSED</v>
          </cell>
          <cell r="H690"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690">
            <v>42044</v>
          </cell>
        </row>
        <row r="691">
          <cell r="B691" t="str">
            <v>COR3572</v>
          </cell>
          <cell r="C691" t="str">
            <v>EU Phase 3 Delivery</v>
          </cell>
          <cell r="D691" t="str">
            <v>Z1 - Change completed</v>
          </cell>
          <cell r="E691">
            <v>42794</v>
          </cell>
          <cell r="F691" t="str">
            <v>Nicola Patmore</v>
          </cell>
          <cell r="G691" t="str">
            <v>COMPLETE</v>
          </cell>
          <cell r="H691"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691">
            <v>42040</v>
          </cell>
          <cell r="L691" t="str">
            <v>CLSD</v>
          </cell>
        </row>
        <row r="692">
          <cell r="B692" t="str">
            <v>COR3575</v>
          </cell>
          <cell r="C692" t="str">
            <v>Amendments to the current ‘MNC’ MPRN creation process</v>
          </cell>
          <cell r="D692" t="str">
            <v>Z1 - Change completed</v>
          </cell>
          <cell r="E692">
            <v>42807</v>
          </cell>
          <cell r="F692" t="str">
            <v>Lorraine Cave</v>
          </cell>
          <cell r="G692" t="str">
            <v>COMPLETE</v>
          </cell>
          <cell r="H692"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692">
            <v>42013</v>
          </cell>
          <cell r="L692" t="str">
            <v>CLSD</v>
          </cell>
        </row>
        <row r="693">
          <cell r="B693" t="str">
            <v>COR3581</v>
          </cell>
          <cell r="C693" t="str">
            <v>Xoserve disaggregation of multi meter supply points with a DM element (Mod 428)</v>
          </cell>
          <cell r="D693" t="str">
            <v>Z2 - Change cancelled</v>
          </cell>
          <cell r="E693">
            <v>42661</v>
          </cell>
          <cell r="F693" t="str">
            <v>Andy Simpson</v>
          </cell>
          <cell r="G693" t="str">
            <v>CLOSED</v>
          </cell>
          <cell r="H693"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693">
            <v>42046</v>
          </cell>
          <cell r="L693" t="str">
            <v>CLSD</v>
          </cell>
        </row>
        <row r="694">
          <cell r="B694" t="str">
            <v>COR3585</v>
          </cell>
          <cell r="C694" t="str">
            <v>COR3585 - PAF File Update Problem Analysis</v>
          </cell>
          <cell r="D694" t="str">
            <v>Z1 - Change completed</v>
          </cell>
          <cell r="E694">
            <v>42552</v>
          </cell>
          <cell r="F694" t="str">
            <v>Lorraine Cave</v>
          </cell>
          <cell r="G694" t="str">
            <v>COMPLETE</v>
          </cell>
          <cell r="H694"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694">
            <v>42065</v>
          </cell>
        </row>
        <row r="695">
          <cell r="B695" t="str">
            <v>COR3592</v>
          </cell>
          <cell r="C695" t="str">
            <v>SGN Upgrade to DC2009</v>
          </cell>
          <cell r="D695" t="str">
            <v>Z2 - Change cancelled</v>
          </cell>
          <cell r="E695">
            <v>42124</v>
          </cell>
          <cell r="F695" t="str">
            <v>Lorraine Cave</v>
          </cell>
          <cell r="G695" t="str">
            <v>CLOSED</v>
          </cell>
          <cell r="H695"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695">
            <v>42067</v>
          </cell>
        </row>
        <row r="696">
          <cell r="B696" t="str">
            <v>COR3620</v>
          </cell>
          <cell r="C696" t="str">
            <v>Implementation of UNC Modification 0473: Project Nexus – Allocation of Unidentified Gas</v>
          </cell>
          <cell r="D696" t="str">
            <v>Z1 - Change completed</v>
          </cell>
          <cell r="E696">
            <v>42718</v>
          </cell>
          <cell r="F696" t="str">
            <v>Lorraine Cave</v>
          </cell>
          <cell r="G696" t="str">
            <v>COMPLETE</v>
          </cell>
          <cell r="H69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696">
            <v>42104</v>
          </cell>
          <cell r="L696" t="str">
            <v>CLSD</v>
          </cell>
        </row>
        <row r="697">
          <cell r="B697" t="str">
            <v>COR3697</v>
          </cell>
          <cell r="C697" t="str">
            <v xml:space="preserve"> iEP Project Support _x000D_
(iEP support for key project stages e.g. Config, Testing, Cut-Over and go-live)</v>
          </cell>
          <cell r="D697" t="str">
            <v>Z1 - Change completed</v>
          </cell>
          <cell r="E697">
            <v>42744</v>
          </cell>
          <cell r="F697" t="str">
            <v>Rachel Addison</v>
          </cell>
          <cell r="G697" t="str">
            <v>COMPLETE</v>
          </cell>
          <cell r="H69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697">
            <v>42136</v>
          </cell>
          <cell r="L697" t="str">
            <v>CLSD</v>
          </cell>
        </row>
        <row r="698">
          <cell r="B698" t="str">
            <v>COR3701</v>
          </cell>
          <cell r="C698" t="str">
            <v>Amendment to Theft of Gas Calculator</v>
          </cell>
          <cell r="D698" t="str">
            <v>Z2 - Change cancelled</v>
          </cell>
          <cell r="E698">
            <v>42299</v>
          </cell>
          <cell r="F698" t="str">
            <v>Dave Addison</v>
          </cell>
          <cell r="G698" t="str">
            <v>CLOSED</v>
          </cell>
          <cell r="H698"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698">
            <v>42139</v>
          </cell>
          <cell r="L698" t="str">
            <v>CLSD</v>
          </cell>
        </row>
        <row r="699">
          <cell r="B699" t="str">
            <v>COR3745</v>
          </cell>
          <cell r="C699" t="str">
            <v>GDE Cashout – Distribution Network Obligations</v>
          </cell>
          <cell r="D699" t="str">
            <v>Z1 - Change completed</v>
          </cell>
          <cell r="E699">
            <v>42577</v>
          </cell>
          <cell r="F699" t="str">
            <v>Lorraine Cave</v>
          </cell>
          <cell r="G699" t="str">
            <v>COMPLETE</v>
          </cell>
          <cell r="H699"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699">
            <v>42188</v>
          </cell>
          <cell r="L699" t="str">
            <v>CLSD</v>
          </cell>
        </row>
        <row r="700">
          <cell r="B700" t="str">
            <v>COR3757</v>
          </cell>
          <cell r="C700" t="str">
            <v>Nominations and Renominations Data issues</v>
          </cell>
          <cell r="D700" t="str">
            <v>Z2 - Change cancelled</v>
          </cell>
          <cell r="E700">
            <v>42506</v>
          </cell>
          <cell r="F700" t="str">
            <v>Jessica Harris</v>
          </cell>
          <cell r="G700" t="str">
            <v>CLOSED</v>
          </cell>
          <cell r="H700"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700">
            <v>42201</v>
          </cell>
        </row>
        <row r="701">
          <cell r="B701" t="str">
            <v>COR3766</v>
          </cell>
          <cell r="C701" t="str">
            <v>iGMS File Flows_x000D_
(Redirection of Files to new IX Service)</v>
          </cell>
          <cell r="D701" t="str">
            <v>Z1 - Change completed</v>
          </cell>
          <cell r="E701">
            <v>42576</v>
          </cell>
          <cell r="F701" t="str">
            <v>Helen Pardoe</v>
          </cell>
          <cell r="G701" t="str">
            <v>COMPLETE</v>
          </cell>
          <cell r="H701"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701">
            <v>42209</v>
          </cell>
          <cell r="L701" t="str">
            <v>CLSD</v>
          </cell>
        </row>
        <row r="702">
          <cell r="B702" t="str">
            <v>COR3771</v>
          </cell>
          <cell r="C702" t="str">
            <v>Monthly Report of Gas Safety Regulations records with Meters Removed</v>
          </cell>
          <cell r="D702" t="str">
            <v>Z2 - Change cancelled</v>
          </cell>
          <cell r="E702">
            <v>42612</v>
          </cell>
          <cell r="F702" t="str">
            <v>Darran Dredge</v>
          </cell>
          <cell r="G702" t="str">
            <v>CLOSED</v>
          </cell>
          <cell r="H702"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702">
            <v>42223</v>
          </cell>
          <cell r="L702" t="str">
            <v>CLSD</v>
          </cell>
        </row>
        <row r="703">
          <cell r="B703" t="str">
            <v>COR3782</v>
          </cell>
          <cell r="C703" t="str">
            <v>COR3782 - Address Validation and data cleansing</v>
          </cell>
          <cell r="D703" t="str">
            <v>Z1 - Change completed</v>
          </cell>
          <cell r="E703">
            <v>42902</v>
          </cell>
          <cell r="F703" t="str">
            <v>Lorraine Cave</v>
          </cell>
          <cell r="G703" t="str">
            <v>COMPLETE</v>
          </cell>
          <cell r="H70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703">
            <v>42233</v>
          </cell>
        </row>
        <row r="704">
          <cell r="B704" t="str">
            <v>COR3792</v>
          </cell>
          <cell r="C704" t="str">
            <v>COR3792 - Monthly Smart Meter Installations Report</v>
          </cell>
          <cell r="D704" t="str">
            <v>Z1 - Change completed</v>
          </cell>
          <cell r="E704">
            <v>42807</v>
          </cell>
          <cell r="F704" t="str">
            <v>Darran Dredge</v>
          </cell>
          <cell r="G704" t="str">
            <v>COMPLETE</v>
          </cell>
          <cell r="H70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704">
            <v>42237</v>
          </cell>
          <cell r="L704" t="str">
            <v>CLSD</v>
          </cell>
        </row>
        <row r="705">
          <cell r="B705" t="str">
            <v>COR3799</v>
          </cell>
          <cell r="C705" t="str">
            <v>Ad-hoc Interruption Auction – Autumn 2015</v>
          </cell>
          <cell r="D705" t="str">
            <v>Z2 - Change cancelled</v>
          </cell>
          <cell r="E705">
            <v>42493</v>
          </cell>
          <cell r="F705" t="str">
            <v>Lorraine Cave</v>
          </cell>
          <cell r="G705" t="str">
            <v>CLOSED</v>
          </cell>
          <cell r="H705"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705">
            <v>42244</v>
          </cell>
        </row>
        <row r="706">
          <cell r="B706" t="str">
            <v>COR3808</v>
          </cell>
          <cell r="C706" t="str">
            <v>PX Teeside Seal Sands</v>
          </cell>
          <cell r="D706" t="str">
            <v>Z2 - Change cancelled</v>
          </cell>
          <cell r="E706">
            <v>42270</v>
          </cell>
          <cell r="F706" t="str">
            <v>Dave Turpin</v>
          </cell>
          <cell r="G706" t="str">
            <v>CLOSED</v>
          </cell>
          <cell r="H706"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706">
            <v>42242</v>
          </cell>
        </row>
        <row r="707">
          <cell r="B707" t="str">
            <v>COR3825</v>
          </cell>
          <cell r="C707" t="str">
            <v>Feasibility Analysis for CMS, Gemini and Data Centre Shared Services</v>
          </cell>
          <cell r="D707" t="str">
            <v>Z2 - Change cancelled</v>
          </cell>
          <cell r="E707">
            <v>42837</v>
          </cell>
          <cell r="F707" t="str">
            <v>Azam Saddique</v>
          </cell>
          <cell r="G707" t="str">
            <v>CLOSED</v>
          </cell>
          <cell r="H707"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707">
            <v>42270</v>
          </cell>
        </row>
        <row r="708">
          <cell r="B708" t="str">
            <v>COR3841</v>
          </cell>
          <cell r="C708" t="str">
            <v>UNC Modification 0518S - Shipper Verification of meter and address details following system meter removals - Interim solution</v>
          </cell>
          <cell r="D708" t="str">
            <v>Z2 - Change cancelled</v>
          </cell>
          <cell r="E708">
            <v>42507</v>
          </cell>
          <cell r="F708" t="str">
            <v>Lorraine Cave</v>
          </cell>
          <cell r="G708" t="str">
            <v>CLOSED</v>
          </cell>
          <cell r="H70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708">
            <v>42290</v>
          </cell>
        </row>
        <row r="709">
          <cell r="B709" t="str">
            <v>COR3852</v>
          </cell>
          <cell r="C709" t="str">
            <v>COR3852 - UNC Modification 0534: Maintaining the efficacy of the NTS Optional Commodity (‘shorthaul’) tariff at Bacton entry points</v>
          </cell>
          <cell r="D709" t="str">
            <v>Z1 - Change completed</v>
          </cell>
          <cell r="E709">
            <v>42902</v>
          </cell>
          <cell r="F709" t="str">
            <v>Lorraine Cave</v>
          </cell>
          <cell r="G709" t="str">
            <v>COMPLETE</v>
          </cell>
          <cell r="H709"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709">
            <v>42312</v>
          </cell>
          <cell r="L709" t="str">
            <v>CLSD</v>
          </cell>
        </row>
        <row r="710">
          <cell r="B710" t="str">
            <v>COR3856</v>
          </cell>
          <cell r="C710" t="str">
            <v>COR3856 - Demand Side Response related changes</v>
          </cell>
          <cell r="D710" t="str">
            <v>Z1 - Change completed</v>
          </cell>
          <cell r="E710">
            <v>42807</v>
          </cell>
          <cell r="F710" t="str">
            <v>Nicola Patmore</v>
          </cell>
          <cell r="G710" t="str">
            <v>COMPLETE</v>
          </cell>
          <cell r="H710"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710">
            <v>42317</v>
          </cell>
          <cell r="L710" t="str">
            <v>CLSD</v>
          </cell>
        </row>
        <row r="711">
          <cell r="B711" t="str">
            <v>COR3882</v>
          </cell>
          <cell r="C711" t="str">
            <v>SGN DNS IX Gateway router in Pyramid Park</v>
          </cell>
          <cell r="D711" t="str">
            <v>Z2 - Change cancelled</v>
          </cell>
          <cell r="E711">
            <v>42689</v>
          </cell>
          <cell r="F711" t="str">
            <v>Darran Dredge</v>
          </cell>
          <cell r="G711" t="str">
            <v>CLOSED</v>
          </cell>
          <cell r="H711"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711">
            <v>42324</v>
          </cell>
          <cell r="L711" t="str">
            <v>CLSD</v>
          </cell>
        </row>
        <row r="712">
          <cell r="B712" t="str">
            <v>COR3908</v>
          </cell>
          <cell r="C712" t="str">
            <v>Upgrade/Migration of our existing CMS and Gemini Control-M Servers</v>
          </cell>
          <cell r="D712" t="str">
            <v>Z2 - Change cancelled</v>
          </cell>
          <cell r="E712">
            <v>42522</v>
          </cell>
          <cell r="F712" t="str">
            <v>Christina Mcarthur</v>
          </cell>
          <cell r="G712" t="str">
            <v>CLOSED</v>
          </cell>
          <cell r="H71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712">
            <v>42345</v>
          </cell>
        </row>
        <row r="713">
          <cell r="B713" t="str">
            <v>COR3921</v>
          </cell>
          <cell r="C713" t="str">
            <v>Activity checks for withdrawn sites (black hole)</v>
          </cell>
          <cell r="D713" t="str">
            <v>Z2 - Change cancelled</v>
          </cell>
          <cell r="E713">
            <v>42503</v>
          </cell>
          <cell r="F713" t="str">
            <v>Lorraine Cave</v>
          </cell>
          <cell r="G713" t="str">
            <v>CLOSED</v>
          </cell>
          <cell r="H713"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713">
            <v>42356</v>
          </cell>
        </row>
        <row r="714">
          <cell r="B714" t="str">
            <v>COR3928</v>
          </cell>
          <cell r="C714" t="str">
            <v>AQ Review 2016</v>
          </cell>
          <cell r="D714" t="str">
            <v>Z2 - Change cancelled</v>
          </cell>
          <cell r="E714">
            <v>42807</v>
          </cell>
          <cell r="F714" t="str">
            <v>Emma Rose</v>
          </cell>
          <cell r="G714" t="str">
            <v>CLOSED</v>
          </cell>
          <cell r="H71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714">
            <v>42377</v>
          </cell>
        </row>
        <row r="715">
          <cell r="B715" t="str">
            <v>COR3929</v>
          </cell>
          <cell r="C715" t="str">
            <v>Missing DDU files</v>
          </cell>
          <cell r="D715" t="str">
            <v>Z2 - Change cancelled</v>
          </cell>
          <cell r="E715">
            <v>42689</v>
          </cell>
          <cell r="F715" t="str">
            <v>Darran Dredge</v>
          </cell>
          <cell r="G715" t="str">
            <v>CLOSED</v>
          </cell>
          <cell r="H715"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715">
            <v>42377</v>
          </cell>
          <cell r="L715" t="str">
            <v>CLSD</v>
          </cell>
        </row>
        <row r="716">
          <cell r="B716" t="str">
            <v>COR3930</v>
          </cell>
          <cell r="C716" t="str">
            <v>GSR Data Extract</v>
          </cell>
          <cell r="D716" t="str">
            <v>Z2 - Change cancelled</v>
          </cell>
          <cell r="E716">
            <v>42544</v>
          </cell>
          <cell r="F716" t="str">
            <v>Lorraine Cave</v>
          </cell>
          <cell r="G716" t="str">
            <v>CLOSED</v>
          </cell>
          <cell r="H716"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716">
            <v>42380</v>
          </cell>
        </row>
        <row r="717">
          <cell r="B717" t="str">
            <v>COR3939</v>
          </cell>
          <cell r="C717" t="str">
            <v>SGN IX Configuration Requirements</v>
          </cell>
          <cell r="D717" t="str">
            <v>Z1 - Change completed</v>
          </cell>
          <cell r="E717">
            <v>42807</v>
          </cell>
          <cell r="F717" t="str">
            <v>Darran Dredge</v>
          </cell>
          <cell r="G717" t="str">
            <v>COMPLETE</v>
          </cell>
          <cell r="H717"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717">
            <v>42389</v>
          </cell>
          <cell r="L717" t="str">
            <v>CLSD</v>
          </cell>
        </row>
        <row r="718">
          <cell r="B718" t="str">
            <v>COR3960</v>
          </cell>
          <cell r="C718" t="str">
            <v>EU 2016 ‘Summer Release’</v>
          </cell>
          <cell r="D718" t="str">
            <v>Z1 - Change completed</v>
          </cell>
          <cell r="E718">
            <v>42807</v>
          </cell>
          <cell r="F718" t="str">
            <v>Jessica Harris</v>
          </cell>
          <cell r="G718" t="str">
            <v>COMPLETE</v>
          </cell>
          <cell r="H718"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718">
            <v>42405</v>
          </cell>
          <cell r="L718" t="str">
            <v>CLSD</v>
          </cell>
        </row>
        <row r="719">
          <cell r="B719" t="str">
            <v>COR3967</v>
          </cell>
          <cell r="C719" t="str">
            <v>Upgrade the current Gemini E-training package to ensure it can be published to the industry</v>
          </cell>
          <cell r="D719" t="str">
            <v>Z1 - Change completed</v>
          </cell>
          <cell r="E719">
            <v>42580</v>
          </cell>
          <cell r="F719" t="str">
            <v>Jessica Harris</v>
          </cell>
          <cell r="G719" t="str">
            <v>COMPLETE</v>
          </cell>
          <cell r="H719"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719">
            <v>42410</v>
          </cell>
          <cell r="L719" t="str">
            <v>CLSD</v>
          </cell>
        </row>
        <row r="720">
          <cell r="B720" t="str">
            <v>COR3974</v>
          </cell>
          <cell r="C720" t="str">
            <v>Pulling address data to be issued to GB Group to support - COR3782 – Address Validation &amp; Data Cleansing</v>
          </cell>
          <cell r="D720" t="str">
            <v>Z2 - Change cancelled</v>
          </cell>
          <cell r="E720">
            <v>42451</v>
          </cell>
          <cell r="F720" t="str">
            <v>Jane Rocky</v>
          </cell>
          <cell r="G720" t="str">
            <v>CLOSED</v>
          </cell>
          <cell r="H720"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720">
            <v>42418</v>
          </cell>
        </row>
        <row r="721">
          <cell r="B721" t="str">
            <v>COR3985</v>
          </cell>
          <cell r="C721" t="str">
            <v>Pressure Tier data provision service</v>
          </cell>
          <cell r="D721" t="str">
            <v>Z2 - Change cancelled</v>
          </cell>
          <cell r="E721">
            <v>42556</v>
          </cell>
          <cell r="F721" t="str">
            <v>Lorraine Cave</v>
          </cell>
          <cell r="G721" t="str">
            <v>CLOSED</v>
          </cell>
          <cell r="H72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721">
            <v>42436</v>
          </cell>
        </row>
        <row r="722">
          <cell r="B722" t="str">
            <v>COR3997</v>
          </cell>
          <cell r="C722" t="str">
            <v>Security requirement and invoice payment cycle for the Trading System Clearer - (UNC Modification 0568)</v>
          </cell>
          <cell r="D722" t="str">
            <v>Z1 - Change completed</v>
          </cell>
          <cell r="E722">
            <v>42627</v>
          </cell>
          <cell r="F722" t="str">
            <v>Darran Dredge</v>
          </cell>
          <cell r="G722" t="str">
            <v>COMPLETE</v>
          </cell>
          <cell r="H722"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722">
            <v>42447</v>
          </cell>
          <cell r="L722" t="str">
            <v>CLSD</v>
          </cell>
        </row>
        <row r="723">
          <cell r="B723" t="str">
            <v>COR4018</v>
          </cell>
          <cell r="C723" t="str">
            <v>Separation of National Grid Gas Distribution Business</v>
          </cell>
          <cell r="D723" t="str">
            <v>Z2 - Change cancelled</v>
          </cell>
          <cell r="E723">
            <v>42618</v>
          </cell>
          <cell r="F723" t="str">
            <v>David Williamson</v>
          </cell>
          <cell r="G723" t="str">
            <v>CLOSED</v>
          </cell>
          <cell r="H723"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723">
            <v>42482</v>
          </cell>
        </row>
        <row r="724">
          <cell r="B724" t="str">
            <v>COR4042</v>
          </cell>
          <cell r="C724" t="str">
            <v>Provision of data via machine: machine mechanism for the provision of services including those envisaged by the Competition and Markets Authority (CMA) Data Requirement to support Price comparison Websites and British Gas API requirements to support their</v>
          </cell>
          <cell r="D724" t="str">
            <v>Z2 - Change cancelled</v>
          </cell>
          <cell r="E724">
            <v>42675</v>
          </cell>
          <cell r="F724" t="str">
            <v>Gareth Hepworth</v>
          </cell>
          <cell r="G724" t="str">
            <v>CLOSED</v>
          </cell>
          <cell r="H724"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724">
            <v>42517</v>
          </cell>
        </row>
        <row r="725">
          <cell r="B725" t="str">
            <v>COR4095</v>
          </cell>
          <cell r="C725" t="str">
            <v>Ad-hoc Interruption Auction – Autumn 2016</v>
          </cell>
          <cell r="D725" t="str">
            <v>Z2 - Change cancelled</v>
          </cell>
          <cell r="E725">
            <v>42751</v>
          </cell>
          <cell r="F725" t="str">
            <v>Darran Dredge</v>
          </cell>
          <cell r="G725" t="str">
            <v>CLOSED</v>
          </cell>
          <cell r="H725"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725">
            <v>42618</v>
          </cell>
        </row>
        <row r="726">
          <cell r="B726" t="str">
            <v>COR4109</v>
          </cell>
          <cell r="C726" t="str">
            <v>COR4109 - Gemini User Test Environment</v>
          </cell>
          <cell r="D726" t="str">
            <v>Z2 - Change cancelled</v>
          </cell>
          <cell r="E726">
            <v>42978</v>
          </cell>
          <cell r="F726" t="str">
            <v>Nicola Patmore</v>
          </cell>
          <cell r="G726" t="str">
            <v>CLOSED</v>
          </cell>
          <cell r="H726"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726">
            <v>42635</v>
          </cell>
        </row>
        <row r="727">
          <cell r="B727" t="str">
            <v>COR4114</v>
          </cell>
          <cell r="C727" t="str">
            <v>iEP GCS Project Clock Change Testing</v>
          </cell>
          <cell r="D727" t="str">
            <v>Z1 - Change completed</v>
          </cell>
          <cell r="E727">
            <v>42902</v>
          </cell>
          <cell r="F727" t="str">
            <v>Hannah Reddy</v>
          </cell>
          <cell r="G727" t="str">
            <v>COMPLETE</v>
          </cell>
          <cell r="H727"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727">
            <v>42647</v>
          </cell>
          <cell r="L727" t="str">
            <v>CLSD</v>
          </cell>
        </row>
        <row r="728">
          <cell r="B728" t="str">
            <v>COR4121</v>
          </cell>
          <cell r="C728" t="str">
            <v>AQ Review 2017</v>
          </cell>
          <cell r="D728" t="str">
            <v>Z2 - Change cancelled</v>
          </cell>
          <cell r="E728">
            <v>42905</v>
          </cell>
          <cell r="F728" t="str">
            <v>Emma Rose</v>
          </cell>
          <cell r="G728" t="str">
            <v>CLOSED</v>
          </cell>
          <cell r="H728"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728">
            <v>42653</v>
          </cell>
        </row>
        <row r="729">
          <cell r="B729" t="str">
            <v>COR4148</v>
          </cell>
          <cell r="C729" t="str">
            <v>EU Interfaces Simulator (EUSIM)</v>
          </cell>
          <cell r="D729" t="str">
            <v>Z1 - Change completed</v>
          </cell>
          <cell r="E729">
            <v>42902</v>
          </cell>
          <cell r="F729" t="str">
            <v>Nicola Patmore</v>
          </cell>
          <cell r="G729" t="str">
            <v>COMPLETE</v>
          </cell>
          <cell r="H729"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729">
            <v>42699</v>
          </cell>
        </row>
        <row r="730">
          <cell r="B730" t="str">
            <v>COR4172</v>
          </cell>
          <cell r="C730" t="str">
            <v>Monthly Nomination Referral Report</v>
          </cell>
          <cell r="D730" t="str">
            <v>Z1 - Change completed</v>
          </cell>
          <cell r="E730">
            <v>42902</v>
          </cell>
          <cell r="F730" t="str">
            <v>Lorraine Cave</v>
          </cell>
          <cell r="G730" t="str">
            <v>COMPLETE</v>
          </cell>
          <cell r="H730"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730">
            <v>42745</v>
          </cell>
          <cell r="L730" t="str">
            <v>CLSD</v>
          </cell>
        </row>
        <row r="731">
          <cell r="B731" t="str">
            <v>COR4183</v>
          </cell>
          <cell r="C731" t="str">
            <v>XP/Office 2003 upgrade to Windows 7/Office 2010</v>
          </cell>
          <cell r="D731" t="str">
            <v>Z2 - Change cancelled</v>
          </cell>
          <cell r="E731">
            <v>42955</v>
          </cell>
          <cell r="F731" t="str">
            <v>Emma Rose</v>
          </cell>
          <cell r="G731" t="str">
            <v>CLOSED</v>
          </cell>
          <cell r="H731"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731">
            <v>42765</v>
          </cell>
        </row>
        <row r="732">
          <cell r="B732" t="str">
            <v>COR4188</v>
          </cell>
          <cell r="C732" t="str">
            <v>iGMS Evolution Programme (iEP) – National Grid</v>
          </cell>
          <cell r="D732" t="str">
            <v>Z1 - Change completed</v>
          </cell>
          <cell r="E732">
            <v>42902</v>
          </cell>
          <cell r="F732" t="str">
            <v>Jessica Harris</v>
          </cell>
          <cell r="G732" t="str">
            <v>COMPLETE</v>
          </cell>
          <cell r="H732"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732">
            <v>42773</v>
          </cell>
          <cell r="L732" t="str">
            <v>CLSD</v>
          </cell>
        </row>
        <row r="733">
          <cell r="B733" t="str">
            <v>COR4189</v>
          </cell>
          <cell r="C733" t="str">
            <v>Measurement history for all NTS Entry and NTS Exit Points between 1st July 2016 and 3rd January 2017</v>
          </cell>
          <cell r="D733" t="str">
            <v>Z1 - Change completed</v>
          </cell>
          <cell r="E733">
            <v>42891</v>
          </cell>
          <cell r="F733" t="str">
            <v>Hannah Reddy</v>
          </cell>
          <cell r="G733" t="str">
            <v>COMPLETE</v>
          </cell>
          <cell r="H733"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733">
            <v>42775</v>
          </cell>
          <cell r="L733" t="str">
            <v>CLSD</v>
          </cell>
        </row>
        <row r="734">
          <cell r="B734" t="str">
            <v>COR4192</v>
          </cell>
          <cell r="C734" t="str">
            <v>Replacement/Upgrade of Demand Estimation Systems and Processes</v>
          </cell>
          <cell r="D734" t="str">
            <v>Z2 - Change cancelled</v>
          </cell>
          <cell r="E734">
            <v>43038</v>
          </cell>
          <cell r="F734" t="str">
            <v>Emma Rose</v>
          </cell>
          <cell r="G734" t="str">
            <v>CLOSED</v>
          </cell>
          <cell r="H734"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734" t="str">
            <v>T &amp; SS</v>
          </cell>
          <cell r="J734">
            <v>42776</v>
          </cell>
        </row>
        <row r="735">
          <cell r="B735" t="str">
            <v>COR4228</v>
          </cell>
          <cell r="C735" t="str">
            <v>Gemini Data Extract / SME support</v>
          </cell>
          <cell r="D735" t="str">
            <v>Z1 - Change completed</v>
          </cell>
          <cell r="E735">
            <v>42955</v>
          </cell>
          <cell r="F735" t="str">
            <v>Hannah Reddy</v>
          </cell>
          <cell r="G735" t="str">
            <v>COMPLETE</v>
          </cell>
          <cell r="H735"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735">
            <v>42801</v>
          </cell>
          <cell r="L735" t="str">
            <v>CLSD</v>
          </cell>
        </row>
        <row r="736">
          <cell r="B736" t="str">
            <v>ll good</v>
          </cell>
          <cell r="C736" t="str">
            <v>Telecommunications Provisioning Project</v>
          </cell>
          <cell r="D736" t="str">
            <v>Z2 - Change cancelled</v>
          </cell>
          <cell r="E736">
            <v>41054</v>
          </cell>
          <cell r="F736" t="str">
            <v>Chris Fears</v>
          </cell>
          <cell r="G736" t="str">
            <v>CLOSED</v>
          </cell>
          <cell r="H73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736">
            <v>39570</v>
          </cell>
          <cell r="L736" t="str">
            <v>PROD</v>
          </cell>
        </row>
        <row r="737">
          <cell r="B737" t="str">
            <v>TBC</v>
          </cell>
          <cell r="C737" t="str">
            <v>Bulk Upload Meter reads (WPX96)</v>
          </cell>
          <cell r="D737" t="str">
            <v>Z1 - Change completed</v>
          </cell>
          <cell r="E737">
            <v>40652</v>
          </cell>
          <cell r="F737" t="str">
            <v>Dave Addison</v>
          </cell>
          <cell r="G737" t="str">
            <v>COMPLETE</v>
          </cell>
          <cell r="H73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7">
            <v>38217</v>
          </cell>
          <cell r="L737" t="str">
            <v>CLSD</v>
          </cell>
        </row>
        <row r="738">
          <cell r="B738" t="str">
            <v>TBC</v>
          </cell>
          <cell r="C738" t="str">
            <v>Must Read Reports (WPX96)</v>
          </cell>
          <cell r="D738" t="str">
            <v>Z2 - Change cancelled</v>
          </cell>
          <cell r="E738">
            <v>40652</v>
          </cell>
          <cell r="F738" t="str">
            <v>Dave Addison</v>
          </cell>
          <cell r="G738" t="str">
            <v>CLOSED</v>
          </cell>
          <cell r="H73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8">
            <v>38217</v>
          </cell>
          <cell r="L738" t="str">
            <v>CLSD</v>
          </cell>
        </row>
        <row r="739">
          <cell r="B739" t="str">
            <v>xrn2313</v>
          </cell>
          <cell r="C739" t="str">
            <v>DDS File Amendment</v>
          </cell>
          <cell r="D739" t="str">
            <v>Z1 - Change completed</v>
          </cell>
          <cell r="E739">
            <v>40756</v>
          </cell>
          <cell r="F739" t="str">
            <v>Ian Wilson</v>
          </cell>
          <cell r="G739" t="str">
            <v>COMPLETE</v>
          </cell>
          <cell r="H739"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739">
            <v>40683</v>
          </cell>
          <cell r="L739" t="str">
            <v>CLSD</v>
          </cell>
        </row>
        <row r="740">
          <cell r="B740" t="str">
            <v>xrn2354</v>
          </cell>
          <cell r="C740" t="str">
            <v>DN Access to IP (Information Provisioning) Systems &amp; Reports</v>
          </cell>
          <cell r="D740" t="str">
            <v>Z2 - Change cancelled</v>
          </cell>
          <cell r="E740">
            <v>42223</v>
          </cell>
          <cell r="F740" t="str">
            <v>Lorraine Cave</v>
          </cell>
          <cell r="G740" t="str">
            <v>CLOSED</v>
          </cell>
          <cell r="H740"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740">
            <v>40751</v>
          </cell>
        </row>
        <row r="741">
          <cell r="B741" t="str">
            <v>xrn2412</v>
          </cell>
          <cell r="C741" t="str">
            <v>Ad-hoc Interruption Auction – Autumn 2011</v>
          </cell>
          <cell r="D741" t="str">
            <v>Z1 - Change completed</v>
          </cell>
          <cell r="E741">
            <v>41450</v>
          </cell>
          <cell r="G741" t="str">
            <v>COMPLETE</v>
          </cell>
          <cell r="H741"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741">
            <v>40808</v>
          </cell>
        </row>
        <row r="742">
          <cell r="B742" t="str">
            <v>xrn2508</v>
          </cell>
          <cell r="C742" t="str">
            <v xml:space="preserve">Gemini Exit - 37 Month Application Period fault resolution
</v>
          </cell>
          <cell r="D742" t="str">
            <v>Z2 - Change cancelled</v>
          </cell>
          <cell r="E742">
            <v>41309</v>
          </cell>
          <cell r="F742" t="str">
            <v>Lorraine Cave</v>
          </cell>
          <cell r="G742" t="str">
            <v>CLOSED</v>
          </cell>
          <cell r="H742"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742">
            <v>40900</v>
          </cell>
        </row>
        <row r="743">
          <cell r="A743">
            <v>4732</v>
          </cell>
          <cell r="B743">
            <v>4732</v>
          </cell>
          <cell r="G743" t="str">
            <v>LIVE</v>
          </cell>
        </row>
      </sheetData>
      <sheetData sheetId="13"/>
      <sheetData sheetId="14">
        <row r="11">
          <cell r="Y11" t="str">
            <v>Budget Remaining</v>
          </cell>
        </row>
      </sheetData>
      <sheetData sheetId="15"/>
      <sheetData sheetId="16">
        <row r="3">
          <cell r="A3" t="str">
            <v>4361External [O]</v>
          </cell>
          <cell r="B3" t="str">
            <v>B.BP18-020.1</v>
          </cell>
          <cell r="C3">
            <v>4361</v>
          </cell>
          <cell r="D3" t="str">
            <v>UKL Jun'18 Release [R2] (DSC CB) Programme Summary</v>
          </cell>
          <cell r="E3" t="str">
            <v>L. Chambers</v>
          </cell>
          <cell r="F3" t="str">
            <v>Closedown</v>
          </cell>
          <cell r="G3" t="str">
            <v>External [O]</v>
          </cell>
          <cell r="H3">
            <v>1449.1200966386555</v>
          </cell>
          <cell r="I3">
            <v>810.04371428571437</v>
          </cell>
          <cell r="J3">
            <v>639.0763823529411</v>
          </cell>
          <cell r="K3">
            <v>468.029</v>
          </cell>
          <cell r="L3">
            <v>351.0997142857143</v>
          </cell>
          <cell r="M3">
            <v>0</v>
          </cell>
          <cell r="N3">
            <v>0</v>
          </cell>
          <cell r="O3">
            <v>0.47</v>
          </cell>
          <cell r="P3">
            <v>0.03</v>
          </cell>
          <cell r="Q3">
            <v>0.34</v>
          </cell>
          <cell r="R3">
            <v>0.16</v>
          </cell>
          <cell r="S3">
            <v>0</v>
          </cell>
          <cell r="T3">
            <v>165.0168657142857</v>
          </cell>
          <cell r="U3">
            <v>10.532991428571428</v>
          </cell>
          <cell r="V3">
            <v>119.37390285714287</v>
          </cell>
          <cell r="W3">
            <v>56.17595428571429</v>
          </cell>
          <cell r="X3">
            <v>0</v>
          </cell>
          <cell r="Y3" t="str">
            <v/>
          </cell>
        </row>
        <row r="4">
          <cell r="A4" t="str">
            <v>4361Internal [O]</v>
          </cell>
          <cell r="B4" t="str">
            <v>B.BP18-020.1</v>
          </cell>
          <cell r="C4">
            <v>4361</v>
          </cell>
          <cell r="D4" t="str">
            <v>UKL Jun'18 Release [R2] (DSC CB) Programme Summary</v>
          </cell>
          <cell r="E4" t="str">
            <v>L. Chambers</v>
          </cell>
          <cell r="F4" t="str">
            <v>Closedown</v>
          </cell>
          <cell r="G4" t="str">
            <v>Internal [O]</v>
          </cell>
          <cell r="H4">
            <v>368.99064464468091</v>
          </cell>
          <cell r="I4">
            <v>149.68600000000001</v>
          </cell>
          <cell r="J4" t="str">
            <v/>
          </cell>
          <cell r="K4">
            <v>119.05500000000001</v>
          </cell>
          <cell r="L4">
            <v>30.631</v>
          </cell>
          <cell r="M4">
            <v>0</v>
          </cell>
          <cell r="N4">
            <v>0</v>
          </cell>
          <cell r="O4">
            <v>0.47</v>
          </cell>
          <cell r="P4">
            <v>0.03</v>
          </cell>
          <cell r="Q4">
            <v>0.34</v>
          </cell>
          <cell r="R4">
            <v>0.16</v>
          </cell>
          <cell r="S4">
            <v>0</v>
          </cell>
          <cell r="T4">
            <v>14.396569999999999</v>
          </cell>
          <cell r="U4">
            <v>0.91893000000000002</v>
          </cell>
          <cell r="V4">
            <v>10.414540000000001</v>
          </cell>
          <cell r="W4">
            <v>4.9009600000000004</v>
          </cell>
          <cell r="X4">
            <v>0</v>
          </cell>
          <cell r="Y4" t="str">
            <v/>
          </cell>
        </row>
        <row r="5">
          <cell r="A5" t="str">
            <v>4361Total [O]</v>
          </cell>
          <cell r="B5" t="str">
            <v>B.BP18-020.1</v>
          </cell>
          <cell r="C5">
            <v>4361</v>
          </cell>
          <cell r="D5" t="str">
            <v>UKL Jun'18 Release [R2] (DSC CB) Programme Summary</v>
          </cell>
          <cell r="E5" t="str">
            <v>L. Chambers</v>
          </cell>
          <cell r="F5" t="str">
            <v>Closedown</v>
          </cell>
          <cell r="G5" t="str">
            <v>Total [O]</v>
          </cell>
          <cell r="H5">
            <v>1818.1107412833364</v>
          </cell>
          <cell r="I5">
            <v>959.72971428571429</v>
          </cell>
          <cell r="J5" t="str">
            <v/>
          </cell>
          <cell r="K5">
            <v>587.08399999999995</v>
          </cell>
          <cell r="L5">
            <v>381.73071428571433</v>
          </cell>
          <cell r="M5">
            <v>0</v>
          </cell>
          <cell r="N5">
            <v>0</v>
          </cell>
          <cell r="O5">
            <v>0.47</v>
          </cell>
          <cell r="P5">
            <v>0.03</v>
          </cell>
          <cell r="Q5">
            <v>0.34</v>
          </cell>
          <cell r="R5">
            <v>0.16</v>
          </cell>
          <cell r="S5">
            <v>0</v>
          </cell>
          <cell r="T5">
            <v>179.41343571428573</v>
          </cell>
          <cell r="U5">
            <v>11.451921428571429</v>
          </cell>
          <cell r="V5">
            <v>129.78844285714288</v>
          </cell>
          <cell r="W5">
            <v>61.076914285714295</v>
          </cell>
          <cell r="X5">
            <v>0</v>
          </cell>
          <cell r="Y5" t="str">
            <v/>
          </cell>
        </row>
        <row r="6">
          <cell r="A6" t="str">
            <v>4635External</v>
          </cell>
          <cell r="B6" t="str">
            <v>B.BP18-020.1</v>
          </cell>
          <cell r="C6">
            <v>4635</v>
          </cell>
          <cell r="D6" t="str">
            <v>Amendments to the DSC service line to enable the Web Service provision of data for the Consumer Enquiry Service</v>
          </cell>
          <cell r="E6" t="str">
            <v>P. Duvvuri</v>
          </cell>
          <cell r="F6" t="str">
            <v>Delivery</v>
          </cell>
          <cell r="G6" t="str">
            <v>External</v>
          </cell>
          <cell r="H6">
            <v>0</v>
          </cell>
          <cell r="I6">
            <v>0</v>
          </cell>
          <cell r="J6">
            <v>0</v>
          </cell>
          <cell r="K6">
            <v>0</v>
          </cell>
          <cell r="L6">
            <v>0</v>
          </cell>
          <cell r="M6">
            <v>0</v>
          </cell>
          <cell r="N6">
            <v>0</v>
          </cell>
          <cell r="O6">
            <v>0.23758634013057164</v>
          </cell>
          <cell r="P6">
            <v>0.76241365986942833</v>
          </cell>
          <cell r="Q6">
            <v>0</v>
          </cell>
          <cell r="R6">
            <v>0</v>
          </cell>
          <cell r="S6">
            <v>0</v>
          </cell>
          <cell r="T6">
            <v>0</v>
          </cell>
          <cell r="U6">
            <v>0</v>
          </cell>
          <cell r="V6">
            <v>0</v>
          </cell>
          <cell r="W6">
            <v>0</v>
          </cell>
          <cell r="X6">
            <v>0</v>
          </cell>
          <cell r="Y6" t="str">
            <v/>
          </cell>
        </row>
        <row r="7">
          <cell r="A7" t="str">
            <v>4635Internal</v>
          </cell>
          <cell r="B7" t="str">
            <v>B.BP18-020.1</v>
          </cell>
          <cell r="C7">
            <v>4635</v>
          </cell>
          <cell r="D7" t="str">
            <v>Amendments to the DSC service line to enable the Web Service provision of data for the Consumer Enquiry Service</v>
          </cell>
          <cell r="E7" t="str">
            <v>P. Duvvuri</v>
          </cell>
          <cell r="F7" t="str">
            <v>Delivery</v>
          </cell>
          <cell r="G7" t="str">
            <v>Internal</v>
          </cell>
          <cell r="H7">
            <v>0</v>
          </cell>
          <cell r="I7">
            <v>0</v>
          </cell>
          <cell r="J7" t="str">
            <v/>
          </cell>
          <cell r="K7">
            <v>0</v>
          </cell>
          <cell r="L7">
            <v>0</v>
          </cell>
          <cell r="M7">
            <v>0</v>
          </cell>
          <cell r="N7">
            <v>0</v>
          </cell>
          <cell r="O7">
            <v>0.23758634013057164</v>
          </cell>
          <cell r="P7">
            <v>0.76241365986942833</v>
          </cell>
          <cell r="Q7">
            <v>0</v>
          </cell>
          <cell r="R7">
            <v>0</v>
          </cell>
          <cell r="S7">
            <v>0</v>
          </cell>
          <cell r="T7">
            <v>0</v>
          </cell>
          <cell r="U7">
            <v>0</v>
          </cell>
          <cell r="V7">
            <v>0</v>
          </cell>
          <cell r="W7">
            <v>0</v>
          </cell>
          <cell r="X7">
            <v>0</v>
          </cell>
          <cell r="Y7" t="str">
            <v/>
          </cell>
        </row>
        <row r="8">
          <cell r="A8" t="str">
            <v>4635Total</v>
          </cell>
          <cell r="B8" t="str">
            <v>B.BP18-020.1</v>
          </cell>
          <cell r="C8">
            <v>4635</v>
          </cell>
          <cell r="D8" t="str">
            <v>Amendments to the DSC service line to enable the Web Service provision of data for the Consumer Enquiry Service</v>
          </cell>
          <cell r="E8" t="str">
            <v>P. Duvvuri</v>
          </cell>
          <cell r="F8" t="str">
            <v>Delivery</v>
          </cell>
          <cell r="G8" t="str">
            <v>Total</v>
          </cell>
          <cell r="H8">
            <v>0</v>
          </cell>
          <cell r="I8">
            <v>40.475000000000001</v>
          </cell>
          <cell r="J8" t="str">
            <v/>
          </cell>
          <cell r="K8">
            <v>40.475000000000001</v>
          </cell>
          <cell r="L8">
            <v>0</v>
          </cell>
          <cell r="M8">
            <v>0</v>
          </cell>
          <cell r="N8">
            <v>0</v>
          </cell>
          <cell r="O8">
            <v>0.23758634013057164</v>
          </cell>
          <cell r="P8">
            <v>0.76241365986942833</v>
          </cell>
          <cell r="Q8">
            <v>0</v>
          </cell>
          <cell r="R8">
            <v>0</v>
          </cell>
          <cell r="S8">
            <v>0</v>
          </cell>
          <cell r="T8">
            <v>0</v>
          </cell>
          <cell r="U8">
            <v>0</v>
          </cell>
          <cell r="V8">
            <v>0</v>
          </cell>
          <cell r="W8">
            <v>0</v>
          </cell>
          <cell r="X8">
            <v>0</v>
          </cell>
          <cell r="Y8" t="str">
            <v/>
          </cell>
        </row>
        <row r="9">
          <cell r="A9" t="str">
            <v>4572External [O]</v>
          </cell>
          <cell r="B9" t="str">
            <v>B.BP18-020.1</v>
          </cell>
          <cell r="C9">
            <v>4572</v>
          </cell>
          <cell r="D9" t="str">
            <v>UKL Nov '18 Release [R3] (DSC CB)</v>
          </cell>
          <cell r="E9" t="str">
            <v>P. Duvvuri</v>
          </cell>
          <cell r="F9" t="str">
            <v>Delivery</v>
          </cell>
          <cell r="G9" t="str">
            <v>External [O]</v>
          </cell>
          <cell r="H9">
            <v>903.25900000000001</v>
          </cell>
          <cell r="I9">
            <v>903.25850000000003</v>
          </cell>
          <cell r="J9">
            <v>4.9999999998817657E-4</v>
          </cell>
          <cell r="K9">
            <v>40.475000000000001</v>
          </cell>
          <cell r="L9">
            <v>759.99487499999998</v>
          </cell>
          <cell r="M9">
            <v>102.788625</v>
          </cell>
          <cell r="N9">
            <v>0</v>
          </cell>
          <cell r="O9">
            <v>0.23758634013057164</v>
          </cell>
          <cell r="P9">
            <v>0.76241365986942833</v>
          </cell>
          <cell r="Q9">
            <v>0</v>
          </cell>
          <cell r="R9">
            <v>0</v>
          </cell>
          <cell r="S9">
            <v>0</v>
          </cell>
          <cell r="T9">
            <v>180.56440086924127</v>
          </cell>
          <cell r="U9">
            <v>579.43047413075874</v>
          </cell>
          <cell r="V9">
            <v>0</v>
          </cell>
          <cell r="W9">
            <v>0</v>
          </cell>
          <cell r="X9">
            <v>0</v>
          </cell>
          <cell r="Y9" t="str">
            <v/>
          </cell>
        </row>
        <row r="10">
          <cell r="A10" t="str">
            <v>4572Internal [O]</v>
          </cell>
          <cell r="B10" t="str">
            <v>B.BP18-020.1</v>
          </cell>
          <cell r="C10">
            <v>4572</v>
          </cell>
          <cell r="D10" t="str">
            <v>UKL Nov '18 Release [R3] (DSC CB)</v>
          </cell>
          <cell r="E10" t="str">
            <v>P. Duvvuri</v>
          </cell>
          <cell r="F10" t="str">
            <v>Delivery</v>
          </cell>
          <cell r="G10" t="str">
            <v>Internal [O]</v>
          </cell>
          <cell r="H10">
            <v>0</v>
          </cell>
          <cell r="I10">
            <v>245.33099999999999</v>
          </cell>
          <cell r="J10" t="str">
            <v/>
          </cell>
          <cell r="K10">
            <v>0</v>
          </cell>
          <cell r="L10">
            <v>218.072</v>
          </cell>
          <cell r="M10">
            <v>27.259</v>
          </cell>
          <cell r="N10">
            <v>0</v>
          </cell>
          <cell r="O10">
            <v>0.23758634013057164</v>
          </cell>
          <cell r="P10">
            <v>0.76241365986942833</v>
          </cell>
          <cell r="Q10">
            <v>0</v>
          </cell>
          <cell r="R10">
            <v>0</v>
          </cell>
          <cell r="S10">
            <v>0</v>
          </cell>
          <cell r="T10">
            <v>51.810928364954023</v>
          </cell>
          <cell r="U10">
            <v>166.26107163504597</v>
          </cell>
          <cell r="V10">
            <v>0</v>
          </cell>
          <cell r="W10">
            <v>0</v>
          </cell>
          <cell r="X10">
            <v>0</v>
          </cell>
          <cell r="Y10" t="str">
            <v/>
          </cell>
        </row>
        <row r="11">
          <cell r="A11" t="str">
            <v>4572Total [O]</v>
          </cell>
          <cell r="B11" t="str">
            <v>B.BP18-020.1</v>
          </cell>
          <cell r="C11">
            <v>4572</v>
          </cell>
          <cell r="D11" t="str">
            <v>UKL Nov '18 Release [R3] (DSC CB)</v>
          </cell>
          <cell r="E11" t="str">
            <v>P. Duvvuri</v>
          </cell>
          <cell r="F11" t="str">
            <v>Delivery</v>
          </cell>
          <cell r="G11" t="str">
            <v>Total [O]</v>
          </cell>
          <cell r="H11">
            <v>903.25900000000001</v>
          </cell>
          <cell r="I11">
            <v>1148.5895</v>
          </cell>
          <cell r="J11" t="str">
            <v/>
          </cell>
          <cell r="K11">
            <v>40.475000000000001</v>
          </cell>
          <cell r="L11">
            <v>978.06687499999998</v>
          </cell>
          <cell r="M11">
            <v>130.04762500000001</v>
          </cell>
          <cell r="N11">
            <v>0</v>
          </cell>
          <cell r="O11">
            <v>0.23758634013057164</v>
          </cell>
          <cell r="P11">
            <v>0.76241365986942833</v>
          </cell>
          <cell r="Q11">
            <v>0</v>
          </cell>
          <cell r="R11">
            <v>0</v>
          </cell>
          <cell r="S11">
            <v>0</v>
          </cell>
          <cell r="T11">
            <v>232.37532923419531</v>
          </cell>
          <cell r="U11">
            <v>745.69154576580468</v>
          </cell>
          <cell r="V11">
            <v>0</v>
          </cell>
          <cell r="W11">
            <v>0</v>
          </cell>
          <cell r="X11">
            <v>0</v>
          </cell>
          <cell r="Y11" t="str">
            <v/>
          </cell>
        </row>
        <row r="12">
          <cell r="A12" t="str">
            <v>4542External</v>
          </cell>
          <cell r="B12" t="str">
            <v>B.BP18-020.1</v>
          </cell>
          <cell r="C12">
            <v>4542</v>
          </cell>
          <cell r="D12" t="str">
            <v>Changes to Shipper Portfolio Report</v>
          </cell>
          <cell r="E12" t="str">
            <v>R. Roden</v>
          </cell>
          <cell r="F12" t="str">
            <v>Delivery</v>
          </cell>
          <cell r="G12" t="str">
            <v>External</v>
          </cell>
          <cell r="H12">
            <v>1.5</v>
          </cell>
          <cell r="I12">
            <v>1.4</v>
          </cell>
          <cell r="J12">
            <v>0.10000000000000009</v>
          </cell>
          <cell r="K12">
            <v>0</v>
          </cell>
          <cell r="L12">
            <v>1.4</v>
          </cell>
          <cell r="M12">
            <v>0</v>
          </cell>
          <cell r="N12">
            <v>0</v>
          </cell>
          <cell r="O12">
            <v>1</v>
          </cell>
          <cell r="P12">
            <v>0</v>
          </cell>
          <cell r="Q12">
            <v>0</v>
          </cell>
          <cell r="R12">
            <v>0</v>
          </cell>
          <cell r="S12">
            <v>0</v>
          </cell>
          <cell r="T12">
            <v>1.4</v>
          </cell>
          <cell r="U12">
            <v>0</v>
          </cell>
          <cell r="V12">
            <v>0</v>
          </cell>
          <cell r="W12">
            <v>0</v>
          </cell>
          <cell r="X12">
            <v>0</v>
          </cell>
          <cell r="Y12" t="str">
            <v/>
          </cell>
        </row>
        <row r="13">
          <cell r="A13" t="str">
            <v>4542Internal</v>
          </cell>
          <cell r="B13" t="str">
            <v>B.BP18-020.1</v>
          </cell>
          <cell r="C13">
            <v>4542</v>
          </cell>
          <cell r="D13" t="str">
            <v>Changes to Shipper Portfolio Report</v>
          </cell>
          <cell r="E13" t="str">
            <v>R. Roden</v>
          </cell>
          <cell r="F13" t="str">
            <v>Delivery</v>
          </cell>
          <cell r="G13" t="str">
            <v>Internal</v>
          </cell>
          <cell r="H13">
            <v>0</v>
          </cell>
          <cell r="I13">
            <v>0</v>
          </cell>
          <cell r="J13" t="str">
            <v/>
          </cell>
          <cell r="K13">
            <v>0</v>
          </cell>
          <cell r="L13">
            <v>0</v>
          </cell>
          <cell r="M13">
            <v>0</v>
          </cell>
          <cell r="N13">
            <v>0</v>
          </cell>
          <cell r="O13">
            <v>1</v>
          </cell>
          <cell r="P13">
            <v>0</v>
          </cell>
          <cell r="Q13">
            <v>0</v>
          </cell>
          <cell r="R13">
            <v>0</v>
          </cell>
          <cell r="S13">
            <v>0</v>
          </cell>
          <cell r="T13">
            <v>0</v>
          </cell>
          <cell r="U13">
            <v>0</v>
          </cell>
          <cell r="V13">
            <v>0</v>
          </cell>
          <cell r="W13">
            <v>0</v>
          </cell>
          <cell r="X13">
            <v>0</v>
          </cell>
          <cell r="Y13" t="str">
            <v/>
          </cell>
        </row>
        <row r="14">
          <cell r="A14" t="str">
            <v>4542Total</v>
          </cell>
          <cell r="B14" t="str">
            <v>B.BP18-020.1</v>
          </cell>
          <cell r="C14">
            <v>4542</v>
          </cell>
          <cell r="D14" t="str">
            <v>Changes to Shipper Portfolio Report</v>
          </cell>
          <cell r="E14" t="str">
            <v>R. Roden</v>
          </cell>
          <cell r="F14" t="str">
            <v>Delivery</v>
          </cell>
          <cell r="G14" t="str">
            <v>Total</v>
          </cell>
          <cell r="H14">
            <v>1.5</v>
          </cell>
          <cell r="I14">
            <v>1.4</v>
          </cell>
          <cell r="J14" t="str">
            <v/>
          </cell>
          <cell r="K14">
            <v>0</v>
          </cell>
          <cell r="L14">
            <v>1.4</v>
          </cell>
          <cell r="M14">
            <v>0</v>
          </cell>
          <cell r="N14">
            <v>0</v>
          </cell>
          <cell r="O14">
            <v>1</v>
          </cell>
          <cell r="P14">
            <v>0</v>
          </cell>
          <cell r="Q14">
            <v>0</v>
          </cell>
          <cell r="R14">
            <v>0</v>
          </cell>
          <cell r="S14">
            <v>0</v>
          </cell>
          <cell r="T14">
            <v>1.4</v>
          </cell>
          <cell r="U14">
            <v>0</v>
          </cell>
          <cell r="V14">
            <v>0</v>
          </cell>
          <cell r="W14">
            <v>0</v>
          </cell>
          <cell r="X14">
            <v>0</v>
          </cell>
          <cell r="Y14" t="str">
            <v/>
          </cell>
        </row>
        <row r="15">
          <cell r="A15" t="str">
            <v>4525External</v>
          </cell>
          <cell r="B15" t="str">
            <v>B.BP18-020.1</v>
          </cell>
          <cell r="C15">
            <v>4525</v>
          </cell>
          <cell r="D15" t="str">
            <v>Transparency of AQ Process</v>
          </cell>
          <cell r="E15" t="str">
            <v>R. Roden</v>
          </cell>
          <cell r="F15" t="str">
            <v>Delivery</v>
          </cell>
          <cell r="G15" t="str">
            <v>External</v>
          </cell>
          <cell r="H15">
            <v>8.75</v>
          </cell>
          <cell r="I15">
            <v>8.75</v>
          </cell>
          <cell r="J15">
            <v>0</v>
          </cell>
          <cell r="K15">
            <v>0</v>
          </cell>
          <cell r="L15">
            <v>8.75</v>
          </cell>
          <cell r="M15">
            <v>0</v>
          </cell>
          <cell r="N15">
            <v>0</v>
          </cell>
          <cell r="O15">
            <v>1</v>
          </cell>
          <cell r="P15">
            <v>0</v>
          </cell>
          <cell r="Q15">
            <v>0</v>
          </cell>
          <cell r="R15">
            <v>0</v>
          </cell>
          <cell r="S15">
            <v>0</v>
          </cell>
          <cell r="T15">
            <v>8.75</v>
          </cell>
          <cell r="U15">
            <v>0</v>
          </cell>
          <cell r="V15">
            <v>0</v>
          </cell>
          <cell r="W15">
            <v>0</v>
          </cell>
          <cell r="X15">
            <v>0</v>
          </cell>
          <cell r="Y15" t="str">
            <v/>
          </cell>
        </row>
        <row r="16">
          <cell r="A16" t="str">
            <v>4525Internal</v>
          </cell>
          <cell r="B16" t="str">
            <v>B.BP18-020.1</v>
          </cell>
          <cell r="C16">
            <v>4525</v>
          </cell>
          <cell r="D16" t="str">
            <v>Transparency of AQ Process</v>
          </cell>
          <cell r="E16" t="str">
            <v>R. Roden</v>
          </cell>
          <cell r="F16" t="str">
            <v>Delivery</v>
          </cell>
          <cell r="G16" t="str">
            <v>Internal</v>
          </cell>
          <cell r="H16">
            <v>0</v>
          </cell>
          <cell r="I16">
            <v>0</v>
          </cell>
          <cell r="J16" t="str">
            <v/>
          </cell>
          <cell r="K16">
            <v>0</v>
          </cell>
          <cell r="L16">
            <v>0</v>
          </cell>
          <cell r="M16">
            <v>0</v>
          </cell>
          <cell r="N16">
            <v>0</v>
          </cell>
          <cell r="O16">
            <v>1</v>
          </cell>
          <cell r="P16">
            <v>0</v>
          </cell>
          <cell r="Q16">
            <v>0</v>
          </cell>
          <cell r="R16">
            <v>0</v>
          </cell>
          <cell r="S16">
            <v>0</v>
          </cell>
          <cell r="T16">
            <v>0</v>
          </cell>
          <cell r="U16">
            <v>0</v>
          </cell>
          <cell r="V16">
            <v>0</v>
          </cell>
          <cell r="W16">
            <v>0</v>
          </cell>
          <cell r="X16">
            <v>0</v>
          </cell>
          <cell r="Y16" t="str">
            <v/>
          </cell>
        </row>
        <row r="17">
          <cell r="A17" t="str">
            <v>4525Total</v>
          </cell>
          <cell r="B17" t="str">
            <v>B.BP18-020.1</v>
          </cell>
          <cell r="C17">
            <v>4525</v>
          </cell>
          <cell r="D17" t="str">
            <v>Transparency of AQ Process</v>
          </cell>
          <cell r="E17" t="str">
            <v>R. Roden</v>
          </cell>
          <cell r="F17" t="str">
            <v>Delivery</v>
          </cell>
          <cell r="G17" t="str">
            <v>Total</v>
          </cell>
          <cell r="H17">
            <v>8.75</v>
          </cell>
          <cell r="I17">
            <v>8.75</v>
          </cell>
          <cell r="J17" t="str">
            <v/>
          </cell>
          <cell r="K17">
            <v>0</v>
          </cell>
          <cell r="L17">
            <v>8.75</v>
          </cell>
          <cell r="M17">
            <v>0</v>
          </cell>
          <cell r="N17">
            <v>0</v>
          </cell>
          <cell r="O17">
            <v>1</v>
          </cell>
          <cell r="P17">
            <v>0</v>
          </cell>
          <cell r="Q17">
            <v>0</v>
          </cell>
          <cell r="R17">
            <v>0</v>
          </cell>
          <cell r="S17">
            <v>0</v>
          </cell>
          <cell r="T17">
            <v>8.75</v>
          </cell>
          <cell r="U17">
            <v>0</v>
          </cell>
          <cell r="V17">
            <v>0</v>
          </cell>
          <cell r="W17">
            <v>0</v>
          </cell>
          <cell r="X17">
            <v>0</v>
          </cell>
          <cell r="Y17" t="str">
            <v/>
          </cell>
        </row>
        <row r="18">
          <cell r="A18" t="str">
            <v>4328External</v>
          </cell>
          <cell r="B18" t="str">
            <v>B.BP18-020.1</v>
          </cell>
          <cell r="C18">
            <v>4328</v>
          </cell>
          <cell r="D18" t="str">
            <v>iGT Elected Shipper Sites Report</v>
          </cell>
          <cell r="E18" t="str">
            <v>R. Roden</v>
          </cell>
          <cell r="F18" t="str">
            <v>Closedown</v>
          </cell>
          <cell r="G18" t="str">
            <v>External</v>
          </cell>
          <cell r="H18">
            <v>9.5</v>
          </cell>
          <cell r="I18">
            <v>9</v>
          </cell>
          <cell r="J18">
            <v>0.5</v>
          </cell>
          <cell r="K18">
            <v>0</v>
          </cell>
          <cell r="L18">
            <v>9</v>
          </cell>
          <cell r="M18">
            <v>0</v>
          </cell>
          <cell r="N18">
            <v>0</v>
          </cell>
          <cell r="O18">
            <v>1</v>
          </cell>
          <cell r="P18">
            <v>0</v>
          </cell>
          <cell r="Q18">
            <v>0</v>
          </cell>
          <cell r="R18">
            <v>0</v>
          </cell>
          <cell r="S18">
            <v>0</v>
          </cell>
          <cell r="T18">
            <v>9</v>
          </cell>
          <cell r="U18">
            <v>0</v>
          </cell>
          <cell r="V18">
            <v>0</v>
          </cell>
          <cell r="W18">
            <v>0</v>
          </cell>
          <cell r="X18">
            <v>0</v>
          </cell>
          <cell r="Y18" t="str">
            <v/>
          </cell>
        </row>
        <row r="19">
          <cell r="A19" t="str">
            <v>4328Internal</v>
          </cell>
          <cell r="B19" t="str">
            <v>B.BP18-020.1</v>
          </cell>
          <cell r="C19">
            <v>4328</v>
          </cell>
          <cell r="D19" t="str">
            <v>iGT Elected Shipper Sites Report</v>
          </cell>
          <cell r="E19" t="str">
            <v>R. Roden</v>
          </cell>
          <cell r="F19" t="str">
            <v>Closedown</v>
          </cell>
          <cell r="G19" t="str">
            <v>Internal</v>
          </cell>
          <cell r="H19">
            <v>0</v>
          </cell>
          <cell r="I19">
            <v>0</v>
          </cell>
          <cell r="J19" t="str">
            <v/>
          </cell>
          <cell r="K19">
            <v>0</v>
          </cell>
          <cell r="L19">
            <v>0</v>
          </cell>
          <cell r="M19">
            <v>0</v>
          </cell>
          <cell r="N19">
            <v>0</v>
          </cell>
          <cell r="O19">
            <v>1</v>
          </cell>
          <cell r="P19">
            <v>0</v>
          </cell>
          <cell r="Q19">
            <v>0</v>
          </cell>
          <cell r="R19">
            <v>0</v>
          </cell>
          <cell r="S19">
            <v>0</v>
          </cell>
          <cell r="T19">
            <v>0</v>
          </cell>
          <cell r="U19">
            <v>0</v>
          </cell>
          <cell r="V19">
            <v>0</v>
          </cell>
          <cell r="W19">
            <v>0</v>
          </cell>
          <cell r="X19">
            <v>0</v>
          </cell>
          <cell r="Y19" t="str">
            <v/>
          </cell>
        </row>
        <row r="20">
          <cell r="A20" t="str">
            <v>4328Total</v>
          </cell>
          <cell r="B20" t="str">
            <v>B.BP18-020.1</v>
          </cell>
          <cell r="C20">
            <v>4328</v>
          </cell>
          <cell r="D20" t="str">
            <v>iGT Elected Shipper Sites Report</v>
          </cell>
          <cell r="E20" t="str">
            <v>R. Roden</v>
          </cell>
          <cell r="F20" t="str">
            <v>Closedown</v>
          </cell>
          <cell r="G20" t="str">
            <v>Total</v>
          </cell>
          <cell r="H20">
            <v>9.5</v>
          </cell>
          <cell r="I20">
            <v>9</v>
          </cell>
          <cell r="J20" t="str">
            <v/>
          </cell>
          <cell r="K20">
            <v>0</v>
          </cell>
          <cell r="L20">
            <v>9</v>
          </cell>
          <cell r="M20">
            <v>0</v>
          </cell>
          <cell r="N20">
            <v>0</v>
          </cell>
          <cell r="O20">
            <v>1</v>
          </cell>
          <cell r="P20">
            <v>0</v>
          </cell>
          <cell r="Q20">
            <v>0</v>
          </cell>
          <cell r="R20">
            <v>0</v>
          </cell>
          <cell r="S20">
            <v>0</v>
          </cell>
          <cell r="T20">
            <v>9</v>
          </cell>
          <cell r="U20">
            <v>0</v>
          </cell>
          <cell r="V20">
            <v>0</v>
          </cell>
          <cell r="W20">
            <v>0</v>
          </cell>
          <cell r="X20">
            <v>0</v>
          </cell>
          <cell r="Y20" t="str">
            <v/>
          </cell>
        </row>
        <row r="21">
          <cell r="A21" t="str">
            <v>4354External</v>
          </cell>
          <cell r="B21" t="str">
            <v>B.BP18-020.1</v>
          </cell>
          <cell r="C21">
            <v>4354</v>
          </cell>
          <cell r="D21" t="str">
            <v>Nested CSEP Report for DNs</v>
          </cell>
          <cell r="E21" t="str">
            <v>R. Roden</v>
          </cell>
          <cell r="F21" t="str">
            <v>Closedown</v>
          </cell>
          <cell r="G21" t="str">
            <v>External</v>
          </cell>
          <cell r="H21">
            <v>7.1</v>
          </cell>
          <cell r="I21">
            <v>7.1</v>
          </cell>
          <cell r="J21">
            <v>0</v>
          </cell>
          <cell r="K21">
            <v>0</v>
          </cell>
          <cell r="L21">
            <v>7.1</v>
          </cell>
          <cell r="M21">
            <v>0</v>
          </cell>
          <cell r="N21">
            <v>0</v>
          </cell>
          <cell r="O21">
            <v>0</v>
          </cell>
          <cell r="P21">
            <v>0</v>
          </cell>
          <cell r="Q21">
            <v>1</v>
          </cell>
          <cell r="R21">
            <v>0</v>
          </cell>
          <cell r="S21">
            <v>0</v>
          </cell>
          <cell r="T21">
            <v>0</v>
          </cell>
          <cell r="U21">
            <v>0</v>
          </cell>
          <cell r="V21">
            <v>7.1</v>
          </cell>
          <cell r="W21">
            <v>0</v>
          </cell>
          <cell r="X21">
            <v>0</v>
          </cell>
          <cell r="Y21" t="str">
            <v/>
          </cell>
        </row>
        <row r="22">
          <cell r="A22" t="str">
            <v>4354Internal</v>
          </cell>
          <cell r="B22" t="str">
            <v>B.BP18-020.1</v>
          </cell>
          <cell r="C22">
            <v>4354</v>
          </cell>
          <cell r="D22" t="str">
            <v>Nested CSEP Report for DNs</v>
          </cell>
          <cell r="E22" t="str">
            <v>R. Roden</v>
          </cell>
          <cell r="F22" t="str">
            <v>Closedown</v>
          </cell>
          <cell r="G22" t="str">
            <v>Internal</v>
          </cell>
          <cell r="H22">
            <v>0</v>
          </cell>
          <cell r="I22">
            <v>0</v>
          </cell>
          <cell r="J22" t="str">
            <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4354Total</v>
          </cell>
          <cell r="B23" t="str">
            <v>B.BP18-020.1</v>
          </cell>
          <cell r="C23">
            <v>4354</v>
          </cell>
          <cell r="D23" t="str">
            <v>Nested CSEP Report for DNs</v>
          </cell>
          <cell r="E23" t="str">
            <v>R. Roden</v>
          </cell>
          <cell r="F23" t="str">
            <v>Closedown</v>
          </cell>
          <cell r="G23" t="str">
            <v>Total</v>
          </cell>
          <cell r="H23">
            <v>7.1</v>
          </cell>
          <cell r="I23">
            <v>7.1</v>
          </cell>
          <cell r="J23" t="str">
            <v/>
          </cell>
          <cell r="K23">
            <v>0</v>
          </cell>
          <cell r="L23">
            <v>7.1</v>
          </cell>
          <cell r="M23">
            <v>0</v>
          </cell>
          <cell r="N23">
            <v>0</v>
          </cell>
          <cell r="O23">
            <v>0</v>
          </cell>
          <cell r="P23">
            <v>0</v>
          </cell>
          <cell r="Q23">
            <v>1</v>
          </cell>
          <cell r="R23">
            <v>0</v>
          </cell>
          <cell r="S23">
            <v>0</v>
          </cell>
          <cell r="T23">
            <v>0</v>
          </cell>
          <cell r="U23">
            <v>0</v>
          </cell>
          <cell r="V23">
            <v>7.1</v>
          </cell>
          <cell r="W23">
            <v>0</v>
          </cell>
          <cell r="X23">
            <v>0</v>
          </cell>
          <cell r="Y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AD22"/>
  <sheetViews>
    <sheetView tabSelected="1" zoomScale="85" zoomScaleNormal="85" zoomScaleSheetLayoutView="90" workbookViewId="0">
      <selection activeCell="H10" sqref="H10"/>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 min="24" max="24" width="31.85546875" hidden="1" customWidth="1"/>
    <col min="25" max="25" width="13.140625" hidden="1" customWidth="1"/>
    <col min="26" max="35" width="0" hidden="1" customWidth="1"/>
  </cols>
  <sheetData>
    <row r="1" spans="1:30" ht="15.75">
      <c r="A1" s="112" t="s">
        <v>0</v>
      </c>
      <c r="B1" s="113"/>
      <c r="C1" s="113"/>
      <c r="D1" s="113"/>
      <c r="E1" s="113"/>
      <c r="F1" s="113"/>
      <c r="G1" s="113"/>
      <c r="H1" s="113"/>
      <c r="I1" s="113"/>
      <c r="J1" s="113"/>
      <c r="K1" s="113"/>
      <c r="L1" s="1"/>
      <c r="M1" s="114" t="s">
        <v>1</v>
      </c>
      <c r="N1" s="115"/>
      <c r="O1" s="115"/>
      <c r="P1" s="115"/>
      <c r="Q1" s="116"/>
    </row>
    <row r="2" spans="1:30" ht="25.5" customHeight="1">
      <c r="A2" s="2"/>
      <c r="B2" s="3"/>
      <c r="C2" s="3"/>
      <c r="D2" s="106" t="s">
        <v>2</v>
      </c>
      <c r="E2" s="107"/>
      <c r="F2" s="106" t="s">
        <v>3</v>
      </c>
      <c r="G2" s="108"/>
      <c r="H2" s="108"/>
      <c r="I2" s="107"/>
      <c r="J2" s="106" t="s">
        <v>4</v>
      </c>
      <c r="K2" s="107"/>
      <c r="L2" s="1"/>
      <c r="M2" s="117"/>
      <c r="N2" s="118"/>
      <c r="O2" s="118"/>
      <c r="P2" s="118"/>
      <c r="Q2" s="119"/>
    </row>
    <row r="3" spans="1:30" ht="91.5" customHeight="1">
      <c r="A3" s="4" t="s">
        <v>5</v>
      </c>
      <c r="B3" s="5" t="s">
        <v>6</v>
      </c>
      <c r="C3" s="6" t="s">
        <v>7</v>
      </c>
      <c r="D3" s="5" t="s">
        <v>8</v>
      </c>
      <c r="E3" s="7" t="s">
        <v>9</v>
      </c>
      <c r="F3" s="5" t="s">
        <v>10</v>
      </c>
      <c r="G3" s="8" t="s">
        <v>11</v>
      </c>
      <c r="H3" s="9" t="s">
        <v>12</v>
      </c>
      <c r="I3" s="7" t="s">
        <v>13</v>
      </c>
      <c r="J3" s="10" t="s">
        <v>14</v>
      </c>
      <c r="K3" s="7" t="s">
        <v>15</v>
      </c>
      <c r="L3" s="11"/>
      <c r="M3" s="12" t="s">
        <v>16</v>
      </c>
      <c r="N3" s="13" t="s">
        <v>17</v>
      </c>
      <c r="O3" s="13" t="s">
        <v>18</v>
      </c>
      <c r="P3" s="13" t="s">
        <v>19</v>
      </c>
      <c r="Q3" s="14" t="s">
        <v>20</v>
      </c>
    </row>
    <row r="4" spans="1:30" ht="29.25" customHeight="1">
      <c r="A4" s="15" t="s">
        <v>21</v>
      </c>
      <c r="B4" s="16" t="s">
        <v>22</v>
      </c>
      <c r="C4" s="17">
        <v>1844</v>
      </c>
      <c r="D4" s="18">
        <f>SUM(SUMIFS(CMC_Current!$G:$G,CMC_Current!$F:$F,{"External","External [C]","External [O]"}))</f>
        <v>2897.8890966386557</v>
      </c>
      <c r="E4" s="19">
        <f>SUM(SUMIFS(CMC_Current!$H:$H,CMC_Current!$F:$F,{"External","External [C]","External [O]"}))</f>
        <v>2089.5522142857144</v>
      </c>
      <c r="F4" s="18">
        <f>SUM(SUMIFS(CMC_Current!$J:$J,CMC_Current!$F:$F,{"External","External [C]","External [O]"}))</f>
        <v>508.50400000000002</v>
      </c>
      <c r="G4" s="20">
        <f>SUM(SUMIFS(CMC_Current!$K:$K,CMC_Current!$F:$F,{"External","External [C]","External [O]"}))</f>
        <v>1296.1709542857143</v>
      </c>
      <c r="H4" s="20">
        <f>SUM(SUMIFS(CMC_Current!$L:$L,CMC_Current!$F:$F,{"External","External [C]","External [O]"}))</f>
        <v>81.38364</v>
      </c>
      <c r="I4" s="19">
        <f>SUM(SUMIFS(CMC_Current!$M:$M,CMC_Current!$F:$F,{"External","External [C]","External [O]"}))</f>
        <v>212.57862</v>
      </c>
      <c r="J4" s="21" t="str">
        <f>IF(SUM(F4:G4)&lt;C4,"G","R")</f>
        <v>G</v>
      </c>
      <c r="K4" s="22" t="str">
        <f t="shared" ref="K4" si="0">IF(E4&gt;D4,"R","G")</f>
        <v>G</v>
      </c>
      <c r="L4" s="11"/>
      <c r="M4" s="23">
        <f>SUM(SUMIFS(CMC_Current!$T:$T,CMC_Current!$F:$F,{"External","External [C]","External [O]"}))</f>
        <v>668.33091733852632</v>
      </c>
      <c r="N4" s="24">
        <f>SUM(SUMIFS(CMC_Current!$U:$U,CMC_Current!$F:$F,{"External","External [C]","External [O]"}))</f>
        <v>126.47390285714286</v>
      </c>
      <c r="O4" s="24">
        <f>SUM(SUMIFS(CMC_Current!$V:$V,CMC_Current!$F:$F,{"External","External [C]","External [O]"}))</f>
        <v>56.17595428571429</v>
      </c>
      <c r="P4" s="24">
        <f>SUM(SUMIFS(CMC_Current!$W:$W,CMC_Current!$F:$F,{"External","External [C]","External [O]"}))</f>
        <v>0</v>
      </c>
      <c r="Q4" s="25">
        <f>SUM(SUMIFS(CMC_Current!$S:$S,CMC_Current!$F:$F,{"External","External [C]","External [O]"}))</f>
        <v>445.19017980433074</v>
      </c>
    </row>
    <row r="5" spans="1:30" ht="29.25" customHeight="1">
      <c r="A5" s="26"/>
      <c r="B5" s="27" t="s">
        <v>23</v>
      </c>
      <c r="C5" s="28"/>
      <c r="D5" s="29"/>
      <c r="E5" s="30">
        <f>SUM(SUMIFS(CMC_Current!$H:$H,CMC_Current!$F:$F,{"Internal","Internal [C]","Internal [O]"}))</f>
        <v>614.18097</v>
      </c>
      <c r="F5" s="31">
        <f>SUM(SUMIFS(CMC_Current!$J:$J,CMC_Current!$F:$F,{"Internal","Internal [C]","Internal [O]"}))</f>
        <v>119.05500000000001</v>
      </c>
      <c r="G5" s="32">
        <f>SUM(SUMIFS(CMC_Current!$K:$K,CMC_Current!$F:$F,{"Internal","Internal [C]","Internal [O]"}))</f>
        <v>316.87567999999999</v>
      </c>
      <c r="H5" s="32">
        <f>SUM(SUMIFS(CMC_Current!$L:$L,CMC_Current!$F:$F,{"Internal","Internal [C]","Internal [O]"}))</f>
        <v>41.576850000000007</v>
      </c>
      <c r="I5" s="30">
        <f>SUM(SUMIFS(CMC_Current!$M:$M,CMC_Current!$F:$F,{"Internal","Internal [C]","Internal [O]"},CMC_Current!$A:$A,CMC_Summary!#REF!))</f>
        <v>0</v>
      </c>
      <c r="J5" s="33" t="s">
        <v>24</v>
      </c>
      <c r="K5" s="34" t="s">
        <v>24</v>
      </c>
      <c r="L5" s="11"/>
      <c r="M5" s="35">
        <f>SUM(SUMIFS(CMC_Current!$T:$T,CMC_Current!$F:$F,{"Internal","Internal [C]","Internal [O]"}))</f>
        <v>187.9626355894267</v>
      </c>
      <c r="N5" s="36">
        <f>SUM(SUMIFS(CMC_Current!$U:$U,CMC_Current!$F:$F,{"Internal","Internal [C]","Internal [O]"}))</f>
        <v>10.414540000000001</v>
      </c>
      <c r="O5" s="36">
        <f>SUM(SUMIFS(CMC_Current!$V:$V,CMC_Current!$F:$F,{"Internal","Internal [C]","Internal [O]"}))</f>
        <v>4.9009600000000004</v>
      </c>
      <c r="P5" s="36">
        <f>SUM(SUMIFS(CMC_Current!$W:$W,CMC_Current!$F:$F,{"Internal","Internal [C]","Internal [O]"}))</f>
        <v>0</v>
      </c>
      <c r="Q5" s="37">
        <f>SUM(SUMIFS(CMC_Current!$S:$S,CMC_Current!$F:$F,{"Internal","Internal [C]","Internal [O]"}))</f>
        <v>113.59754441057326</v>
      </c>
    </row>
    <row r="6" spans="1:30" ht="29.25" customHeight="1">
      <c r="A6" s="38"/>
      <c r="B6" s="39" t="s">
        <v>25</v>
      </c>
      <c r="C6" s="40"/>
      <c r="D6" s="41"/>
      <c r="E6" s="42">
        <f>SUM(SUMIFS(CMC_Current!$H:$H,CMC_Current!$F:$F,{"Total","Total [O]","Total [T]"}))</f>
        <v>2744.2081842857142</v>
      </c>
      <c r="F6" s="43">
        <f>SUM(SUMIFS(CMC_Current!$J:$J,CMC_Current!$F:$F,{"Total","Total [O]","Total [T]"}))</f>
        <v>668.03399999999999</v>
      </c>
      <c r="G6" s="44">
        <f>SUM(SUMIFS(CMC_Current!$K:$K,CMC_Current!$F:$F,{"Total","Total [O]","Total [T]"}))</f>
        <v>1613.0466342857144</v>
      </c>
      <c r="H6" s="45">
        <f>SUM(SUMIFS(CMC_Current!$L:$L,CMC_Current!$F:$F,{"Total","Total [O]","Total [T]"}))</f>
        <v>122.96049000000001</v>
      </c>
      <c r="I6" s="42">
        <f>SUM(SUMIFS(CMC_Current!$M:$M,CMC_Current!$F:$F,{"Total","Total [O]","Total [T]"}))</f>
        <v>349.25205999999997</v>
      </c>
      <c r="J6" s="46" t="s">
        <v>24</v>
      </c>
      <c r="K6" s="47" t="s">
        <v>24</v>
      </c>
      <c r="L6" s="11"/>
      <c r="M6" s="48">
        <f>SUM(SUMIFS(CMC_Current!$T:$T,CMC_Current!$F:$F,{"Total","Total [O]","Total [T]"}))</f>
        <v>856.29355292795299</v>
      </c>
      <c r="N6" s="49">
        <f>SUM(SUMIFS(CMC_Current!$U:$U,CMC_Current!$F:$F,{"Total","Total [O]","Total [T]"}))</f>
        <v>136.88844285714288</v>
      </c>
      <c r="O6" s="49">
        <f>SUM(SUMIFS(CMC_Current!$V:$V,CMC_Current!$F:$F,{"Total","Total [O]","Total [T]"}))</f>
        <v>61.076914285714295</v>
      </c>
      <c r="P6" s="49">
        <f>SUM(SUMIFS(CMC_Current!$W:$W,CMC_Current!$F:$F,{"Total","Total [O]","Total [T]"}))</f>
        <v>0</v>
      </c>
      <c r="Q6" s="50">
        <f>SUM(SUMIFS(CMC_Current!$S:$S,CMC_Current!$F:$F,{"Total","Total [O]","Total [T]"}))</f>
        <v>558.78772421490407</v>
      </c>
      <c r="AB6" s="51"/>
      <c r="AC6" s="52"/>
    </row>
    <row r="7" spans="1:30" ht="15">
      <c r="AB7" s="51"/>
      <c r="AC7" s="52"/>
    </row>
    <row r="8" spans="1:30" ht="15">
      <c r="A8" s="53" t="s">
        <v>26</v>
      </c>
      <c r="J8" t="s">
        <v>27</v>
      </c>
      <c r="AB8" s="51"/>
      <c r="AC8" s="52"/>
    </row>
    <row r="9" spans="1:30" ht="15">
      <c r="A9" t="s">
        <v>28</v>
      </c>
      <c r="J9" t="s">
        <v>29</v>
      </c>
      <c r="Y9" s="54" t="s">
        <v>30</v>
      </c>
      <c r="Z9" s="55"/>
      <c r="AB9" s="56" t="s">
        <v>31</v>
      </c>
      <c r="AC9" s="57">
        <f>(SUMIFS([1]Forecast!AK:AK,[1]Forecast!I:I,"B.BP18-020.1",[1]Forecast!G:G,"External")/1000)</f>
        <v>1850.2917642857144</v>
      </c>
    </row>
    <row r="10" spans="1:30" ht="15">
      <c r="Y10" s="58" t="s">
        <v>32</v>
      </c>
      <c r="Z10" s="59">
        <v>1850.3</v>
      </c>
      <c r="AC10" s="57"/>
      <c r="AD10" s="52"/>
    </row>
    <row r="11" spans="1:30" ht="15">
      <c r="Y11" s="58" t="s">
        <v>33</v>
      </c>
      <c r="Z11" s="59">
        <f>Z10-SUM(Z12:Z18)</f>
        <v>8.2357142857745202E-3</v>
      </c>
      <c r="AB11" t="s">
        <v>34</v>
      </c>
      <c r="AC11" s="57">
        <f>SUM(AC9:AC10)</f>
        <v>1850.2917642857144</v>
      </c>
      <c r="AD11" s="52"/>
    </row>
    <row r="12" spans="1:30" ht="39">
      <c r="A12" s="120" t="s">
        <v>35</v>
      </c>
      <c r="B12" s="121"/>
      <c r="C12" s="121"/>
      <c r="D12" s="121"/>
      <c r="E12" s="121"/>
      <c r="F12" s="121"/>
      <c r="G12" s="122"/>
      <c r="Y12" s="60" t="s">
        <v>36</v>
      </c>
      <c r="Z12" s="59">
        <f>AC11-SUM(Z13:Z18)</f>
        <v>472.73717000000011</v>
      </c>
      <c r="AB12" t="s">
        <v>37</v>
      </c>
      <c r="AC12" s="51"/>
      <c r="AD12" s="52"/>
    </row>
    <row r="13" spans="1:30" ht="29.25" customHeight="1">
      <c r="A13" s="61"/>
      <c r="B13" s="106" t="s">
        <v>2</v>
      </c>
      <c r="C13" s="107"/>
      <c r="D13" s="108" t="s">
        <v>3</v>
      </c>
      <c r="E13" s="108"/>
      <c r="F13" s="108"/>
      <c r="G13" s="107"/>
      <c r="Y13" s="58" t="s">
        <v>38</v>
      </c>
      <c r="Z13" s="59">
        <f>H4</f>
        <v>81.38364</v>
      </c>
    </row>
    <row r="14" spans="1:30" ht="76.5">
      <c r="A14" s="4" t="s">
        <v>39</v>
      </c>
      <c r="B14" s="62" t="s">
        <v>40</v>
      </c>
      <c r="C14" s="62" t="s">
        <v>41</v>
      </c>
      <c r="D14" s="62" t="s">
        <v>42</v>
      </c>
      <c r="E14" s="62" t="s">
        <v>43</v>
      </c>
      <c r="F14" s="62" t="s">
        <v>44</v>
      </c>
      <c r="G14" s="62" t="s">
        <v>45</v>
      </c>
      <c r="Y14" s="58" t="s">
        <v>46</v>
      </c>
      <c r="Z14" s="59">
        <f>M4</f>
        <v>668.33091733852632</v>
      </c>
    </row>
    <row r="15" spans="1:30" ht="37.5" customHeight="1">
      <c r="A15" s="63"/>
      <c r="B15" s="64"/>
      <c r="C15" s="64"/>
      <c r="D15" s="64"/>
      <c r="E15" s="64"/>
      <c r="F15" s="64"/>
      <c r="G15" s="64"/>
      <c r="Y15" s="58" t="s">
        <v>47</v>
      </c>
      <c r="Z15" s="59">
        <f>N4</f>
        <v>126.47390285714286</v>
      </c>
    </row>
    <row r="16" spans="1:30" ht="37.5" customHeight="1">
      <c r="A16" s="63"/>
      <c r="B16" s="64"/>
      <c r="C16" s="64"/>
      <c r="D16" s="64"/>
      <c r="E16" s="64"/>
      <c r="F16" s="64"/>
      <c r="G16" s="64"/>
      <c r="Y16" s="58" t="s">
        <v>48</v>
      </c>
      <c r="Z16" s="59">
        <f>Q4</f>
        <v>445.19017980433074</v>
      </c>
    </row>
    <row r="17" spans="1:26" ht="39.75" customHeight="1">
      <c r="A17" s="109" t="s">
        <v>49</v>
      </c>
      <c r="B17" s="110"/>
      <c r="C17" s="110"/>
      <c r="D17" s="110"/>
      <c r="E17" s="110"/>
      <c r="F17" s="110"/>
      <c r="G17" s="111"/>
      <c r="Y17" s="58" t="s">
        <v>50</v>
      </c>
      <c r="Z17" s="59">
        <f>O4</f>
        <v>56.17595428571429</v>
      </c>
    </row>
    <row r="18" spans="1:26" ht="37.5" customHeight="1">
      <c r="X18" t="s">
        <v>51</v>
      </c>
      <c r="Y18" s="65" t="s">
        <v>52</v>
      </c>
      <c r="Z18" s="66">
        <f>P4</f>
        <v>0</v>
      </c>
    </row>
    <row r="19" spans="1:26" ht="37.5" customHeight="1">
      <c r="Y19" s="67" t="str">
        <f>"Total VOWD £"&amp;TEXT(SUM(Z14:Z18),"0.0")</f>
        <v>Total VOWD £1296.2</v>
      </c>
      <c r="Z19" s="68"/>
    </row>
    <row r="20" spans="1:26" ht="37.5" customHeight="1"/>
    <row r="21" spans="1:26" ht="37.5" customHeight="1"/>
    <row r="22" spans="1:26" ht="12.75" customHeight="1"/>
  </sheetData>
  <mergeCells count="9">
    <mergeCell ref="B13:C13"/>
    <mergeCell ref="D13:G13"/>
    <mergeCell ref="A17:G17"/>
    <mergeCell ref="A1:K1"/>
    <mergeCell ref="M1:Q2"/>
    <mergeCell ref="D2:E2"/>
    <mergeCell ref="F2:I2"/>
    <mergeCell ref="J2:K2"/>
    <mergeCell ref="A12:G12"/>
  </mergeCells>
  <conditionalFormatting sqref="J4:K6">
    <cfRule type="cellIs" dxfId="275" priority="3" operator="equal">
      <formula>"NA"</formula>
    </cfRule>
    <cfRule type="cellIs" dxfId="274" priority="4" operator="equal">
      <formula>"A"</formula>
    </cfRule>
    <cfRule type="cellIs" dxfId="273" priority="5" operator="equal">
      <formula>"R"</formula>
    </cfRule>
    <cfRule type="cellIs" dxfId="272" priority="6" operator="equal">
      <formula>"G"</formula>
    </cfRule>
  </conditionalFormatting>
  <conditionalFormatting sqref="B16:G16">
    <cfRule type="cellIs" dxfId="271" priority="2" operator="equal">
      <formula>0</formula>
    </cfRule>
  </conditionalFormatting>
  <conditionalFormatting sqref="B15:G15">
    <cfRule type="cellIs" dxfId="27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A1:AP29"/>
  <sheetViews>
    <sheetView zoomScale="70" zoomScaleNormal="70" zoomScaleSheetLayoutView="100" workbookViewId="0">
      <pane xSplit="3" ySplit="2" topLeftCell="K9" activePane="bottomRight" state="frozen"/>
      <selection activeCell="R14" sqref="R14"/>
      <selection pane="topRight" activeCell="R14" sqref="R14"/>
      <selection pane="bottomLeft" activeCell="R14" sqref="R14"/>
      <selection pane="bottomRight" activeCell="A2" sqref="A2:Y29"/>
    </sheetView>
  </sheetViews>
  <sheetFormatPr defaultColWidth="9" defaultRowHeight="18.75" customHeight="1"/>
  <cols>
    <col min="1" max="1" width="15.42578125" style="11" customWidth="1"/>
    <col min="2" max="2" width="11.42578125" style="11" customWidth="1"/>
    <col min="3" max="3" width="31.5703125" style="69" customWidth="1"/>
    <col min="4" max="4" width="13.42578125" style="69" customWidth="1"/>
    <col min="5" max="5" width="11.5703125" style="69" customWidth="1"/>
    <col min="6" max="8" width="13" style="11" customWidth="1"/>
    <col min="9" max="9" width="4.85546875" style="105" customWidth="1"/>
    <col min="10" max="13" width="13" style="11" customWidth="1"/>
    <col min="14" max="18" width="8.85546875" style="105" customWidth="1"/>
    <col min="19" max="23" width="9" style="11" customWidth="1"/>
    <col min="24" max="24" width="11.140625" style="11" customWidth="1"/>
    <col min="25" max="25" width="37" style="69" customWidth="1"/>
    <col min="26" max="26" width="14" style="11" customWidth="1"/>
    <col min="27" max="27" width="13.140625" style="11" customWidth="1"/>
    <col min="28" max="28" width="17.42578125" style="11" customWidth="1"/>
    <col min="29" max="29" width="19" style="11" customWidth="1"/>
    <col min="30" max="42" width="9.140625" style="105" customWidth="1"/>
    <col min="43" max="16384" width="9" style="11"/>
  </cols>
  <sheetData>
    <row r="1" spans="1:42" ht="36.75" customHeight="1">
      <c r="A1" s="123" t="s">
        <v>53</v>
      </c>
      <c r="B1" s="123"/>
      <c r="C1" s="123"/>
      <c r="D1" s="123"/>
      <c r="E1" s="123"/>
      <c r="F1" s="124"/>
      <c r="G1" s="125" t="s">
        <v>2</v>
      </c>
      <c r="H1" s="126"/>
      <c r="I1" s="127"/>
      <c r="J1" s="125" t="s">
        <v>3</v>
      </c>
      <c r="K1" s="126"/>
      <c r="L1" s="126"/>
      <c r="M1" s="127"/>
      <c r="N1" s="128" t="s">
        <v>54</v>
      </c>
      <c r="O1" s="129"/>
      <c r="P1" s="129"/>
      <c r="Q1" s="129"/>
      <c r="R1" s="130"/>
      <c r="S1" s="128" t="s">
        <v>55</v>
      </c>
      <c r="T1" s="129"/>
      <c r="U1" s="129"/>
      <c r="V1" s="129"/>
      <c r="W1" s="130"/>
      <c r="Z1" s="70"/>
      <c r="AA1" s="70"/>
      <c r="AB1" s="71" t="s">
        <v>56</v>
      </c>
      <c r="AC1" s="72"/>
      <c r="AD1" s="73">
        <v>6</v>
      </c>
      <c r="AE1" s="73">
        <v>8</v>
      </c>
      <c r="AF1" s="73">
        <v>9</v>
      </c>
      <c r="AG1" s="73">
        <v>11</v>
      </c>
      <c r="AH1" s="73">
        <v>12</v>
      </c>
      <c r="AI1" s="73">
        <v>13</v>
      </c>
      <c r="AJ1" s="73">
        <v>14</v>
      </c>
      <c r="AK1" s="73">
        <v>25</v>
      </c>
      <c r="AL1" s="74"/>
      <c r="AM1" s="74"/>
      <c r="AN1" s="74"/>
      <c r="AO1" s="74"/>
      <c r="AP1" s="74"/>
    </row>
    <row r="2" spans="1:42" ht="89.25">
      <c r="A2" s="75" t="s">
        <v>57</v>
      </c>
      <c r="B2" s="76" t="s">
        <v>58</v>
      </c>
      <c r="C2" s="76" t="s">
        <v>59</v>
      </c>
      <c r="D2" s="76" t="s">
        <v>60</v>
      </c>
      <c r="E2" s="76" t="s">
        <v>61</v>
      </c>
      <c r="F2" s="77" t="s">
        <v>6</v>
      </c>
      <c r="G2" s="75" t="s">
        <v>8</v>
      </c>
      <c r="H2" s="77" t="s">
        <v>9</v>
      </c>
      <c r="I2" s="78" t="s">
        <v>62</v>
      </c>
      <c r="J2" s="75" t="s">
        <v>10</v>
      </c>
      <c r="K2" s="76" t="s">
        <v>11</v>
      </c>
      <c r="L2" s="76" t="s">
        <v>12</v>
      </c>
      <c r="M2" s="79" t="s">
        <v>13</v>
      </c>
      <c r="N2" s="75" t="s">
        <v>20</v>
      </c>
      <c r="O2" s="76" t="s">
        <v>16</v>
      </c>
      <c r="P2" s="76" t="s">
        <v>17</v>
      </c>
      <c r="Q2" s="76" t="s">
        <v>63</v>
      </c>
      <c r="R2" s="79" t="s">
        <v>64</v>
      </c>
      <c r="S2" s="75" t="s">
        <v>20</v>
      </c>
      <c r="T2" s="76" t="s">
        <v>16</v>
      </c>
      <c r="U2" s="76" t="s">
        <v>17</v>
      </c>
      <c r="V2" s="76" t="s">
        <v>63</v>
      </c>
      <c r="W2" s="79" t="s">
        <v>64</v>
      </c>
      <c r="X2" s="80" t="s">
        <v>65</v>
      </c>
      <c r="Y2" s="79" t="s">
        <v>66</v>
      </c>
      <c r="Z2" s="81" t="s">
        <v>67</v>
      </c>
      <c r="AA2" s="81" t="s">
        <v>68</v>
      </c>
      <c r="AB2" s="82" t="s">
        <v>69</v>
      </c>
      <c r="AC2" s="82" t="s">
        <v>70</v>
      </c>
      <c r="AD2" s="82" t="s">
        <v>61</v>
      </c>
      <c r="AE2" s="82" t="s">
        <v>40</v>
      </c>
      <c r="AF2" s="82" t="s">
        <v>41</v>
      </c>
      <c r="AG2" s="82" t="s">
        <v>42</v>
      </c>
      <c r="AH2" s="82" t="s">
        <v>71</v>
      </c>
      <c r="AI2" s="82" t="s">
        <v>72</v>
      </c>
      <c r="AJ2" s="82" t="s">
        <v>73</v>
      </c>
      <c r="AK2" s="82" t="s">
        <v>74</v>
      </c>
      <c r="AL2" s="82" t="s">
        <v>75</v>
      </c>
      <c r="AM2" s="82" t="s">
        <v>76</v>
      </c>
      <c r="AN2" s="82" t="s">
        <v>77</v>
      </c>
      <c r="AO2" s="82" t="s">
        <v>78</v>
      </c>
      <c r="AP2" s="83" t="s">
        <v>79</v>
      </c>
    </row>
    <row r="3" spans="1:42" ht="30" customHeight="1">
      <c r="A3" s="27" t="s">
        <v>80</v>
      </c>
      <c r="B3" s="84">
        <v>4361</v>
      </c>
      <c r="C3" s="85" t="s">
        <v>81</v>
      </c>
      <c r="D3" s="85" t="s">
        <v>82</v>
      </c>
      <c r="E3" s="86" t="s">
        <v>83</v>
      </c>
      <c r="F3" s="87" t="s">
        <v>84</v>
      </c>
      <c r="G3" s="88">
        <v>1449.1200966386555</v>
      </c>
      <c r="H3" s="89">
        <v>810.04371428571437</v>
      </c>
      <c r="I3" s="90">
        <v>639.0763823529411</v>
      </c>
      <c r="J3" s="88">
        <v>468.029</v>
      </c>
      <c r="K3" s="91">
        <v>351.0997142857143</v>
      </c>
      <c r="L3" s="91">
        <v>0</v>
      </c>
      <c r="M3" s="92">
        <v>0</v>
      </c>
      <c r="N3" s="93">
        <v>0.47</v>
      </c>
      <c r="O3" s="94">
        <v>0.03</v>
      </c>
      <c r="P3" s="94">
        <v>0.34</v>
      </c>
      <c r="Q3" s="94">
        <v>0.16</v>
      </c>
      <c r="R3" s="95">
        <v>0</v>
      </c>
      <c r="S3" s="88">
        <v>165.0168657142857</v>
      </c>
      <c r="T3" s="91">
        <v>10.532991428571428</v>
      </c>
      <c r="U3" s="91">
        <v>119.37390285714287</v>
      </c>
      <c r="V3" s="91">
        <v>56.17595428571429</v>
      </c>
      <c r="W3" s="92">
        <v>0</v>
      </c>
      <c r="X3" s="96" t="s">
        <v>85</v>
      </c>
      <c r="Y3" s="97"/>
      <c r="Z3" s="98" t="s">
        <v>86</v>
      </c>
      <c r="AA3" s="99">
        <v>89</v>
      </c>
      <c r="AB3" s="100" t="str">
        <f t="shared" ref="AB3:AB29" si="0">B3&amp;F3</f>
        <v>4361External [O]</v>
      </c>
      <c r="AC3" s="101" t="str">
        <f t="shared" ref="AC3:AC29" si="1">B3&amp;" "&amp;C3&amp;" - "&amp;F3</f>
        <v>4361 UKL Jun'18 Release [R2] (DSC CB) Programme Summary - External [O]</v>
      </c>
      <c r="AD3" s="102" t="str">
        <f t="shared" ref="AD3:AD20" si="2">IFERROR(IF(VLOOKUP($AB3,OldVals,$AD$1,FALSE)&lt;&gt;E3,"DIFF","SAME"),"NEW")</f>
        <v>SAME</v>
      </c>
      <c r="AE3" s="103">
        <f t="shared" ref="AE3:AE20" si="3">IFERROR(ROUND(G3-VLOOKUP($AB3,OldVals,$AE$1,FALSE),1),"NEW")</f>
        <v>0</v>
      </c>
      <c r="AF3" s="103">
        <f t="shared" ref="AF3:AF20" si="4">IFERROR(ROUND(H3-VLOOKUP($AB3,OldVals,$AF$1,FALSE),1),"NEW")</f>
        <v>0</v>
      </c>
      <c r="AG3" s="103">
        <f t="shared" ref="AG3:AG20" si="5">IFERROR(ROUND(J3-VLOOKUP($AB3,OldVals,$AG$1,FALSE),1),"NEW")</f>
        <v>0</v>
      </c>
      <c r="AH3" s="103">
        <f t="shared" ref="AH3:AH20" si="6">IFERROR(ROUND(K3-VLOOKUP($AB3,OldVals,$AH$1,FALSE),1),"NEW")</f>
        <v>0</v>
      </c>
      <c r="AI3" s="103">
        <f t="shared" ref="AI3:AI20" si="7">IFERROR(ROUND(L3-VLOOKUP($AB3,OldVals,$AI$1,FALSE),1),"NEW")</f>
        <v>0</v>
      </c>
      <c r="AJ3" s="103">
        <f t="shared" ref="AJ3:AJ20" si="8">IFERROR(ROUND(M3-VLOOKUP($AB3,OldVals,$AJ$1,FALSE),1),"NEW")</f>
        <v>0</v>
      </c>
      <c r="AK3" s="102" t="str">
        <f t="shared" ref="AK3:AK20" si="9">IFERROR(IF(VLOOKUP($AB3,OldVals,$AK$1,FALSE)&lt;&gt;X3,"DIFF","SAME"),"NEW")</f>
        <v>SAME</v>
      </c>
      <c r="AL3" s="104" t="str">
        <f t="shared" ref="AL3:AL29" si="10">IF(AND(SUM(AE3:AG3,AJ3)=0,AM3=0),"NO","YES")</f>
        <v>NO</v>
      </c>
      <c r="AM3" s="104">
        <f t="shared" ref="AM3:AM29" si="11">ROUND(SUM(AH3:AI3),1)</f>
        <v>0</v>
      </c>
      <c r="AN3" s="104" t="b">
        <f t="shared" ref="AN3:AN29" si="12">SUM(AE3:AG3,AJ3,AM3)&lt;&gt;0</f>
        <v>0</v>
      </c>
      <c r="AO3" s="104"/>
      <c r="AP3" s="104">
        <f>IF(E3="Closed",IF(F3="Total",2,1),0)</f>
        <v>0</v>
      </c>
    </row>
    <row r="4" spans="1:42" ht="30" customHeight="1">
      <c r="A4" s="27" t="s">
        <v>80</v>
      </c>
      <c r="B4" s="84">
        <v>4361</v>
      </c>
      <c r="C4" s="85" t="s">
        <v>81</v>
      </c>
      <c r="D4" s="85" t="s">
        <v>82</v>
      </c>
      <c r="E4" s="86" t="s">
        <v>83</v>
      </c>
      <c r="F4" s="87" t="s">
        <v>87</v>
      </c>
      <c r="G4" s="88">
        <v>368.99064464468091</v>
      </c>
      <c r="H4" s="89">
        <v>149.68600000000001</v>
      </c>
      <c r="I4" s="90" t="s">
        <v>85</v>
      </c>
      <c r="J4" s="88">
        <v>119.05500000000001</v>
      </c>
      <c r="K4" s="91">
        <v>30.631</v>
      </c>
      <c r="L4" s="91">
        <v>0</v>
      </c>
      <c r="M4" s="92">
        <v>0</v>
      </c>
      <c r="N4" s="93">
        <v>0.47</v>
      </c>
      <c r="O4" s="94">
        <v>0.03</v>
      </c>
      <c r="P4" s="94">
        <v>0.34</v>
      </c>
      <c r="Q4" s="94">
        <v>0.16</v>
      </c>
      <c r="R4" s="95">
        <v>0</v>
      </c>
      <c r="S4" s="88">
        <v>14.396569999999999</v>
      </c>
      <c r="T4" s="91">
        <v>0.91893000000000002</v>
      </c>
      <c r="U4" s="91">
        <v>10.414540000000001</v>
      </c>
      <c r="V4" s="91">
        <v>4.9009600000000004</v>
      </c>
      <c r="W4" s="92">
        <v>0</v>
      </c>
      <c r="X4" s="96" t="s">
        <v>85</v>
      </c>
      <c r="Y4" s="97"/>
      <c r="Z4" s="98" t="s">
        <v>86</v>
      </c>
      <c r="AA4" s="99">
        <v>90</v>
      </c>
      <c r="AB4" s="100" t="str">
        <f t="shared" si="0"/>
        <v>4361Internal [O]</v>
      </c>
      <c r="AC4" s="101" t="str">
        <f t="shared" si="1"/>
        <v>4361 UKL Jun'18 Release [R2] (DSC CB) Programme Summary - Internal [O]</v>
      </c>
      <c r="AD4" s="102" t="str">
        <f t="shared" si="2"/>
        <v>SAME</v>
      </c>
      <c r="AE4" s="103">
        <f t="shared" si="3"/>
        <v>0</v>
      </c>
      <c r="AF4" s="103">
        <f t="shared" si="4"/>
        <v>0</v>
      </c>
      <c r="AG4" s="103">
        <f t="shared" si="5"/>
        <v>0</v>
      </c>
      <c r="AH4" s="103">
        <f t="shared" si="6"/>
        <v>0</v>
      </c>
      <c r="AI4" s="103">
        <f t="shared" si="7"/>
        <v>0</v>
      </c>
      <c r="AJ4" s="103">
        <f t="shared" si="8"/>
        <v>0</v>
      </c>
      <c r="AK4" s="102" t="str">
        <f t="shared" si="9"/>
        <v>SAME</v>
      </c>
      <c r="AL4" s="104" t="str">
        <f t="shared" si="10"/>
        <v>NO</v>
      </c>
      <c r="AM4" s="104">
        <f t="shared" si="11"/>
        <v>0</v>
      </c>
      <c r="AN4" s="104" t="b">
        <f t="shared" si="12"/>
        <v>0</v>
      </c>
      <c r="AO4" s="104"/>
      <c r="AP4" s="104">
        <f t="shared" ref="AP4:AP29" si="13">IF(E4="Closed",IF(F4="Total",2,1),0)</f>
        <v>0</v>
      </c>
    </row>
    <row r="5" spans="1:42" ht="30" customHeight="1">
      <c r="A5" s="27" t="s">
        <v>80</v>
      </c>
      <c r="B5" s="84">
        <v>4361</v>
      </c>
      <c r="C5" s="85" t="s">
        <v>81</v>
      </c>
      <c r="D5" s="85" t="s">
        <v>82</v>
      </c>
      <c r="E5" s="86" t="s">
        <v>83</v>
      </c>
      <c r="F5" s="87" t="s">
        <v>88</v>
      </c>
      <c r="G5" s="88">
        <v>1818.1107412833364</v>
      </c>
      <c r="H5" s="89">
        <v>959.72971428571429</v>
      </c>
      <c r="I5" s="90" t="s">
        <v>85</v>
      </c>
      <c r="J5" s="88">
        <v>587.08399999999995</v>
      </c>
      <c r="K5" s="91">
        <v>381.73071428571433</v>
      </c>
      <c r="L5" s="91">
        <v>0</v>
      </c>
      <c r="M5" s="92">
        <v>0</v>
      </c>
      <c r="N5" s="93">
        <v>0.47</v>
      </c>
      <c r="O5" s="94">
        <v>0.03</v>
      </c>
      <c r="P5" s="94">
        <v>0.34</v>
      </c>
      <c r="Q5" s="94">
        <v>0.16</v>
      </c>
      <c r="R5" s="95">
        <v>0</v>
      </c>
      <c r="S5" s="88">
        <v>179.41343571428573</v>
      </c>
      <c r="T5" s="91">
        <v>11.451921428571429</v>
      </c>
      <c r="U5" s="91">
        <v>129.78844285714288</v>
      </c>
      <c r="V5" s="91">
        <v>61.076914285714295</v>
      </c>
      <c r="W5" s="92">
        <v>0</v>
      </c>
      <c r="X5" s="96" t="s">
        <v>85</v>
      </c>
      <c r="Y5" s="97"/>
      <c r="Z5" s="98" t="s">
        <v>86</v>
      </c>
      <c r="AA5" s="99">
        <v>91</v>
      </c>
      <c r="AB5" s="100" t="str">
        <f t="shared" si="0"/>
        <v>4361Total [O]</v>
      </c>
      <c r="AC5" s="101" t="str">
        <f t="shared" si="1"/>
        <v>4361 UKL Jun'18 Release [R2] (DSC CB) Programme Summary - Total [O]</v>
      </c>
      <c r="AD5" s="102" t="str">
        <f t="shared" si="2"/>
        <v>SAME</v>
      </c>
      <c r="AE5" s="103">
        <f t="shared" si="3"/>
        <v>0</v>
      </c>
      <c r="AF5" s="103">
        <f t="shared" si="4"/>
        <v>0</v>
      </c>
      <c r="AG5" s="103">
        <f t="shared" si="5"/>
        <v>0</v>
      </c>
      <c r="AH5" s="103">
        <f t="shared" si="6"/>
        <v>0</v>
      </c>
      <c r="AI5" s="103">
        <f t="shared" si="7"/>
        <v>0</v>
      </c>
      <c r="AJ5" s="103">
        <f t="shared" si="8"/>
        <v>0</v>
      </c>
      <c r="AK5" s="102" t="str">
        <f t="shared" si="9"/>
        <v>SAME</v>
      </c>
      <c r="AL5" s="104" t="str">
        <f t="shared" si="10"/>
        <v>NO</v>
      </c>
      <c r="AM5" s="104">
        <f t="shared" si="11"/>
        <v>0</v>
      </c>
      <c r="AN5" s="104" t="b">
        <f t="shared" si="12"/>
        <v>0</v>
      </c>
      <c r="AO5" s="104"/>
      <c r="AP5" s="104">
        <f t="shared" si="13"/>
        <v>0</v>
      </c>
    </row>
    <row r="6" spans="1:42" ht="30" customHeight="1">
      <c r="A6" s="27" t="s">
        <v>80</v>
      </c>
      <c r="B6" s="84">
        <v>4635</v>
      </c>
      <c r="C6" s="85" t="s">
        <v>89</v>
      </c>
      <c r="D6" s="85" t="s">
        <v>90</v>
      </c>
      <c r="E6" s="86" t="s">
        <v>91</v>
      </c>
      <c r="F6" s="87" t="s">
        <v>22</v>
      </c>
      <c r="G6" s="88">
        <v>0</v>
      </c>
      <c r="H6" s="89">
        <v>0</v>
      </c>
      <c r="I6" s="90">
        <v>0</v>
      </c>
      <c r="J6" s="88">
        <v>0</v>
      </c>
      <c r="K6" s="91">
        <v>0</v>
      </c>
      <c r="L6" s="91">
        <v>0</v>
      </c>
      <c r="M6" s="92">
        <v>0</v>
      </c>
      <c r="N6" s="93">
        <v>0.23758634013057164</v>
      </c>
      <c r="O6" s="94">
        <v>0.76241365986942833</v>
      </c>
      <c r="P6" s="94">
        <v>0</v>
      </c>
      <c r="Q6" s="94">
        <v>0</v>
      </c>
      <c r="R6" s="95">
        <v>0</v>
      </c>
      <c r="S6" s="88">
        <v>0</v>
      </c>
      <c r="T6" s="91">
        <v>0</v>
      </c>
      <c r="U6" s="91">
        <v>0</v>
      </c>
      <c r="V6" s="91">
        <v>0</v>
      </c>
      <c r="W6" s="92">
        <v>0</v>
      </c>
      <c r="X6" s="96" t="s">
        <v>85</v>
      </c>
      <c r="Y6" s="97"/>
      <c r="Z6" s="98" t="s">
        <v>92</v>
      </c>
      <c r="AA6" s="99">
        <v>134</v>
      </c>
      <c r="AB6" s="100" t="str">
        <f t="shared" si="0"/>
        <v>4635External</v>
      </c>
      <c r="AC6" s="101" t="str">
        <f t="shared" si="1"/>
        <v>4635 Amendments to the DSC service line to enable the Web Service provision of data for the Consumer Enquiry Service - External</v>
      </c>
      <c r="AD6" s="102" t="str">
        <f t="shared" si="2"/>
        <v>SAME</v>
      </c>
      <c r="AE6" s="103">
        <f t="shared" si="3"/>
        <v>0</v>
      </c>
      <c r="AF6" s="103">
        <f t="shared" si="4"/>
        <v>0</v>
      </c>
      <c r="AG6" s="103">
        <f t="shared" si="5"/>
        <v>0</v>
      </c>
      <c r="AH6" s="103">
        <f t="shared" si="6"/>
        <v>0</v>
      </c>
      <c r="AI6" s="103">
        <f t="shared" si="7"/>
        <v>0</v>
      </c>
      <c r="AJ6" s="103">
        <f t="shared" si="8"/>
        <v>0</v>
      </c>
      <c r="AK6" s="102" t="str">
        <f t="shared" si="9"/>
        <v>SAME</v>
      </c>
      <c r="AL6" s="104" t="str">
        <f t="shared" si="10"/>
        <v>NO</v>
      </c>
      <c r="AM6" s="104">
        <f t="shared" si="11"/>
        <v>0</v>
      </c>
      <c r="AN6" s="104" t="b">
        <f t="shared" si="12"/>
        <v>0</v>
      </c>
      <c r="AO6" s="104"/>
      <c r="AP6" s="104">
        <f t="shared" si="13"/>
        <v>0</v>
      </c>
    </row>
    <row r="7" spans="1:42" ht="30" customHeight="1">
      <c r="A7" s="27" t="s">
        <v>80</v>
      </c>
      <c r="B7" s="84">
        <v>4635</v>
      </c>
      <c r="C7" s="85" t="s">
        <v>89</v>
      </c>
      <c r="D7" s="85" t="s">
        <v>90</v>
      </c>
      <c r="E7" s="86" t="s">
        <v>91</v>
      </c>
      <c r="F7" s="87" t="s">
        <v>23</v>
      </c>
      <c r="G7" s="88">
        <v>0</v>
      </c>
      <c r="H7" s="89">
        <v>0</v>
      </c>
      <c r="I7" s="90" t="s">
        <v>85</v>
      </c>
      <c r="J7" s="88">
        <v>0</v>
      </c>
      <c r="K7" s="91">
        <v>0</v>
      </c>
      <c r="L7" s="91">
        <v>0</v>
      </c>
      <c r="M7" s="92">
        <v>0</v>
      </c>
      <c r="N7" s="93">
        <v>0.23758634013057164</v>
      </c>
      <c r="O7" s="94">
        <v>0.76241365986942833</v>
      </c>
      <c r="P7" s="94">
        <v>0</v>
      </c>
      <c r="Q7" s="94">
        <v>0</v>
      </c>
      <c r="R7" s="95">
        <v>0</v>
      </c>
      <c r="S7" s="88">
        <v>0</v>
      </c>
      <c r="T7" s="91">
        <v>0</v>
      </c>
      <c r="U7" s="91">
        <v>0</v>
      </c>
      <c r="V7" s="91">
        <v>0</v>
      </c>
      <c r="W7" s="92">
        <v>0</v>
      </c>
      <c r="X7" s="96" t="s">
        <v>85</v>
      </c>
      <c r="Y7" s="97"/>
      <c r="Z7" s="98" t="s">
        <v>92</v>
      </c>
      <c r="AA7" s="99">
        <v>135</v>
      </c>
      <c r="AB7" s="100" t="str">
        <f t="shared" si="0"/>
        <v>4635Internal</v>
      </c>
      <c r="AC7" s="101" t="str">
        <f t="shared" si="1"/>
        <v>4635 Amendments to the DSC service line to enable the Web Service provision of data for the Consumer Enquiry Service - Internal</v>
      </c>
      <c r="AD7" s="102" t="str">
        <f t="shared" si="2"/>
        <v>SAME</v>
      </c>
      <c r="AE7" s="103">
        <f t="shared" si="3"/>
        <v>0</v>
      </c>
      <c r="AF7" s="103">
        <f t="shared" si="4"/>
        <v>0</v>
      </c>
      <c r="AG7" s="103">
        <f t="shared" si="5"/>
        <v>0</v>
      </c>
      <c r="AH7" s="103">
        <f t="shared" si="6"/>
        <v>0</v>
      </c>
      <c r="AI7" s="103">
        <f t="shared" si="7"/>
        <v>0</v>
      </c>
      <c r="AJ7" s="103">
        <f t="shared" si="8"/>
        <v>0</v>
      </c>
      <c r="AK7" s="102" t="str">
        <f t="shared" si="9"/>
        <v>SAME</v>
      </c>
      <c r="AL7" s="104" t="str">
        <f t="shared" si="10"/>
        <v>NO</v>
      </c>
      <c r="AM7" s="104">
        <f t="shared" si="11"/>
        <v>0</v>
      </c>
      <c r="AN7" s="104" t="b">
        <f t="shared" si="12"/>
        <v>0</v>
      </c>
      <c r="AO7" s="104"/>
      <c r="AP7" s="104">
        <f t="shared" si="13"/>
        <v>0</v>
      </c>
    </row>
    <row r="8" spans="1:42" ht="30" customHeight="1">
      <c r="A8" s="27" t="s">
        <v>80</v>
      </c>
      <c r="B8" s="84">
        <v>4635</v>
      </c>
      <c r="C8" s="85" t="s">
        <v>89</v>
      </c>
      <c r="D8" s="85" t="s">
        <v>90</v>
      </c>
      <c r="E8" s="86" t="s">
        <v>91</v>
      </c>
      <c r="F8" s="87" t="s">
        <v>25</v>
      </c>
      <c r="G8" s="88">
        <v>0</v>
      </c>
      <c r="H8" s="89">
        <v>40.475000000000001</v>
      </c>
      <c r="I8" s="90" t="s">
        <v>85</v>
      </c>
      <c r="J8" s="88">
        <v>40.475000000000001</v>
      </c>
      <c r="K8" s="91">
        <v>0</v>
      </c>
      <c r="L8" s="91">
        <v>0</v>
      </c>
      <c r="M8" s="92">
        <v>0</v>
      </c>
      <c r="N8" s="93">
        <v>0.23758634013057164</v>
      </c>
      <c r="O8" s="94">
        <v>0.76241365986942833</v>
      </c>
      <c r="P8" s="94">
        <v>0</v>
      </c>
      <c r="Q8" s="94">
        <v>0</v>
      </c>
      <c r="R8" s="95">
        <v>0</v>
      </c>
      <c r="S8" s="88">
        <v>0</v>
      </c>
      <c r="T8" s="91">
        <v>0</v>
      </c>
      <c r="U8" s="91">
        <v>0</v>
      </c>
      <c r="V8" s="91">
        <v>0</v>
      </c>
      <c r="W8" s="92">
        <v>0</v>
      </c>
      <c r="X8" s="96" t="s">
        <v>85</v>
      </c>
      <c r="Y8" s="97"/>
      <c r="Z8" s="98" t="s">
        <v>92</v>
      </c>
      <c r="AA8" s="99">
        <v>136</v>
      </c>
      <c r="AB8" s="100" t="str">
        <f t="shared" si="0"/>
        <v>4635Total</v>
      </c>
      <c r="AC8" s="101" t="str">
        <f t="shared" si="1"/>
        <v>4635 Amendments to the DSC service line to enable the Web Service provision of data for the Consumer Enquiry Service - Total</v>
      </c>
      <c r="AD8" s="102" t="str">
        <f t="shared" si="2"/>
        <v>SAME</v>
      </c>
      <c r="AE8" s="103">
        <f t="shared" si="3"/>
        <v>0</v>
      </c>
      <c r="AF8" s="103">
        <f t="shared" si="4"/>
        <v>0</v>
      </c>
      <c r="AG8" s="103">
        <f t="shared" si="5"/>
        <v>0</v>
      </c>
      <c r="AH8" s="103">
        <f t="shared" si="6"/>
        <v>0</v>
      </c>
      <c r="AI8" s="103">
        <f t="shared" si="7"/>
        <v>0</v>
      </c>
      <c r="AJ8" s="103">
        <f t="shared" si="8"/>
        <v>0</v>
      </c>
      <c r="AK8" s="102" t="str">
        <f t="shared" si="9"/>
        <v>SAME</v>
      </c>
      <c r="AL8" s="104" t="str">
        <f t="shared" si="10"/>
        <v>NO</v>
      </c>
      <c r="AM8" s="104">
        <f t="shared" si="11"/>
        <v>0</v>
      </c>
      <c r="AN8" s="104" t="b">
        <f t="shared" si="12"/>
        <v>0</v>
      </c>
      <c r="AO8" s="104"/>
      <c r="AP8" s="104">
        <f t="shared" si="13"/>
        <v>0</v>
      </c>
    </row>
    <row r="9" spans="1:42" ht="30" customHeight="1">
      <c r="A9" s="27" t="s">
        <v>80</v>
      </c>
      <c r="B9" s="84">
        <v>4572</v>
      </c>
      <c r="C9" s="85" t="s">
        <v>93</v>
      </c>
      <c r="D9" s="85" t="s">
        <v>90</v>
      </c>
      <c r="E9" s="86" t="s">
        <v>91</v>
      </c>
      <c r="F9" s="87" t="s">
        <v>94</v>
      </c>
      <c r="G9" s="88">
        <v>903.25900000000001</v>
      </c>
      <c r="H9" s="89">
        <v>903.25850000000003</v>
      </c>
      <c r="I9" s="90">
        <v>4.9999999998817657E-4</v>
      </c>
      <c r="J9" s="88">
        <v>40.475000000000001</v>
      </c>
      <c r="K9" s="91">
        <v>862.7835</v>
      </c>
      <c r="L9" s="91">
        <v>0</v>
      </c>
      <c r="M9" s="92">
        <v>0</v>
      </c>
      <c r="N9" s="93">
        <v>0.23758634013057164</v>
      </c>
      <c r="O9" s="94">
        <v>0.76241365986942833</v>
      </c>
      <c r="P9" s="94">
        <v>0</v>
      </c>
      <c r="Q9" s="94">
        <v>0</v>
      </c>
      <c r="R9" s="95">
        <v>0</v>
      </c>
      <c r="S9" s="88">
        <v>204.98557409004505</v>
      </c>
      <c r="T9" s="91">
        <v>657.79792590995487</v>
      </c>
      <c r="U9" s="91">
        <v>0</v>
      </c>
      <c r="V9" s="91">
        <v>0</v>
      </c>
      <c r="W9" s="92">
        <v>0</v>
      </c>
      <c r="X9" s="96" t="s">
        <v>85</v>
      </c>
      <c r="Y9" s="97"/>
      <c r="Z9" s="98" t="s">
        <v>92</v>
      </c>
      <c r="AA9" s="99">
        <v>137</v>
      </c>
      <c r="AB9" s="100" t="str">
        <f t="shared" si="0"/>
        <v>4572External [C]</v>
      </c>
      <c r="AC9" s="101" t="str">
        <f t="shared" si="1"/>
        <v>4572 UKL Nov '18 Release [R3] (DSC CB) - External [C]</v>
      </c>
      <c r="AD9" s="102" t="str">
        <f t="shared" si="2"/>
        <v>NEW</v>
      </c>
      <c r="AE9" s="103" t="str">
        <f t="shared" si="3"/>
        <v>NEW</v>
      </c>
      <c r="AF9" s="103" t="str">
        <f t="shared" si="4"/>
        <v>NEW</v>
      </c>
      <c r="AG9" s="103" t="str">
        <f t="shared" si="5"/>
        <v>NEW</v>
      </c>
      <c r="AH9" s="103" t="str">
        <f t="shared" si="6"/>
        <v>NEW</v>
      </c>
      <c r="AI9" s="103" t="str">
        <f t="shared" si="7"/>
        <v>NEW</v>
      </c>
      <c r="AJ9" s="103" t="str">
        <f t="shared" si="8"/>
        <v>NEW</v>
      </c>
      <c r="AK9" s="102" t="str">
        <f t="shared" si="9"/>
        <v>NEW</v>
      </c>
      <c r="AL9" s="104" t="str">
        <f t="shared" si="10"/>
        <v>NO</v>
      </c>
      <c r="AM9" s="104">
        <f t="shared" si="11"/>
        <v>0</v>
      </c>
      <c r="AN9" s="104" t="b">
        <f t="shared" si="12"/>
        <v>0</v>
      </c>
      <c r="AO9" s="104"/>
      <c r="AP9" s="104">
        <f t="shared" si="13"/>
        <v>0</v>
      </c>
    </row>
    <row r="10" spans="1:42" ht="30" customHeight="1">
      <c r="A10" s="27" t="s">
        <v>80</v>
      </c>
      <c r="B10" s="84">
        <v>4572</v>
      </c>
      <c r="C10" s="85" t="s">
        <v>93</v>
      </c>
      <c r="D10" s="85" t="s">
        <v>90</v>
      </c>
      <c r="E10" s="86" t="s">
        <v>91</v>
      </c>
      <c r="F10" s="87" t="s">
        <v>95</v>
      </c>
      <c r="G10" s="88">
        <v>0</v>
      </c>
      <c r="H10" s="89">
        <v>245.33099999999999</v>
      </c>
      <c r="I10" s="90" t="s">
        <v>85</v>
      </c>
      <c r="J10" s="88">
        <v>0</v>
      </c>
      <c r="K10" s="91">
        <v>245.33099999999999</v>
      </c>
      <c r="L10" s="91">
        <v>0</v>
      </c>
      <c r="M10" s="92">
        <v>0</v>
      </c>
      <c r="N10" s="93">
        <v>0.23758634013057164</v>
      </c>
      <c r="O10" s="94">
        <v>0.76241365986942833</v>
      </c>
      <c r="P10" s="94">
        <v>0</v>
      </c>
      <c r="Q10" s="94">
        <v>0</v>
      </c>
      <c r="R10" s="95">
        <v>0</v>
      </c>
      <c r="S10" s="88">
        <v>58.287294410573267</v>
      </c>
      <c r="T10" s="91">
        <v>187.04370558942671</v>
      </c>
      <c r="U10" s="91">
        <v>0</v>
      </c>
      <c r="V10" s="91">
        <v>0</v>
      </c>
      <c r="W10" s="92">
        <v>0</v>
      </c>
      <c r="X10" s="96" t="s">
        <v>85</v>
      </c>
      <c r="Y10" s="97"/>
      <c r="Z10" s="98" t="s">
        <v>92</v>
      </c>
      <c r="AA10" s="99">
        <v>138</v>
      </c>
      <c r="AB10" s="100" t="str">
        <f t="shared" si="0"/>
        <v>4572Internal [C]</v>
      </c>
      <c r="AC10" s="101" t="str">
        <f t="shared" si="1"/>
        <v>4572 UKL Nov '18 Release [R3] (DSC CB) - Internal [C]</v>
      </c>
      <c r="AD10" s="102" t="str">
        <f t="shared" si="2"/>
        <v>NEW</v>
      </c>
      <c r="AE10" s="103" t="str">
        <f t="shared" si="3"/>
        <v>NEW</v>
      </c>
      <c r="AF10" s="103" t="str">
        <f t="shared" si="4"/>
        <v>NEW</v>
      </c>
      <c r="AG10" s="103" t="str">
        <f t="shared" si="5"/>
        <v>NEW</v>
      </c>
      <c r="AH10" s="103" t="str">
        <f t="shared" si="6"/>
        <v>NEW</v>
      </c>
      <c r="AI10" s="103" t="str">
        <f t="shared" si="7"/>
        <v>NEW</v>
      </c>
      <c r="AJ10" s="103" t="str">
        <f t="shared" si="8"/>
        <v>NEW</v>
      </c>
      <c r="AK10" s="102" t="str">
        <f t="shared" si="9"/>
        <v>NEW</v>
      </c>
      <c r="AL10" s="104" t="str">
        <f t="shared" si="10"/>
        <v>NO</v>
      </c>
      <c r="AM10" s="104">
        <f t="shared" si="11"/>
        <v>0</v>
      </c>
      <c r="AN10" s="104" t="b">
        <f t="shared" si="12"/>
        <v>0</v>
      </c>
      <c r="AO10" s="104"/>
      <c r="AP10" s="104">
        <f t="shared" si="13"/>
        <v>0</v>
      </c>
    </row>
    <row r="11" spans="1:42" ht="30" customHeight="1">
      <c r="A11" s="27" t="s">
        <v>80</v>
      </c>
      <c r="B11" s="84">
        <v>4572</v>
      </c>
      <c r="C11" s="85" t="s">
        <v>93</v>
      </c>
      <c r="D11" s="85" t="s">
        <v>90</v>
      </c>
      <c r="E11" s="86" t="s">
        <v>91</v>
      </c>
      <c r="F11" s="87" t="s">
        <v>88</v>
      </c>
      <c r="G11" s="88">
        <v>903.25900000000001</v>
      </c>
      <c r="H11" s="89">
        <v>1148.5895</v>
      </c>
      <c r="I11" s="90" t="s">
        <v>85</v>
      </c>
      <c r="J11" s="88">
        <v>40.475000000000001</v>
      </c>
      <c r="K11" s="91">
        <v>1108.1144999999999</v>
      </c>
      <c r="L11" s="91">
        <v>0</v>
      </c>
      <c r="M11" s="92">
        <v>0</v>
      </c>
      <c r="N11" s="93">
        <v>0.23758634013057164</v>
      </c>
      <c r="O11" s="94">
        <v>0.76241365986942833</v>
      </c>
      <c r="P11" s="94">
        <v>0</v>
      </c>
      <c r="Q11" s="94">
        <v>0</v>
      </c>
      <c r="R11" s="95">
        <v>0</v>
      </c>
      <c r="S11" s="88">
        <v>263.2728685006183</v>
      </c>
      <c r="T11" s="91">
        <v>844.84163149938161</v>
      </c>
      <c r="U11" s="91">
        <v>0</v>
      </c>
      <c r="V11" s="91">
        <v>0</v>
      </c>
      <c r="W11" s="92">
        <v>0</v>
      </c>
      <c r="X11" s="96" t="s">
        <v>85</v>
      </c>
      <c r="Y11" s="97"/>
      <c r="Z11" s="98" t="s">
        <v>92</v>
      </c>
      <c r="AA11" s="99">
        <v>139</v>
      </c>
      <c r="AB11" s="100" t="str">
        <f t="shared" si="0"/>
        <v>4572Total [O]</v>
      </c>
      <c r="AC11" s="101" t="str">
        <f t="shared" si="1"/>
        <v>4572 UKL Nov '18 Release [R3] (DSC CB) - Total [O]</v>
      </c>
      <c r="AD11" s="102" t="str">
        <f t="shared" si="2"/>
        <v>SAME</v>
      </c>
      <c r="AE11" s="103">
        <f t="shared" si="3"/>
        <v>0</v>
      </c>
      <c r="AF11" s="103">
        <f t="shared" si="4"/>
        <v>0</v>
      </c>
      <c r="AG11" s="103">
        <f t="shared" si="5"/>
        <v>0</v>
      </c>
      <c r="AH11" s="103">
        <f t="shared" si="6"/>
        <v>130</v>
      </c>
      <c r="AI11" s="103">
        <f t="shared" si="7"/>
        <v>-130</v>
      </c>
      <c r="AJ11" s="103">
        <f t="shared" si="8"/>
        <v>0</v>
      </c>
      <c r="AK11" s="102" t="str">
        <f t="shared" si="9"/>
        <v>SAME</v>
      </c>
      <c r="AL11" s="104" t="str">
        <f t="shared" si="10"/>
        <v>NO</v>
      </c>
      <c r="AM11" s="104">
        <f t="shared" si="11"/>
        <v>0</v>
      </c>
      <c r="AN11" s="104" t="b">
        <f t="shared" si="12"/>
        <v>0</v>
      </c>
      <c r="AO11" s="104"/>
      <c r="AP11" s="104">
        <f t="shared" si="13"/>
        <v>0</v>
      </c>
    </row>
    <row r="12" spans="1:42" ht="30" customHeight="1">
      <c r="A12" s="27" t="s">
        <v>80</v>
      </c>
      <c r="B12" s="84">
        <v>4665</v>
      </c>
      <c r="C12" s="85" t="s">
        <v>96</v>
      </c>
      <c r="D12" s="85" t="s">
        <v>82</v>
      </c>
      <c r="E12" s="86" t="s">
        <v>97</v>
      </c>
      <c r="F12" s="87" t="s">
        <v>22</v>
      </c>
      <c r="G12" s="88">
        <v>460.37400000000002</v>
      </c>
      <c r="H12" s="89">
        <v>350</v>
      </c>
      <c r="I12" s="90">
        <v>110.37400000000002</v>
      </c>
      <c r="J12" s="88">
        <v>0</v>
      </c>
      <c r="K12" s="91">
        <v>56.037740000000007</v>
      </c>
      <c r="L12" s="91">
        <v>81.38364</v>
      </c>
      <c r="M12" s="92">
        <v>212.57862</v>
      </c>
      <c r="N12" s="93">
        <v>1</v>
      </c>
      <c r="O12" s="94">
        <v>0</v>
      </c>
      <c r="P12" s="94">
        <v>0</v>
      </c>
      <c r="Q12" s="94">
        <v>0</v>
      </c>
      <c r="R12" s="95">
        <v>0</v>
      </c>
      <c r="S12" s="88">
        <v>56.037740000000007</v>
      </c>
      <c r="T12" s="91">
        <v>0</v>
      </c>
      <c r="U12" s="91">
        <v>0</v>
      </c>
      <c r="V12" s="91">
        <v>0</v>
      </c>
      <c r="W12" s="92">
        <v>0</v>
      </c>
      <c r="X12" s="96" t="s">
        <v>85</v>
      </c>
      <c r="Y12" s="97"/>
      <c r="Z12" s="98" t="s">
        <v>98</v>
      </c>
      <c r="AA12" s="99">
        <v>151</v>
      </c>
      <c r="AB12" s="100" t="str">
        <f t="shared" si="0"/>
        <v>4665External</v>
      </c>
      <c r="AC12" s="101" t="str">
        <f t="shared" si="1"/>
        <v>4665 EUC - External</v>
      </c>
      <c r="AD12" s="102" t="str">
        <f t="shared" si="2"/>
        <v>NEW</v>
      </c>
      <c r="AE12" s="103" t="str">
        <f t="shared" si="3"/>
        <v>NEW</v>
      </c>
      <c r="AF12" s="103" t="str">
        <f t="shared" si="4"/>
        <v>NEW</v>
      </c>
      <c r="AG12" s="103" t="str">
        <f t="shared" si="5"/>
        <v>NEW</v>
      </c>
      <c r="AH12" s="103" t="str">
        <f t="shared" si="6"/>
        <v>NEW</v>
      </c>
      <c r="AI12" s="103" t="str">
        <f t="shared" si="7"/>
        <v>NEW</v>
      </c>
      <c r="AJ12" s="103" t="str">
        <f t="shared" si="8"/>
        <v>NEW</v>
      </c>
      <c r="AK12" s="102" t="str">
        <f t="shared" si="9"/>
        <v>NEW</v>
      </c>
      <c r="AL12" s="104" t="str">
        <f t="shared" si="10"/>
        <v>NO</v>
      </c>
      <c r="AM12" s="104">
        <f t="shared" si="11"/>
        <v>0</v>
      </c>
      <c r="AN12" s="104" t="b">
        <f t="shared" si="12"/>
        <v>0</v>
      </c>
      <c r="AO12" s="104"/>
      <c r="AP12" s="104">
        <f t="shared" si="13"/>
        <v>1</v>
      </c>
    </row>
    <row r="13" spans="1:42" ht="30" customHeight="1">
      <c r="A13" s="27" t="s">
        <v>80</v>
      </c>
      <c r="B13" s="84">
        <v>4665</v>
      </c>
      <c r="C13" s="85" t="s">
        <v>96</v>
      </c>
      <c r="D13" s="85" t="s">
        <v>82</v>
      </c>
      <c r="E13" s="86" t="s">
        <v>97</v>
      </c>
      <c r="F13" s="87" t="s">
        <v>23</v>
      </c>
      <c r="G13" s="88">
        <v>229.29297</v>
      </c>
      <c r="H13" s="89">
        <v>219.16397000000001</v>
      </c>
      <c r="I13" s="90" t="s">
        <v>85</v>
      </c>
      <c r="J13" s="88">
        <v>0</v>
      </c>
      <c r="K13" s="91">
        <v>40.913679999999999</v>
      </c>
      <c r="L13" s="91">
        <v>41.576850000000007</v>
      </c>
      <c r="M13" s="92">
        <v>136.67344</v>
      </c>
      <c r="N13" s="93">
        <v>1</v>
      </c>
      <c r="O13" s="94">
        <v>0</v>
      </c>
      <c r="P13" s="94">
        <v>0</v>
      </c>
      <c r="Q13" s="94">
        <v>0</v>
      </c>
      <c r="R13" s="95">
        <v>0</v>
      </c>
      <c r="S13" s="88">
        <v>40.913679999999999</v>
      </c>
      <c r="T13" s="91">
        <v>0</v>
      </c>
      <c r="U13" s="91">
        <v>0</v>
      </c>
      <c r="V13" s="91">
        <v>0</v>
      </c>
      <c r="W13" s="92">
        <v>0</v>
      </c>
      <c r="X13" s="96" t="s">
        <v>85</v>
      </c>
      <c r="Y13" s="97"/>
      <c r="Z13" s="98" t="s">
        <v>98</v>
      </c>
      <c r="AA13" s="99">
        <v>152</v>
      </c>
      <c r="AB13" s="100" t="str">
        <f t="shared" si="0"/>
        <v>4665Internal</v>
      </c>
      <c r="AC13" s="101" t="str">
        <f t="shared" si="1"/>
        <v>4665 EUC - Internal</v>
      </c>
      <c r="AD13" s="102" t="str">
        <f t="shared" si="2"/>
        <v>NEW</v>
      </c>
      <c r="AE13" s="103" t="str">
        <f t="shared" si="3"/>
        <v>NEW</v>
      </c>
      <c r="AF13" s="103" t="str">
        <f t="shared" si="4"/>
        <v>NEW</v>
      </c>
      <c r="AG13" s="103" t="str">
        <f t="shared" si="5"/>
        <v>NEW</v>
      </c>
      <c r="AH13" s="103" t="str">
        <f t="shared" si="6"/>
        <v>NEW</v>
      </c>
      <c r="AI13" s="103" t="str">
        <f t="shared" si="7"/>
        <v>NEW</v>
      </c>
      <c r="AJ13" s="103" t="str">
        <f t="shared" si="8"/>
        <v>NEW</v>
      </c>
      <c r="AK13" s="102" t="str">
        <f t="shared" si="9"/>
        <v>NEW</v>
      </c>
      <c r="AL13" s="104" t="str">
        <f t="shared" si="10"/>
        <v>NO</v>
      </c>
      <c r="AM13" s="104">
        <f t="shared" si="11"/>
        <v>0</v>
      </c>
      <c r="AN13" s="104" t="b">
        <f t="shared" si="12"/>
        <v>0</v>
      </c>
      <c r="AO13" s="104"/>
      <c r="AP13" s="104">
        <f t="shared" si="13"/>
        <v>1</v>
      </c>
    </row>
    <row r="14" spans="1:42" ht="30" customHeight="1">
      <c r="A14" s="27" t="s">
        <v>80</v>
      </c>
      <c r="B14" s="84">
        <v>4665</v>
      </c>
      <c r="C14" s="85" t="s">
        <v>96</v>
      </c>
      <c r="D14" s="85" t="s">
        <v>82</v>
      </c>
      <c r="E14" s="86" t="s">
        <v>97</v>
      </c>
      <c r="F14" s="87" t="s">
        <v>25</v>
      </c>
      <c r="G14" s="88">
        <v>689.66696999999999</v>
      </c>
      <c r="H14" s="89">
        <v>569.16396999999995</v>
      </c>
      <c r="I14" s="90" t="s">
        <v>85</v>
      </c>
      <c r="J14" s="88">
        <v>0</v>
      </c>
      <c r="K14" s="91">
        <v>96.951420000000013</v>
      </c>
      <c r="L14" s="91">
        <v>122.96049000000001</v>
      </c>
      <c r="M14" s="92">
        <v>349.25205999999997</v>
      </c>
      <c r="N14" s="93">
        <v>1</v>
      </c>
      <c r="O14" s="94">
        <v>0</v>
      </c>
      <c r="P14" s="94">
        <v>0</v>
      </c>
      <c r="Q14" s="94">
        <v>0</v>
      </c>
      <c r="R14" s="95">
        <v>0</v>
      </c>
      <c r="S14" s="88">
        <v>96.951420000000013</v>
      </c>
      <c r="T14" s="91">
        <v>0</v>
      </c>
      <c r="U14" s="91">
        <v>0</v>
      </c>
      <c r="V14" s="91">
        <v>0</v>
      </c>
      <c r="W14" s="92">
        <v>0</v>
      </c>
      <c r="X14" s="96" t="s">
        <v>85</v>
      </c>
      <c r="Y14" s="97"/>
      <c r="Z14" s="98" t="s">
        <v>98</v>
      </c>
      <c r="AA14" s="99">
        <v>153</v>
      </c>
      <c r="AB14" s="100" t="str">
        <f t="shared" si="0"/>
        <v>4665Total</v>
      </c>
      <c r="AC14" s="101" t="str">
        <f t="shared" si="1"/>
        <v>4665 EUC - Total</v>
      </c>
      <c r="AD14" s="102" t="str">
        <f t="shared" si="2"/>
        <v>NEW</v>
      </c>
      <c r="AE14" s="103" t="str">
        <f t="shared" si="3"/>
        <v>NEW</v>
      </c>
      <c r="AF14" s="103" t="str">
        <f t="shared" si="4"/>
        <v>NEW</v>
      </c>
      <c r="AG14" s="103" t="str">
        <f t="shared" si="5"/>
        <v>NEW</v>
      </c>
      <c r="AH14" s="103" t="str">
        <f t="shared" si="6"/>
        <v>NEW</v>
      </c>
      <c r="AI14" s="103" t="str">
        <f t="shared" si="7"/>
        <v>NEW</v>
      </c>
      <c r="AJ14" s="103" t="str">
        <f t="shared" si="8"/>
        <v>NEW</v>
      </c>
      <c r="AK14" s="102" t="str">
        <f t="shared" si="9"/>
        <v>NEW</v>
      </c>
      <c r="AL14" s="104" t="str">
        <f t="shared" si="10"/>
        <v>NO</v>
      </c>
      <c r="AM14" s="104">
        <f t="shared" si="11"/>
        <v>0</v>
      </c>
      <c r="AN14" s="104" t="b">
        <f t="shared" si="12"/>
        <v>0</v>
      </c>
      <c r="AO14" s="104"/>
      <c r="AP14" s="104">
        <f t="shared" si="13"/>
        <v>2</v>
      </c>
    </row>
    <row r="15" spans="1:42" ht="30" customHeight="1">
      <c r="A15" s="27" t="s">
        <v>80</v>
      </c>
      <c r="B15" s="84">
        <v>4732</v>
      </c>
      <c r="C15" s="85" t="s">
        <v>99</v>
      </c>
      <c r="D15" s="85" t="s">
        <v>82</v>
      </c>
      <c r="E15" s="86" t="s">
        <v>100</v>
      </c>
      <c r="F15" s="87" t="s">
        <v>94</v>
      </c>
      <c r="G15" s="88">
        <v>58.286000000000001</v>
      </c>
      <c r="H15" s="89">
        <v>0</v>
      </c>
      <c r="I15" s="90">
        <v>58.286000000000001</v>
      </c>
      <c r="J15" s="88">
        <v>0</v>
      </c>
      <c r="K15" s="91">
        <v>0</v>
      </c>
      <c r="L15" s="91">
        <v>0</v>
      </c>
      <c r="M15" s="92">
        <v>0</v>
      </c>
      <c r="N15" s="93">
        <v>1</v>
      </c>
      <c r="O15" s="94">
        <v>0</v>
      </c>
      <c r="P15" s="94">
        <v>0</v>
      </c>
      <c r="Q15" s="94">
        <v>0</v>
      </c>
      <c r="R15" s="95">
        <v>0</v>
      </c>
      <c r="S15" s="88">
        <v>0</v>
      </c>
      <c r="T15" s="91">
        <v>0</v>
      </c>
      <c r="U15" s="91">
        <v>0</v>
      </c>
      <c r="V15" s="91">
        <v>0</v>
      </c>
      <c r="W15" s="92">
        <v>0</v>
      </c>
      <c r="X15" s="96" t="s">
        <v>85</v>
      </c>
      <c r="Y15" s="97"/>
      <c r="Z15" s="98" t="s">
        <v>101</v>
      </c>
      <c r="AA15" s="99">
        <v>154</v>
      </c>
      <c r="AB15" s="100" t="str">
        <f t="shared" si="0"/>
        <v>4732External [C]</v>
      </c>
      <c r="AC15" s="101" t="str">
        <f t="shared" si="1"/>
        <v>4732 UKL - June 19 Release  - External [C]</v>
      </c>
      <c r="AD15" s="102" t="str">
        <f t="shared" si="2"/>
        <v>NEW</v>
      </c>
      <c r="AE15" s="103" t="str">
        <f t="shared" si="3"/>
        <v>NEW</v>
      </c>
      <c r="AF15" s="103" t="str">
        <f t="shared" si="4"/>
        <v>NEW</v>
      </c>
      <c r="AG15" s="103" t="str">
        <f t="shared" si="5"/>
        <v>NEW</v>
      </c>
      <c r="AH15" s="103" t="str">
        <f t="shared" si="6"/>
        <v>NEW</v>
      </c>
      <c r="AI15" s="103" t="str">
        <f t="shared" si="7"/>
        <v>NEW</v>
      </c>
      <c r="AJ15" s="103" t="str">
        <f t="shared" si="8"/>
        <v>NEW</v>
      </c>
      <c r="AK15" s="102" t="str">
        <f t="shared" si="9"/>
        <v>NEW</v>
      </c>
      <c r="AL15" s="104" t="str">
        <f t="shared" si="10"/>
        <v>NO</v>
      </c>
      <c r="AM15" s="104">
        <f t="shared" si="11"/>
        <v>0</v>
      </c>
      <c r="AN15" s="104" t="b">
        <f t="shared" si="12"/>
        <v>0</v>
      </c>
      <c r="AO15" s="104"/>
      <c r="AP15" s="104">
        <f t="shared" si="13"/>
        <v>0</v>
      </c>
    </row>
    <row r="16" spans="1:42" ht="30" customHeight="1">
      <c r="A16" s="27" t="s">
        <v>80</v>
      </c>
      <c r="B16" s="84">
        <v>4732</v>
      </c>
      <c r="C16" s="85" t="s">
        <v>99</v>
      </c>
      <c r="D16" s="85" t="s">
        <v>82</v>
      </c>
      <c r="E16" s="86" t="s">
        <v>101</v>
      </c>
      <c r="F16" s="87" t="s">
        <v>95</v>
      </c>
      <c r="G16" s="88">
        <v>39.931830000000005</v>
      </c>
      <c r="H16" s="89">
        <v>0</v>
      </c>
      <c r="I16" s="90" t="s">
        <v>85</v>
      </c>
      <c r="J16" s="88">
        <v>0</v>
      </c>
      <c r="K16" s="91">
        <v>0</v>
      </c>
      <c r="L16" s="91">
        <v>0</v>
      </c>
      <c r="M16" s="92">
        <v>0</v>
      </c>
      <c r="N16" s="93">
        <v>1</v>
      </c>
      <c r="O16" s="94">
        <v>0</v>
      </c>
      <c r="P16" s="94">
        <v>0</v>
      </c>
      <c r="Q16" s="94">
        <v>0</v>
      </c>
      <c r="R16" s="95">
        <v>0</v>
      </c>
      <c r="S16" s="88">
        <v>0</v>
      </c>
      <c r="T16" s="91">
        <v>0</v>
      </c>
      <c r="U16" s="91">
        <v>0</v>
      </c>
      <c r="V16" s="91">
        <v>0</v>
      </c>
      <c r="W16" s="92">
        <v>0</v>
      </c>
      <c r="X16" s="96" t="s">
        <v>85</v>
      </c>
      <c r="Y16" s="97"/>
      <c r="Z16" s="98" t="s">
        <v>101</v>
      </c>
      <c r="AA16" s="99">
        <v>155</v>
      </c>
      <c r="AB16" s="100" t="str">
        <f t="shared" si="0"/>
        <v>4732Internal [C]</v>
      </c>
      <c r="AC16" s="101" t="str">
        <f t="shared" si="1"/>
        <v>4732 UKL - June 19 Release  - Internal [C]</v>
      </c>
      <c r="AD16" s="102" t="str">
        <f t="shared" si="2"/>
        <v>NEW</v>
      </c>
      <c r="AE16" s="103" t="str">
        <f t="shared" si="3"/>
        <v>NEW</v>
      </c>
      <c r="AF16" s="103" t="str">
        <f t="shared" si="4"/>
        <v>NEW</v>
      </c>
      <c r="AG16" s="103" t="str">
        <f t="shared" si="5"/>
        <v>NEW</v>
      </c>
      <c r="AH16" s="103" t="str">
        <f t="shared" si="6"/>
        <v>NEW</v>
      </c>
      <c r="AI16" s="103" t="str">
        <f t="shared" si="7"/>
        <v>NEW</v>
      </c>
      <c r="AJ16" s="103" t="str">
        <f t="shared" si="8"/>
        <v>NEW</v>
      </c>
      <c r="AK16" s="102" t="str">
        <f t="shared" si="9"/>
        <v>NEW</v>
      </c>
      <c r="AL16" s="104" t="str">
        <f t="shared" si="10"/>
        <v>NO</v>
      </c>
      <c r="AM16" s="104">
        <f t="shared" si="11"/>
        <v>0</v>
      </c>
      <c r="AN16" s="104" t="b">
        <f t="shared" si="12"/>
        <v>0</v>
      </c>
      <c r="AO16" s="104"/>
      <c r="AP16" s="104">
        <f t="shared" si="13"/>
        <v>0</v>
      </c>
    </row>
    <row r="17" spans="1:42" ht="30" customHeight="1">
      <c r="A17" s="27" t="s">
        <v>80</v>
      </c>
      <c r="B17" s="84">
        <v>4732</v>
      </c>
      <c r="C17" s="85" t="s">
        <v>99</v>
      </c>
      <c r="D17" s="85" t="s">
        <v>82</v>
      </c>
      <c r="E17" s="86" t="s">
        <v>101</v>
      </c>
      <c r="F17" s="87" t="s">
        <v>102</v>
      </c>
      <c r="G17" s="88">
        <v>98.217830000000006</v>
      </c>
      <c r="H17" s="89">
        <v>0</v>
      </c>
      <c r="I17" s="90" t="s">
        <v>85</v>
      </c>
      <c r="J17" s="88">
        <v>0</v>
      </c>
      <c r="K17" s="91">
        <v>0</v>
      </c>
      <c r="L17" s="91">
        <v>0</v>
      </c>
      <c r="M17" s="92">
        <v>0</v>
      </c>
      <c r="N17" s="93">
        <v>1</v>
      </c>
      <c r="O17" s="94">
        <v>0</v>
      </c>
      <c r="P17" s="94">
        <v>0</v>
      </c>
      <c r="Q17" s="94">
        <v>0</v>
      </c>
      <c r="R17" s="95">
        <v>0</v>
      </c>
      <c r="S17" s="88">
        <v>0</v>
      </c>
      <c r="T17" s="91">
        <v>0</v>
      </c>
      <c r="U17" s="91">
        <v>0</v>
      </c>
      <c r="V17" s="91">
        <v>0</v>
      </c>
      <c r="W17" s="92">
        <v>0</v>
      </c>
      <c r="X17" s="96" t="s">
        <v>85</v>
      </c>
      <c r="Y17" s="97"/>
      <c r="Z17" s="98" t="s">
        <v>101</v>
      </c>
      <c r="AA17" s="99">
        <v>156</v>
      </c>
      <c r="AB17" s="100" t="str">
        <f t="shared" si="0"/>
        <v>4732Total [C]</v>
      </c>
      <c r="AC17" s="101" t="str">
        <f t="shared" si="1"/>
        <v>4732 UKL - June 19 Release  - Total [C]</v>
      </c>
      <c r="AD17" s="102" t="str">
        <f t="shared" si="2"/>
        <v>NEW</v>
      </c>
      <c r="AE17" s="103" t="str">
        <f t="shared" si="3"/>
        <v>NEW</v>
      </c>
      <c r="AF17" s="103" t="str">
        <f t="shared" si="4"/>
        <v>NEW</v>
      </c>
      <c r="AG17" s="103" t="str">
        <f t="shared" si="5"/>
        <v>NEW</v>
      </c>
      <c r="AH17" s="103" t="str">
        <f t="shared" si="6"/>
        <v>NEW</v>
      </c>
      <c r="AI17" s="103" t="str">
        <f t="shared" si="7"/>
        <v>NEW</v>
      </c>
      <c r="AJ17" s="103" t="str">
        <f t="shared" si="8"/>
        <v>NEW</v>
      </c>
      <c r="AK17" s="102" t="str">
        <f t="shared" si="9"/>
        <v>NEW</v>
      </c>
      <c r="AL17" s="104" t="str">
        <f t="shared" si="10"/>
        <v>NO</v>
      </c>
      <c r="AM17" s="104">
        <f t="shared" si="11"/>
        <v>0</v>
      </c>
      <c r="AN17" s="104" t="b">
        <f t="shared" si="12"/>
        <v>0</v>
      </c>
      <c r="AO17" s="104"/>
      <c r="AP17" s="104">
        <f t="shared" si="13"/>
        <v>0</v>
      </c>
    </row>
    <row r="18" spans="1:42" ht="30" customHeight="1">
      <c r="A18" s="27" t="s">
        <v>80</v>
      </c>
      <c r="B18" s="84">
        <v>4542</v>
      </c>
      <c r="C18" s="85" t="s">
        <v>103</v>
      </c>
      <c r="D18" s="85" t="s">
        <v>104</v>
      </c>
      <c r="E18" s="86" t="s">
        <v>91</v>
      </c>
      <c r="F18" s="87" t="s">
        <v>22</v>
      </c>
      <c r="G18" s="88">
        <v>1.5</v>
      </c>
      <c r="H18" s="89">
        <v>1.4</v>
      </c>
      <c r="I18" s="90">
        <v>0.10000000000000009</v>
      </c>
      <c r="J18" s="88">
        <v>0</v>
      </c>
      <c r="K18" s="91">
        <v>1.4</v>
      </c>
      <c r="L18" s="91">
        <v>0</v>
      </c>
      <c r="M18" s="92">
        <v>0</v>
      </c>
      <c r="N18" s="93">
        <v>1</v>
      </c>
      <c r="O18" s="94">
        <v>0</v>
      </c>
      <c r="P18" s="94">
        <v>0</v>
      </c>
      <c r="Q18" s="94">
        <v>0</v>
      </c>
      <c r="R18" s="95">
        <v>0</v>
      </c>
      <c r="S18" s="88">
        <v>1.4</v>
      </c>
      <c r="T18" s="91">
        <v>0</v>
      </c>
      <c r="U18" s="91">
        <v>0</v>
      </c>
      <c r="V18" s="91">
        <v>0</v>
      </c>
      <c r="W18" s="92">
        <v>0</v>
      </c>
      <c r="X18" s="96" t="s">
        <v>85</v>
      </c>
      <c r="Y18" s="97"/>
      <c r="Z18" s="98" t="s">
        <v>92</v>
      </c>
      <c r="AA18" s="99">
        <v>282</v>
      </c>
      <c r="AB18" s="100" t="str">
        <f t="shared" si="0"/>
        <v>4542External</v>
      </c>
      <c r="AC18" s="101" t="str">
        <f t="shared" si="1"/>
        <v>4542 Changes to Shipper Portfolio Report - External</v>
      </c>
      <c r="AD18" s="102" t="str">
        <f t="shared" si="2"/>
        <v>SAME</v>
      </c>
      <c r="AE18" s="103">
        <f t="shared" si="3"/>
        <v>0</v>
      </c>
      <c r="AF18" s="103">
        <f t="shared" si="4"/>
        <v>0</v>
      </c>
      <c r="AG18" s="103">
        <f t="shared" si="5"/>
        <v>0</v>
      </c>
      <c r="AH18" s="103">
        <f t="shared" si="6"/>
        <v>0</v>
      </c>
      <c r="AI18" s="103">
        <f t="shared" si="7"/>
        <v>0</v>
      </c>
      <c r="AJ18" s="103">
        <f t="shared" si="8"/>
        <v>0</v>
      </c>
      <c r="AK18" s="102" t="str">
        <f t="shared" si="9"/>
        <v>SAME</v>
      </c>
      <c r="AL18" s="104" t="str">
        <f t="shared" si="10"/>
        <v>NO</v>
      </c>
      <c r="AM18" s="104">
        <f t="shared" si="11"/>
        <v>0</v>
      </c>
      <c r="AN18" s="104" t="b">
        <f t="shared" si="12"/>
        <v>0</v>
      </c>
      <c r="AO18" s="104"/>
      <c r="AP18" s="104">
        <f t="shared" si="13"/>
        <v>0</v>
      </c>
    </row>
    <row r="19" spans="1:42" ht="30" customHeight="1">
      <c r="A19" s="27" t="s">
        <v>80</v>
      </c>
      <c r="B19" s="84">
        <v>4542</v>
      </c>
      <c r="C19" s="85" t="s">
        <v>103</v>
      </c>
      <c r="D19" s="85" t="s">
        <v>104</v>
      </c>
      <c r="E19" s="86" t="s">
        <v>91</v>
      </c>
      <c r="F19" s="87" t="s">
        <v>23</v>
      </c>
      <c r="G19" s="88">
        <v>0</v>
      </c>
      <c r="H19" s="89">
        <v>0</v>
      </c>
      <c r="I19" s="90" t="s">
        <v>85</v>
      </c>
      <c r="J19" s="88">
        <v>0</v>
      </c>
      <c r="K19" s="91">
        <v>0</v>
      </c>
      <c r="L19" s="91">
        <v>0</v>
      </c>
      <c r="M19" s="92">
        <v>0</v>
      </c>
      <c r="N19" s="93">
        <v>1</v>
      </c>
      <c r="O19" s="94">
        <v>0</v>
      </c>
      <c r="P19" s="94">
        <v>0</v>
      </c>
      <c r="Q19" s="94">
        <v>0</v>
      </c>
      <c r="R19" s="95">
        <v>0</v>
      </c>
      <c r="S19" s="88">
        <v>0</v>
      </c>
      <c r="T19" s="91">
        <v>0</v>
      </c>
      <c r="U19" s="91">
        <v>0</v>
      </c>
      <c r="V19" s="91">
        <v>0</v>
      </c>
      <c r="W19" s="92">
        <v>0</v>
      </c>
      <c r="X19" s="96" t="s">
        <v>85</v>
      </c>
      <c r="Y19" s="97"/>
      <c r="Z19" s="98" t="s">
        <v>92</v>
      </c>
      <c r="AA19" s="99">
        <v>283</v>
      </c>
      <c r="AB19" s="100" t="str">
        <f t="shared" si="0"/>
        <v>4542Internal</v>
      </c>
      <c r="AC19" s="101" t="str">
        <f t="shared" si="1"/>
        <v>4542 Changes to Shipper Portfolio Report - Internal</v>
      </c>
      <c r="AD19" s="102" t="str">
        <f t="shared" si="2"/>
        <v>SAME</v>
      </c>
      <c r="AE19" s="103">
        <f t="shared" si="3"/>
        <v>0</v>
      </c>
      <c r="AF19" s="103">
        <f t="shared" si="4"/>
        <v>0</v>
      </c>
      <c r="AG19" s="103">
        <f t="shared" si="5"/>
        <v>0</v>
      </c>
      <c r="AH19" s="103">
        <f t="shared" si="6"/>
        <v>0</v>
      </c>
      <c r="AI19" s="103">
        <f t="shared" si="7"/>
        <v>0</v>
      </c>
      <c r="AJ19" s="103">
        <f t="shared" si="8"/>
        <v>0</v>
      </c>
      <c r="AK19" s="102" t="str">
        <f t="shared" si="9"/>
        <v>SAME</v>
      </c>
      <c r="AL19" s="104" t="str">
        <f t="shared" si="10"/>
        <v>NO</v>
      </c>
      <c r="AM19" s="104">
        <f t="shared" si="11"/>
        <v>0</v>
      </c>
      <c r="AN19" s="104" t="b">
        <f t="shared" si="12"/>
        <v>0</v>
      </c>
      <c r="AO19" s="104"/>
      <c r="AP19" s="104">
        <f t="shared" si="13"/>
        <v>0</v>
      </c>
    </row>
    <row r="20" spans="1:42" ht="30" customHeight="1">
      <c r="A20" s="27" t="s">
        <v>80</v>
      </c>
      <c r="B20" s="84">
        <v>4542</v>
      </c>
      <c r="C20" s="85" t="s">
        <v>103</v>
      </c>
      <c r="D20" s="85" t="s">
        <v>104</v>
      </c>
      <c r="E20" s="86" t="s">
        <v>91</v>
      </c>
      <c r="F20" s="87" t="s">
        <v>25</v>
      </c>
      <c r="G20" s="88">
        <v>1.5</v>
      </c>
      <c r="H20" s="89">
        <v>1.4</v>
      </c>
      <c r="I20" s="90" t="s">
        <v>85</v>
      </c>
      <c r="J20" s="88">
        <v>0</v>
      </c>
      <c r="K20" s="91">
        <v>1.4</v>
      </c>
      <c r="L20" s="91">
        <v>0</v>
      </c>
      <c r="M20" s="92">
        <v>0</v>
      </c>
      <c r="N20" s="93">
        <v>1</v>
      </c>
      <c r="O20" s="94">
        <v>0</v>
      </c>
      <c r="P20" s="94">
        <v>0</v>
      </c>
      <c r="Q20" s="94">
        <v>0</v>
      </c>
      <c r="R20" s="95">
        <v>0</v>
      </c>
      <c r="S20" s="88">
        <v>1.4</v>
      </c>
      <c r="T20" s="91">
        <v>0</v>
      </c>
      <c r="U20" s="91">
        <v>0</v>
      </c>
      <c r="V20" s="91">
        <v>0</v>
      </c>
      <c r="W20" s="92">
        <v>0</v>
      </c>
      <c r="X20" s="96" t="s">
        <v>85</v>
      </c>
      <c r="Y20" s="97"/>
      <c r="Z20" s="98" t="s">
        <v>92</v>
      </c>
      <c r="AA20" s="99">
        <v>284</v>
      </c>
      <c r="AB20" s="100" t="str">
        <f t="shared" si="0"/>
        <v>4542Total</v>
      </c>
      <c r="AC20" s="101" t="str">
        <f t="shared" si="1"/>
        <v>4542 Changes to Shipper Portfolio Report - Total</v>
      </c>
      <c r="AD20" s="102" t="str">
        <f t="shared" si="2"/>
        <v>SAME</v>
      </c>
      <c r="AE20" s="103">
        <f t="shared" si="3"/>
        <v>0</v>
      </c>
      <c r="AF20" s="103">
        <f t="shared" si="4"/>
        <v>0</v>
      </c>
      <c r="AG20" s="103">
        <f t="shared" si="5"/>
        <v>0</v>
      </c>
      <c r="AH20" s="103">
        <f t="shared" si="6"/>
        <v>0</v>
      </c>
      <c r="AI20" s="103">
        <f t="shared" si="7"/>
        <v>0</v>
      </c>
      <c r="AJ20" s="103">
        <f t="shared" si="8"/>
        <v>0</v>
      </c>
      <c r="AK20" s="102" t="str">
        <f t="shared" si="9"/>
        <v>SAME</v>
      </c>
      <c r="AL20" s="104" t="str">
        <f t="shared" si="10"/>
        <v>NO</v>
      </c>
      <c r="AM20" s="104">
        <f t="shared" si="11"/>
        <v>0</v>
      </c>
      <c r="AN20" s="104" t="b">
        <f t="shared" si="12"/>
        <v>0</v>
      </c>
      <c r="AO20" s="104"/>
      <c r="AP20" s="104">
        <f t="shared" si="13"/>
        <v>0</v>
      </c>
    </row>
    <row r="21" spans="1:42" ht="30" customHeight="1">
      <c r="A21" s="27" t="s">
        <v>80</v>
      </c>
      <c r="B21" s="84">
        <v>4525</v>
      </c>
      <c r="C21" s="85" t="s">
        <v>105</v>
      </c>
      <c r="D21" s="85" t="s">
        <v>104</v>
      </c>
      <c r="E21" s="86" t="s">
        <v>91</v>
      </c>
      <c r="F21" s="87" t="s">
        <v>22</v>
      </c>
      <c r="G21" s="88">
        <v>8.75</v>
      </c>
      <c r="H21" s="89">
        <v>8.75</v>
      </c>
      <c r="I21" s="90">
        <v>0</v>
      </c>
      <c r="J21" s="88">
        <v>0</v>
      </c>
      <c r="K21" s="91">
        <v>8.75</v>
      </c>
      <c r="L21" s="91">
        <v>0</v>
      </c>
      <c r="M21" s="92">
        <v>0</v>
      </c>
      <c r="N21" s="93">
        <v>1</v>
      </c>
      <c r="O21" s="94">
        <v>0</v>
      </c>
      <c r="P21" s="94">
        <v>0</v>
      </c>
      <c r="Q21" s="94">
        <v>0</v>
      </c>
      <c r="R21" s="95">
        <v>0</v>
      </c>
      <c r="S21" s="88">
        <v>8.75</v>
      </c>
      <c r="T21" s="91">
        <v>0</v>
      </c>
      <c r="U21" s="91">
        <v>0</v>
      </c>
      <c r="V21" s="91">
        <v>0</v>
      </c>
      <c r="W21" s="92">
        <v>0</v>
      </c>
      <c r="X21" s="96" t="s">
        <v>85</v>
      </c>
      <c r="Y21" s="97"/>
      <c r="Z21" s="98" t="s">
        <v>92</v>
      </c>
      <c r="AA21" s="99">
        <v>285</v>
      </c>
      <c r="AB21" s="100" t="str">
        <f t="shared" si="0"/>
        <v>4525External</v>
      </c>
      <c r="AC21" s="101" t="str">
        <f t="shared" si="1"/>
        <v>4525 Transparency of AQ Process - External</v>
      </c>
      <c r="AD21" s="102" t="str">
        <f t="shared" ref="AD21:AD29" si="14">IFERROR(IF(VLOOKUP($AB21,OldVals,$AD$1,FALSE)&lt;&gt;E21,"DIFF","SAME"),"NEW")</f>
        <v>SAME</v>
      </c>
      <c r="AE21" s="103">
        <f t="shared" ref="AE21:AE29" si="15">IFERROR(ROUND(G21-VLOOKUP($AB21,OldVals,$AE$1,FALSE),1),"NEW")</f>
        <v>0</v>
      </c>
      <c r="AF21" s="103">
        <f t="shared" ref="AF21:AF29" si="16">IFERROR(ROUND(H21-VLOOKUP($AB21,OldVals,$AF$1,FALSE),1),"NEW")</f>
        <v>0</v>
      </c>
      <c r="AG21" s="103">
        <f t="shared" ref="AG21:AG29" si="17">IFERROR(ROUND(J21-VLOOKUP($AB21,OldVals,$AG$1,FALSE),1),"NEW")</f>
        <v>0</v>
      </c>
      <c r="AH21" s="103">
        <f t="shared" ref="AH21:AH29" si="18">IFERROR(ROUND(K21-VLOOKUP($AB21,OldVals,$AH$1,FALSE),1),"NEW")</f>
        <v>0</v>
      </c>
      <c r="AI21" s="103">
        <f t="shared" ref="AI21:AI29" si="19">IFERROR(ROUND(L21-VLOOKUP($AB21,OldVals,$AI$1,FALSE),1),"NEW")</f>
        <v>0</v>
      </c>
      <c r="AJ21" s="103">
        <f t="shared" ref="AJ21:AJ29" si="20">IFERROR(ROUND(M21-VLOOKUP($AB21,OldVals,$AJ$1,FALSE),1),"NEW")</f>
        <v>0</v>
      </c>
      <c r="AK21" s="102" t="str">
        <f t="shared" ref="AK21:AK29" si="21">IFERROR(IF(VLOOKUP($AB21,OldVals,$AK$1,FALSE)&lt;&gt;X21,"DIFF","SAME"),"NEW")</f>
        <v>SAME</v>
      </c>
      <c r="AL21" s="104" t="str">
        <f t="shared" si="10"/>
        <v>NO</v>
      </c>
      <c r="AM21" s="104">
        <f t="shared" si="11"/>
        <v>0</v>
      </c>
      <c r="AN21" s="104" t="b">
        <f t="shared" si="12"/>
        <v>0</v>
      </c>
      <c r="AO21" s="104"/>
      <c r="AP21" s="104">
        <f t="shared" si="13"/>
        <v>0</v>
      </c>
    </row>
    <row r="22" spans="1:42" ht="30" customHeight="1">
      <c r="A22" s="27" t="s">
        <v>80</v>
      </c>
      <c r="B22" s="84">
        <v>4525</v>
      </c>
      <c r="C22" s="85" t="s">
        <v>105</v>
      </c>
      <c r="D22" s="85" t="s">
        <v>104</v>
      </c>
      <c r="E22" s="86" t="s">
        <v>91</v>
      </c>
      <c r="F22" s="87" t="s">
        <v>23</v>
      </c>
      <c r="G22" s="88">
        <v>0</v>
      </c>
      <c r="H22" s="89">
        <v>0</v>
      </c>
      <c r="I22" s="90" t="s">
        <v>85</v>
      </c>
      <c r="J22" s="88">
        <v>0</v>
      </c>
      <c r="K22" s="91">
        <v>0</v>
      </c>
      <c r="L22" s="91">
        <v>0</v>
      </c>
      <c r="M22" s="92">
        <v>0</v>
      </c>
      <c r="N22" s="93">
        <v>1</v>
      </c>
      <c r="O22" s="94">
        <v>0</v>
      </c>
      <c r="P22" s="94">
        <v>0</v>
      </c>
      <c r="Q22" s="94">
        <v>0</v>
      </c>
      <c r="R22" s="95">
        <v>0</v>
      </c>
      <c r="S22" s="88">
        <v>0</v>
      </c>
      <c r="T22" s="91">
        <v>0</v>
      </c>
      <c r="U22" s="91">
        <v>0</v>
      </c>
      <c r="V22" s="91">
        <v>0</v>
      </c>
      <c r="W22" s="92">
        <v>0</v>
      </c>
      <c r="X22" s="96" t="s">
        <v>85</v>
      </c>
      <c r="Y22" s="97"/>
      <c r="Z22" s="98" t="s">
        <v>92</v>
      </c>
      <c r="AA22" s="99">
        <v>286</v>
      </c>
      <c r="AB22" s="100" t="str">
        <f t="shared" si="0"/>
        <v>4525Internal</v>
      </c>
      <c r="AC22" s="101" t="str">
        <f t="shared" si="1"/>
        <v>4525 Transparency of AQ Process - Internal</v>
      </c>
      <c r="AD22" s="102" t="str">
        <f t="shared" si="14"/>
        <v>SAME</v>
      </c>
      <c r="AE22" s="103">
        <f t="shared" si="15"/>
        <v>0</v>
      </c>
      <c r="AF22" s="103">
        <f t="shared" si="16"/>
        <v>0</v>
      </c>
      <c r="AG22" s="103">
        <f t="shared" si="17"/>
        <v>0</v>
      </c>
      <c r="AH22" s="103">
        <f t="shared" si="18"/>
        <v>0</v>
      </c>
      <c r="AI22" s="103">
        <f t="shared" si="19"/>
        <v>0</v>
      </c>
      <c r="AJ22" s="103">
        <f t="shared" si="20"/>
        <v>0</v>
      </c>
      <c r="AK22" s="102" t="str">
        <f t="shared" si="21"/>
        <v>SAME</v>
      </c>
      <c r="AL22" s="104" t="str">
        <f t="shared" si="10"/>
        <v>NO</v>
      </c>
      <c r="AM22" s="104">
        <f t="shared" si="11"/>
        <v>0</v>
      </c>
      <c r="AN22" s="104" t="b">
        <f t="shared" si="12"/>
        <v>0</v>
      </c>
      <c r="AO22" s="104"/>
      <c r="AP22" s="104">
        <f t="shared" si="13"/>
        <v>0</v>
      </c>
    </row>
    <row r="23" spans="1:42" ht="30" customHeight="1">
      <c r="A23" s="27" t="s">
        <v>80</v>
      </c>
      <c r="B23" s="84">
        <v>4525</v>
      </c>
      <c r="C23" s="85" t="s">
        <v>105</v>
      </c>
      <c r="D23" s="85" t="s">
        <v>104</v>
      </c>
      <c r="E23" s="86" t="s">
        <v>91</v>
      </c>
      <c r="F23" s="87" t="s">
        <v>25</v>
      </c>
      <c r="G23" s="88">
        <v>8.75</v>
      </c>
      <c r="H23" s="89">
        <v>8.75</v>
      </c>
      <c r="I23" s="90" t="s">
        <v>85</v>
      </c>
      <c r="J23" s="88">
        <v>0</v>
      </c>
      <c r="K23" s="91">
        <v>8.75</v>
      </c>
      <c r="L23" s="91">
        <v>0</v>
      </c>
      <c r="M23" s="92">
        <v>0</v>
      </c>
      <c r="N23" s="93">
        <v>1</v>
      </c>
      <c r="O23" s="94">
        <v>0</v>
      </c>
      <c r="P23" s="94">
        <v>0</v>
      </c>
      <c r="Q23" s="94">
        <v>0</v>
      </c>
      <c r="R23" s="95">
        <v>0</v>
      </c>
      <c r="S23" s="88">
        <v>8.75</v>
      </c>
      <c r="T23" s="91">
        <v>0</v>
      </c>
      <c r="U23" s="91">
        <v>0</v>
      </c>
      <c r="V23" s="91">
        <v>0</v>
      </c>
      <c r="W23" s="92">
        <v>0</v>
      </c>
      <c r="X23" s="96" t="s">
        <v>85</v>
      </c>
      <c r="Y23" s="97"/>
      <c r="Z23" s="98" t="s">
        <v>92</v>
      </c>
      <c r="AA23" s="99">
        <v>287</v>
      </c>
      <c r="AB23" s="100" t="str">
        <f t="shared" si="0"/>
        <v>4525Total</v>
      </c>
      <c r="AC23" s="101" t="str">
        <f t="shared" si="1"/>
        <v>4525 Transparency of AQ Process - Total</v>
      </c>
      <c r="AD23" s="102" t="str">
        <f t="shared" si="14"/>
        <v>SAME</v>
      </c>
      <c r="AE23" s="103">
        <f t="shared" si="15"/>
        <v>0</v>
      </c>
      <c r="AF23" s="103">
        <f t="shared" si="16"/>
        <v>0</v>
      </c>
      <c r="AG23" s="103">
        <f t="shared" si="17"/>
        <v>0</v>
      </c>
      <c r="AH23" s="103">
        <f t="shared" si="18"/>
        <v>0</v>
      </c>
      <c r="AI23" s="103">
        <f t="shared" si="19"/>
        <v>0</v>
      </c>
      <c r="AJ23" s="103">
        <f t="shared" si="20"/>
        <v>0</v>
      </c>
      <c r="AK23" s="102" t="str">
        <f t="shared" si="21"/>
        <v>SAME</v>
      </c>
      <c r="AL23" s="104" t="str">
        <f t="shared" si="10"/>
        <v>NO</v>
      </c>
      <c r="AM23" s="104">
        <f t="shared" si="11"/>
        <v>0</v>
      </c>
      <c r="AN23" s="104" t="b">
        <f t="shared" si="12"/>
        <v>0</v>
      </c>
      <c r="AO23" s="104"/>
      <c r="AP23" s="104">
        <f t="shared" si="13"/>
        <v>0</v>
      </c>
    </row>
    <row r="24" spans="1:42" ht="18.75" customHeight="1">
      <c r="A24" s="27" t="s">
        <v>80</v>
      </c>
      <c r="B24" s="84">
        <v>4328</v>
      </c>
      <c r="C24" s="85" t="s">
        <v>106</v>
      </c>
      <c r="D24" s="85" t="s">
        <v>104</v>
      </c>
      <c r="E24" s="86" t="s">
        <v>83</v>
      </c>
      <c r="F24" s="87" t="s">
        <v>22</v>
      </c>
      <c r="G24" s="88">
        <v>9.5</v>
      </c>
      <c r="H24" s="89">
        <v>9</v>
      </c>
      <c r="I24" s="90">
        <v>0.5</v>
      </c>
      <c r="J24" s="88">
        <v>0</v>
      </c>
      <c r="K24" s="91">
        <v>9</v>
      </c>
      <c r="L24" s="91">
        <v>0</v>
      </c>
      <c r="M24" s="92">
        <v>0</v>
      </c>
      <c r="N24" s="93">
        <v>1</v>
      </c>
      <c r="O24" s="94">
        <v>0</v>
      </c>
      <c r="P24" s="94">
        <v>0</v>
      </c>
      <c r="Q24" s="94">
        <v>0</v>
      </c>
      <c r="R24" s="95">
        <v>0</v>
      </c>
      <c r="S24" s="88">
        <v>9</v>
      </c>
      <c r="T24" s="91">
        <v>0</v>
      </c>
      <c r="U24" s="91">
        <v>0</v>
      </c>
      <c r="V24" s="91">
        <v>0</v>
      </c>
      <c r="W24" s="92">
        <v>0</v>
      </c>
      <c r="X24" s="96" t="s">
        <v>85</v>
      </c>
      <c r="Y24" s="97"/>
      <c r="Z24" s="98" t="s">
        <v>86</v>
      </c>
      <c r="AA24" s="99">
        <v>288</v>
      </c>
      <c r="AB24" s="100" t="str">
        <f t="shared" si="0"/>
        <v>4328External</v>
      </c>
      <c r="AC24" s="101" t="str">
        <f t="shared" si="1"/>
        <v>4328 iGT Elected Shipper Sites Report - External</v>
      </c>
      <c r="AD24" s="102" t="str">
        <f t="shared" si="14"/>
        <v>SAME</v>
      </c>
      <c r="AE24" s="103">
        <f t="shared" si="15"/>
        <v>0</v>
      </c>
      <c r="AF24" s="103">
        <f t="shared" si="16"/>
        <v>0</v>
      </c>
      <c r="AG24" s="103">
        <f t="shared" si="17"/>
        <v>0</v>
      </c>
      <c r="AH24" s="103">
        <f t="shared" si="18"/>
        <v>0</v>
      </c>
      <c r="AI24" s="103">
        <f t="shared" si="19"/>
        <v>0</v>
      </c>
      <c r="AJ24" s="103">
        <f t="shared" si="20"/>
        <v>0</v>
      </c>
      <c r="AK24" s="102" t="str">
        <f t="shared" si="21"/>
        <v>SAME</v>
      </c>
      <c r="AL24" s="104" t="str">
        <f t="shared" si="10"/>
        <v>NO</v>
      </c>
      <c r="AM24" s="104">
        <f t="shared" si="11"/>
        <v>0</v>
      </c>
      <c r="AN24" s="104" t="b">
        <f t="shared" si="12"/>
        <v>0</v>
      </c>
      <c r="AO24" s="104"/>
      <c r="AP24" s="104">
        <f t="shared" si="13"/>
        <v>0</v>
      </c>
    </row>
    <row r="25" spans="1:42" ht="18.75" customHeight="1">
      <c r="A25" s="27" t="s">
        <v>80</v>
      </c>
      <c r="B25" s="84">
        <v>4328</v>
      </c>
      <c r="C25" s="85" t="s">
        <v>106</v>
      </c>
      <c r="D25" s="85" t="s">
        <v>104</v>
      </c>
      <c r="E25" s="86" t="s">
        <v>83</v>
      </c>
      <c r="F25" s="87" t="s">
        <v>23</v>
      </c>
      <c r="G25" s="88">
        <v>0</v>
      </c>
      <c r="H25" s="89">
        <v>0</v>
      </c>
      <c r="I25" s="90" t="s">
        <v>85</v>
      </c>
      <c r="J25" s="88">
        <v>0</v>
      </c>
      <c r="K25" s="91">
        <v>0</v>
      </c>
      <c r="L25" s="91">
        <v>0</v>
      </c>
      <c r="M25" s="92">
        <v>0</v>
      </c>
      <c r="N25" s="93">
        <v>1</v>
      </c>
      <c r="O25" s="94">
        <v>0</v>
      </c>
      <c r="P25" s="94">
        <v>0</v>
      </c>
      <c r="Q25" s="94">
        <v>0</v>
      </c>
      <c r="R25" s="95">
        <v>0</v>
      </c>
      <c r="S25" s="88">
        <v>0</v>
      </c>
      <c r="T25" s="91">
        <v>0</v>
      </c>
      <c r="U25" s="91">
        <v>0</v>
      </c>
      <c r="V25" s="91">
        <v>0</v>
      </c>
      <c r="W25" s="92">
        <v>0</v>
      </c>
      <c r="X25" s="96" t="s">
        <v>85</v>
      </c>
      <c r="Y25" s="97"/>
      <c r="Z25" s="98" t="s">
        <v>86</v>
      </c>
      <c r="AA25" s="99">
        <v>289</v>
      </c>
      <c r="AB25" s="100" t="str">
        <f t="shared" si="0"/>
        <v>4328Internal</v>
      </c>
      <c r="AC25" s="101" t="str">
        <f t="shared" si="1"/>
        <v>4328 iGT Elected Shipper Sites Report - Internal</v>
      </c>
      <c r="AD25" s="102" t="str">
        <f t="shared" si="14"/>
        <v>SAME</v>
      </c>
      <c r="AE25" s="103">
        <f t="shared" si="15"/>
        <v>0</v>
      </c>
      <c r="AF25" s="103">
        <f t="shared" si="16"/>
        <v>0</v>
      </c>
      <c r="AG25" s="103">
        <f t="shared" si="17"/>
        <v>0</v>
      </c>
      <c r="AH25" s="103">
        <f t="shared" si="18"/>
        <v>0</v>
      </c>
      <c r="AI25" s="103">
        <f t="shared" si="19"/>
        <v>0</v>
      </c>
      <c r="AJ25" s="103">
        <f t="shared" si="20"/>
        <v>0</v>
      </c>
      <c r="AK25" s="102" t="str">
        <f t="shared" si="21"/>
        <v>SAME</v>
      </c>
      <c r="AL25" s="104" t="str">
        <f t="shared" si="10"/>
        <v>NO</v>
      </c>
      <c r="AM25" s="104">
        <f t="shared" si="11"/>
        <v>0</v>
      </c>
      <c r="AN25" s="104" t="b">
        <f t="shared" si="12"/>
        <v>0</v>
      </c>
      <c r="AO25" s="104"/>
      <c r="AP25" s="104">
        <f t="shared" si="13"/>
        <v>0</v>
      </c>
    </row>
    <row r="26" spans="1:42" ht="18.75" customHeight="1">
      <c r="A26" s="27" t="s">
        <v>80</v>
      </c>
      <c r="B26" s="84">
        <v>4328</v>
      </c>
      <c r="C26" s="85" t="s">
        <v>106</v>
      </c>
      <c r="D26" s="85" t="s">
        <v>104</v>
      </c>
      <c r="E26" s="86" t="s">
        <v>83</v>
      </c>
      <c r="F26" s="87" t="s">
        <v>25</v>
      </c>
      <c r="G26" s="88">
        <v>9.5</v>
      </c>
      <c r="H26" s="89">
        <v>9</v>
      </c>
      <c r="I26" s="90" t="s">
        <v>85</v>
      </c>
      <c r="J26" s="88">
        <v>0</v>
      </c>
      <c r="K26" s="91">
        <v>9</v>
      </c>
      <c r="L26" s="91">
        <v>0</v>
      </c>
      <c r="M26" s="92">
        <v>0</v>
      </c>
      <c r="N26" s="93">
        <v>1</v>
      </c>
      <c r="O26" s="94">
        <v>0</v>
      </c>
      <c r="P26" s="94">
        <v>0</v>
      </c>
      <c r="Q26" s="94">
        <v>0</v>
      </c>
      <c r="R26" s="95">
        <v>0</v>
      </c>
      <c r="S26" s="88">
        <v>9</v>
      </c>
      <c r="T26" s="91">
        <v>0</v>
      </c>
      <c r="U26" s="91">
        <v>0</v>
      </c>
      <c r="V26" s="91">
        <v>0</v>
      </c>
      <c r="W26" s="92">
        <v>0</v>
      </c>
      <c r="X26" s="96" t="s">
        <v>85</v>
      </c>
      <c r="Y26" s="97"/>
      <c r="Z26" s="98" t="s">
        <v>86</v>
      </c>
      <c r="AA26" s="99">
        <v>290</v>
      </c>
      <c r="AB26" s="100" t="str">
        <f t="shared" si="0"/>
        <v>4328Total</v>
      </c>
      <c r="AC26" s="101" t="str">
        <f t="shared" si="1"/>
        <v>4328 iGT Elected Shipper Sites Report - Total</v>
      </c>
      <c r="AD26" s="102" t="str">
        <f t="shared" si="14"/>
        <v>SAME</v>
      </c>
      <c r="AE26" s="103">
        <f t="shared" si="15"/>
        <v>0</v>
      </c>
      <c r="AF26" s="103">
        <f t="shared" si="16"/>
        <v>0</v>
      </c>
      <c r="AG26" s="103">
        <f t="shared" si="17"/>
        <v>0</v>
      </c>
      <c r="AH26" s="103">
        <f t="shared" si="18"/>
        <v>0</v>
      </c>
      <c r="AI26" s="103">
        <f t="shared" si="19"/>
        <v>0</v>
      </c>
      <c r="AJ26" s="103">
        <f t="shared" si="20"/>
        <v>0</v>
      </c>
      <c r="AK26" s="102" t="str">
        <f t="shared" si="21"/>
        <v>SAME</v>
      </c>
      <c r="AL26" s="104" t="str">
        <f t="shared" si="10"/>
        <v>NO</v>
      </c>
      <c r="AM26" s="104">
        <f t="shared" si="11"/>
        <v>0</v>
      </c>
      <c r="AN26" s="104" t="b">
        <f t="shared" si="12"/>
        <v>0</v>
      </c>
      <c r="AO26" s="104"/>
      <c r="AP26" s="104">
        <f t="shared" si="13"/>
        <v>0</v>
      </c>
    </row>
    <row r="27" spans="1:42" ht="18.75" customHeight="1">
      <c r="A27" s="27" t="s">
        <v>80</v>
      </c>
      <c r="B27" s="84">
        <v>4354</v>
      </c>
      <c r="C27" s="85" t="s">
        <v>107</v>
      </c>
      <c r="D27" s="85" t="s">
        <v>104</v>
      </c>
      <c r="E27" s="86" t="s">
        <v>83</v>
      </c>
      <c r="F27" s="87" t="s">
        <v>22</v>
      </c>
      <c r="G27" s="88">
        <v>7.1</v>
      </c>
      <c r="H27" s="89">
        <v>7.1</v>
      </c>
      <c r="I27" s="90">
        <v>0</v>
      </c>
      <c r="J27" s="88">
        <v>0</v>
      </c>
      <c r="K27" s="91">
        <v>7.1</v>
      </c>
      <c r="L27" s="91">
        <v>0</v>
      </c>
      <c r="M27" s="92">
        <v>0</v>
      </c>
      <c r="N27" s="93">
        <v>0</v>
      </c>
      <c r="O27" s="94">
        <v>0</v>
      </c>
      <c r="P27" s="94">
        <v>1</v>
      </c>
      <c r="Q27" s="94">
        <v>0</v>
      </c>
      <c r="R27" s="95">
        <v>0</v>
      </c>
      <c r="S27" s="88">
        <v>0</v>
      </c>
      <c r="T27" s="91">
        <v>0</v>
      </c>
      <c r="U27" s="91">
        <v>7.1</v>
      </c>
      <c r="V27" s="91">
        <v>0</v>
      </c>
      <c r="W27" s="92">
        <v>0</v>
      </c>
      <c r="X27" s="96" t="s">
        <v>85</v>
      </c>
      <c r="Y27" s="97"/>
      <c r="Z27" s="98" t="s">
        <v>86</v>
      </c>
      <c r="AA27" s="99">
        <v>291</v>
      </c>
      <c r="AB27" s="100" t="str">
        <f t="shared" si="0"/>
        <v>4354External</v>
      </c>
      <c r="AC27" s="101" t="str">
        <f t="shared" si="1"/>
        <v>4354 Nested CSEP Report for DNs - External</v>
      </c>
      <c r="AD27" s="102" t="str">
        <f t="shared" si="14"/>
        <v>SAME</v>
      </c>
      <c r="AE27" s="103">
        <f t="shared" si="15"/>
        <v>0</v>
      </c>
      <c r="AF27" s="103">
        <f t="shared" si="16"/>
        <v>0</v>
      </c>
      <c r="AG27" s="103">
        <f t="shared" si="17"/>
        <v>0</v>
      </c>
      <c r="AH27" s="103">
        <f t="shared" si="18"/>
        <v>0</v>
      </c>
      <c r="AI27" s="103">
        <f t="shared" si="19"/>
        <v>0</v>
      </c>
      <c r="AJ27" s="103">
        <f t="shared" si="20"/>
        <v>0</v>
      </c>
      <c r="AK27" s="102" t="str">
        <f t="shared" si="21"/>
        <v>SAME</v>
      </c>
      <c r="AL27" s="104" t="str">
        <f t="shared" si="10"/>
        <v>NO</v>
      </c>
      <c r="AM27" s="104">
        <f t="shared" si="11"/>
        <v>0</v>
      </c>
      <c r="AN27" s="104" t="b">
        <f t="shared" si="12"/>
        <v>0</v>
      </c>
      <c r="AO27" s="104"/>
      <c r="AP27" s="104">
        <f t="shared" si="13"/>
        <v>0</v>
      </c>
    </row>
    <row r="28" spans="1:42" ht="18.75" customHeight="1">
      <c r="A28" s="27" t="s">
        <v>80</v>
      </c>
      <c r="B28" s="84">
        <v>4354</v>
      </c>
      <c r="C28" s="85" t="s">
        <v>107</v>
      </c>
      <c r="D28" s="85" t="s">
        <v>104</v>
      </c>
      <c r="E28" s="86" t="s">
        <v>83</v>
      </c>
      <c r="F28" s="87" t="s">
        <v>23</v>
      </c>
      <c r="G28" s="88">
        <v>0</v>
      </c>
      <c r="H28" s="89">
        <v>0</v>
      </c>
      <c r="I28" s="90" t="s">
        <v>85</v>
      </c>
      <c r="J28" s="88">
        <v>0</v>
      </c>
      <c r="K28" s="91">
        <v>0</v>
      </c>
      <c r="L28" s="91">
        <v>0</v>
      </c>
      <c r="M28" s="92">
        <v>0</v>
      </c>
      <c r="N28" s="93">
        <v>0</v>
      </c>
      <c r="O28" s="94">
        <v>0</v>
      </c>
      <c r="P28" s="94">
        <v>1</v>
      </c>
      <c r="Q28" s="94">
        <v>0</v>
      </c>
      <c r="R28" s="95">
        <v>0</v>
      </c>
      <c r="S28" s="88">
        <v>0</v>
      </c>
      <c r="T28" s="91">
        <v>0</v>
      </c>
      <c r="U28" s="91">
        <v>0</v>
      </c>
      <c r="V28" s="91">
        <v>0</v>
      </c>
      <c r="W28" s="92">
        <v>0</v>
      </c>
      <c r="X28" s="96" t="s">
        <v>85</v>
      </c>
      <c r="Y28" s="97"/>
      <c r="Z28" s="98" t="s">
        <v>86</v>
      </c>
      <c r="AA28" s="99">
        <v>292</v>
      </c>
      <c r="AB28" s="100" t="str">
        <f t="shared" si="0"/>
        <v>4354Internal</v>
      </c>
      <c r="AC28" s="101" t="str">
        <f t="shared" si="1"/>
        <v>4354 Nested CSEP Report for DNs - Internal</v>
      </c>
      <c r="AD28" s="102" t="str">
        <f t="shared" si="14"/>
        <v>SAME</v>
      </c>
      <c r="AE28" s="103">
        <f t="shared" si="15"/>
        <v>0</v>
      </c>
      <c r="AF28" s="103">
        <f t="shared" si="16"/>
        <v>0</v>
      </c>
      <c r="AG28" s="103">
        <f t="shared" si="17"/>
        <v>0</v>
      </c>
      <c r="AH28" s="103">
        <f t="shared" si="18"/>
        <v>0</v>
      </c>
      <c r="AI28" s="103">
        <f t="shared" si="19"/>
        <v>0</v>
      </c>
      <c r="AJ28" s="103">
        <f t="shared" si="20"/>
        <v>0</v>
      </c>
      <c r="AK28" s="102" t="str">
        <f t="shared" si="21"/>
        <v>SAME</v>
      </c>
      <c r="AL28" s="104" t="str">
        <f t="shared" si="10"/>
        <v>NO</v>
      </c>
      <c r="AM28" s="104">
        <f t="shared" si="11"/>
        <v>0</v>
      </c>
      <c r="AN28" s="104" t="b">
        <f t="shared" si="12"/>
        <v>0</v>
      </c>
      <c r="AO28" s="104"/>
      <c r="AP28" s="104">
        <f t="shared" si="13"/>
        <v>0</v>
      </c>
    </row>
    <row r="29" spans="1:42" ht="18.75" customHeight="1">
      <c r="A29" s="27" t="s">
        <v>80</v>
      </c>
      <c r="B29" s="84">
        <v>4354</v>
      </c>
      <c r="C29" s="85" t="s">
        <v>107</v>
      </c>
      <c r="D29" s="85" t="s">
        <v>104</v>
      </c>
      <c r="E29" s="86" t="s">
        <v>83</v>
      </c>
      <c r="F29" s="87" t="s">
        <v>25</v>
      </c>
      <c r="G29" s="88">
        <v>7.1</v>
      </c>
      <c r="H29" s="89">
        <v>7.1</v>
      </c>
      <c r="I29" s="90" t="s">
        <v>85</v>
      </c>
      <c r="J29" s="88">
        <v>0</v>
      </c>
      <c r="K29" s="91">
        <v>7.1</v>
      </c>
      <c r="L29" s="91">
        <v>0</v>
      </c>
      <c r="M29" s="92">
        <v>0</v>
      </c>
      <c r="N29" s="93">
        <v>0</v>
      </c>
      <c r="O29" s="94">
        <v>0</v>
      </c>
      <c r="P29" s="94">
        <v>1</v>
      </c>
      <c r="Q29" s="94">
        <v>0</v>
      </c>
      <c r="R29" s="95">
        <v>0</v>
      </c>
      <c r="S29" s="88">
        <v>0</v>
      </c>
      <c r="T29" s="91">
        <v>0</v>
      </c>
      <c r="U29" s="91">
        <v>7.1</v>
      </c>
      <c r="V29" s="91">
        <v>0</v>
      </c>
      <c r="W29" s="92">
        <v>0</v>
      </c>
      <c r="X29" s="96" t="s">
        <v>85</v>
      </c>
      <c r="Y29" s="97"/>
      <c r="Z29" s="98" t="s">
        <v>86</v>
      </c>
      <c r="AA29" s="99">
        <v>293</v>
      </c>
      <c r="AB29" s="100" t="str">
        <f t="shared" si="0"/>
        <v>4354Total</v>
      </c>
      <c r="AC29" s="101" t="str">
        <f t="shared" si="1"/>
        <v>4354 Nested CSEP Report for DNs - Total</v>
      </c>
      <c r="AD29" s="102" t="str">
        <f t="shared" si="14"/>
        <v>SAME</v>
      </c>
      <c r="AE29" s="103">
        <f t="shared" si="15"/>
        <v>0</v>
      </c>
      <c r="AF29" s="103">
        <f t="shared" si="16"/>
        <v>0</v>
      </c>
      <c r="AG29" s="103">
        <f t="shared" si="17"/>
        <v>0</v>
      </c>
      <c r="AH29" s="103">
        <f t="shared" si="18"/>
        <v>0</v>
      </c>
      <c r="AI29" s="103">
        <f t="shared" si="19"/>
        <v>0</v>
      </c>
      <c r="AJ29" s="103">
        <f t="shared" si="20"/>
        <v>0</v>
      </c>
      <c r="AK29" s="102" t="str">
        <f t="shared" si="21"/>
        <v>SAME</v>
      </c>
      <c r="AL29" s="104" t="str">
        <f t="shared" si="10"/>
        <v>NO</v>
      </c>
      <c r="AM29" s="104">
        <f t="shared" si="11"/>
        <v>0</v>
      </c>
      <c r="AN29" s="104" t="b">
        <f t="shared" si="12"/>
        <v>0</v>
      </c>
      <c r="AO29" s="104"/>
      <c r="AP29" s="104">
        <f t="shared" si="13"/>
        <v>0</v>
      </c>
    </row>
  </sheetData>
  <protectedRanges>
    <protectedRange password="D37B" sqref="AF2:AL2 A3:Z8 A2:F2 AD2 H2:Z2" name="Range1_1" securityDescriptor="O:WDG:WDD:(A;;CC;;;S-1-5-21-852109325-4236797708-1392725387-220553)(A;;CC;;;S-1-5-21-852109325-4236797708-1392725387-190392)"/>
  </protectedRanges>
  <autoFilter ref="A2:AP29"/>
  <mergeCells count="5">
    <mergeCell ref="A1:F1"/>
    <mergeCell ref="G1:I1"/>
    <mergeCell ref="J1:M1"/>
    <mergeCell ref="N1:R1"/>
    <mergeCell ref="S1:W1"/>
  </mergeCells>
  <conditionalFormatting sqref="E3">
    <cfRule type="expression" dxfId="269" priority="296">
      <formula>$AD3="DIFF"</formula>
    </cfRule>
  </conditionalFormatting>
  <conditionalFormatting sqref="M3">
    <cfRule type="expression" dxfId="268" priority="295">
      <formula>$AJ3&lt;&gt;0</formula>
    </cfRule>
  </conditionalFormatting>
  <conditionalFormatting sqref="G3">
    <cfRule type="expression" dxfId="267" priority="294">
      <formula>$AE3&lt;&gt;0</formula>
    </cfRule>
  </conditionalFormatting>
  <conditionalFormatting sqref="H3:I3">
    <cfRule type="expression" dxfId="266" priority="293">
      <formula>$AF3&lt;&gt;0</formula>
    </cfRule>
  </conditionalFormatting>
  <conditionalFormatting sqref="J3">
    <cfRule type="expression" dxfId="265" priority="292">
      <formula>$AG3&lt;&gt;0</formula>
    </cfRule>
  </conditionalFormatting>
  <conditionalFormatting sqref="K3">
    <cfRule type="expression" dxfId="264" priority="291">
      <formula>$AH3&lt;&gt;0</formula>
    </cfRule>
  </conditionalFormatting>
  <conditionalFormatting sqref="L3">
    <cfRule type="expression" dxfId="263" priority="290">
      <formula>$AI3&lt;&gt;0</formula>
    </cfRule>
  </conditionalFormatting>
  <conditionalFormatting sqref="M3:W3">
    <cfRule type="expression" dxfId="262" priority="289">
      <formula>$AJ3&lt;&gt;0</formula>
    </cfRule>
  </conditionalFormatting>
  <conditionalFormatting sqref="X3">
    <cfRule type="expression" dxfId="261" priority="288">
      <formula>$AK3="DIFF"</formula>
    </cfRule>
  </conditionalFormatting>
  <conditionalFormatting sqref="G6">
    <cfRule type="expression" dxfId="260" priority="262">
      <formula>$AE6&lt;&gt;0</formula>
    </cfRule>
  </conditionalFormatting>
  <conditionalFormatting sqref="H6:I6">
    <cfRule type="expression" dxfId="259" priority="261">
      <formula>$AF6&lt;&gt;0</formula>
    </cfRule>
  </conditionalFormatting>
  <conditionalFormatting sqref="J6">
    <cfRule type="expression" dxfId="258" priority="260">
      <formula>$AG6&lt;&gt;0</formula>
    </cfRule>
  </conditionalFormatting>
  <conditionalFormatting sqref="K6">
    <cfRule type="expression" dxfId="257" priority="259">
      <formula>$AH6&lt;&gt;0</formula>
    </cfRule>
  </conditionalFormatting>
  <conditionalFormatting sqref="L6">
    <cfRule type="expression" dxfId="256" priority="258">
      <formula>$AI6&lt;&gt;0</formula>
    </cfRule>
  </conditionalFormatting>
  <conditionalFormatting sqref="M6:W6">
    <cfRule type="expression" dxfId="255" priority="257">
      <formula>$AJ6&lt;&gt;0</formula>
    </cfRule>
  </conditionalFormatting>
  <conditionalFormatting sqref="X6">
    <cfRule type="expression" dxfId="254" priority="256">
      <formula>$AK6="DIFF"</formula>
    </cfRule>
  </conditionalFormatting>
  <conditionalFormatting sqref="M6">
    <cfRule type="expression" dxfId="253" priority="263">
      <formula>$AJ6&lt;&gt;0</formula>
    </cfRule>
  </conditionalFormatting>
  <conditionalFormatting sqref="G4">
    <cfRule type="expression" dxfId="252" priority="284">
      <formula>$AE4&lt;&gt;0</formula>
    </cfRule>
  </conditionalFormatting>
  <conditionalFormatting sqref="H4:I4">
    <cfRule type="expression" dxfId="251" priority="283">
      <formula>$AF4&lt;&gt;0</formula>
    </cfRule>
  </conditionalFormatting>
  <conditionalFormatting sqref="J4">
    <cfRule type="expression" dxfId="250" priority="282">
      <formula>$AG4&lt;&gt;0</formula>
    </cfRule>
  </conditionalFormatting>
  <conditionalFormatting sqref="K4">
    <cfRule type="expression" dxfId="249" priority="281">
      <formula>$AH4&lt;&gt;0</formula>
    </cfRule>
  </conditionalFormatting>
  <conditionalFormatting sqref="L4">
    <cfRule type="expression" dxfId="248" priority="280">
      <formula>$AI4&lt;&gt;0</formula>
    </cfRule>
  </conditionalFormatting>
  <conditionalFormatting sqref="M4:W4">
    <cfRule type="expression" dxfId="247" priority="279">
      <formula>$AJ4&lt;&gt;0</formula>
    </cfRule>
  </conditionalFormatting>
  <conditionalFormatting sqref="X4">
    <cfRule type="expression" dxfId="246" priority="278">
      <formula>$AK4="DIFF"</formula>
    </cfRule>
  </conditionalFormatting>
  <conditionalFormatting sqref="M4">
    <cfRule type="expression" dxfId="245" priority="285">
      <formula>$AJ4&lt;&gt;0</formula>
    </cfRule>
  </conditionalFormatting>
  <conditionalFormatting sqref="A3:Y3">
    <cfRule type="expression" dxfId="244" priority="287">
      <formula>LEFT($F3,3)="Tot"</formula>
    </cfRule>
  </conditionalFormatting>
  <conditionalFormatting sqref="E4">
    <cfRule type="expression" dxfId="243" priority="286">
      <formula>$AD4="DIFF"</formula>
    </cfRule>
  </conditionalFormatting>
  <conditionalFormatting sqref="A4:Y4">
    <cfRule type="expression" dxfId="242" priority="276">
      <formula>LEFT($F4,3)="Tot"</formula>
    </cfRule>
  </conditionalFormatting>
  <conditionalFormatting sqref="E5">
    <cfRule type="expression" dxfId="241" priority="275">
      <formula>$AD5="DIFF"</formula>
    </cfRule>
  </conditionalFormatting>
  <conditionalFormatting sqref="M5">
    <cfRule type="expression" dxfId="240" priority="274">
      <formula>$AJ5&lt;&gt;0</formula>
    </cfRule>
  </conditionalFormatting>
  <conditionalFormatting sqref="G5">
    <cfRule type="expression" dxfId="239" priority="273">
      <formula>$AE5&lt;&gt;0</formula>
    </cfRule>
  </conditionalFormatting>
  <conditionalFormatting sqref="H5:I5">
    <cfRule type="expression" dxfId="238" priority="272">
      <formula>$AF5&lt;&gt;0</formula>
    </cfRule>
  </conditionalFormatting>
  <conditionalFormatting sqref="J5">
    <cfRule type="expression" dxfId="237" priority="271">
      <formula>$AG5&lt;&gt;0</formula>
    </cfRule>
  </conditionalFormatting>
  <conditionalFormatting sqref="K5">
    <cfRule type="expression" dxfId="236" priority="270">
      <formula>$AH5&lt;&gt;0</formula>
    </cfRule>
  </conditionalFormatting>
  <conditionalFormatting sqref="L5">
    <cfRule type="expression" dxfId="235" priority="269">
      <formula>$AI5&lt;&gt;0</formula>
    </cfRule>
  </conditionalFormatting>
  <conditionalFormatting sqref="M5:W5">
    <cfRule type="expression" dxfId="234" priority="268">
      <formula>$AJ5&lt;&gt;0</formula>
    </cfRule>
  </conditionalFormatting>
  <conditionalFormatting sqref="X5">
    <cfRule type="expression" dxfId="233" priority="267">
      <formula>$AK5="DIFF"</formula>
    </cfRule>
  </conditionalFormatting>
  <conditionalFormatting sqref="A5:Y5">
    <cfRule type="expression" dxfId="232" priority="265">
      <formula>LEFT($F5,3)="Tot"</formula>
    </cfRule>
  </conditionalFormatting>
  <conditionalFormatting sqref="E6">
    <cfRule type="expression" dxfId="231" priority="264">
      <formula>$AD6="DIFF"</formula>
    </cfRule>
  </conditionalFormatting>
  <conditionalFormatting sqref="A6:Y6">
    <cfRule type="expression" dxfId="230" priority="254">
      <formula>LEFT($F6,3)="Tot"</formula>
    </cfRule>
  </conditionalFormatting>
  <conditionalFormatting sqref="G7">
    <cfRule type="expression" dxfId="229" priority="251">
      <formula>$AE7&lt;&gt;0</formula>
    </cfRule>
  </conditionalFormatting>
  <conditionalFormatting sqref="H7:I7">
    <cfRule type="expression" dxfId="228" priority="250">
      <formula>$AF7&lt;&gt;0</formula>
    </cfRule>
  </conditionalFormatting>
  <conditionalFormatting sqref="J7">
    <cfRule type="expression" dxfId="227" priority="249">
      <formula>$AG7&lt;&gt;0</formula>
    </cfRule>
  </conditionalFormatting>
  <conditionalFormatting sqref="K7">
    <cfRule type="expression" dxfId="226" priority="248">
      <formula>$AH7&lt;&gt;0</formula>
    </cfRule>
  </conditionalFormatting>
  <conditionalFormatting sqref="L7">
    <cfRule type="expression" dxfId="225" priority="247">
      <formula>$AI7&lt;&gt;0</formula>
    </cfRule>
  </conditionalFormatting>
  <conditionalFormatting sqref="M7:W7">
    <cfRule type="expression" dxfId="224" priority="246">
      <formula>$AJ7&lt;&gt;0</formula>
    </cfRule>
  </conditionalFormatting>
  <conditionalFormatting sqref="X7">
    <cfRule type="expression" dxfId="223" priority="245">
      <formula>$AK7="DIFF"</formula>
    </cfRule>
  </conditionalFormatting>
  <conditionalFormatting sqref="M7">
    <cfRule type="expression" dxfId="222" priority="252">
      <formula>$AJ7&lt;&gt;0</formula>
    </cfRule>
  </conditionalFormatting>
  <conditionalFormatting sqref="E7">
    <cfRule type="expression" dxfId="221" priority="253">
      <formula>$AD7="DIFF"</formula>
    </cfRule>
  </conditionalFormatting>
  <conditionalFormatting sqref="A7:Y7">
    <cfRule type="expression" dxfId="220" priority="243">
      <formula>LEFT($F7,3)="Tot"</formula>
    </cfRule>
  </conditionalFormatting>
  <conditionalFormatting sqref="G8">
    <cfRule type="expression" dxfId="219" priority="240">
      <formula>$AE8&lt;&gt;0</formula>
    </cfRule>
  </conditionalFormatting>
  <conditionalFormatting sqref="H8:I8">
    <cfRule type="expression" dxfId="218" priority="239">
      <formula>$AF8&lt;&gt;0</formula>
    </cfRule>
  </conditionalFormatting>
  <conditionalFormatting sqref="J8">
    <cfRule type="expression" dxfId="217" priority="238">
      <formula>$AG8&lt;&gt;0</formula>
    </cfRule>
  </conditionalFormatting>
  <conditionalFormatting sqref="K8">
    <cfRule type="expression" dxfId="216" priority="237">
      <formula>$AH8&lt;&gt;0</formula>
    </cfRule>
  </conditionalFormatting>
  <conditionalFormatting sqref="L8">
    <cfRule type="expression" dxfId="215" priority="236">
      <formula>$AI8&lt;&gt;0</formula>
    </cfRule>
  </conditionalFormatting>
  <conditionalFormatting sqref="M8:W8">
    <cfRule type="expression" dxfId="214" priority="235">
      <formula>$AJ8&lt;&gt;0</formula>
    </cfRule>
  </conditionalFormatting>
  <conditionalFormatting sqref="X8">
    <cfRule type="expression" dxfId="213" priority="234">
      <formula>$AK8="DIFF"</formula>
    </cfRule>
  </conditionalFormatting>
  <conditionalFormatting sqref="M8">
    <cfRule type="expression" dxfId="212" priority="241">
      <formula>$AJ8&lt;&gt;0</formula>
    </cfRule>
  </conditionalFormatting>
  <conditionalFormatting sqref="E8">
    <cfRule type="expression" dxfId="211" priority="242">
      <formula>$AD8="DIFF"</formula>
    </cfRule>
  </conditionalFormatting>
  <conditionalFormatting sqref="A8:Y8">
    <cfRule type="expression" dxfId="210" priority="232">
      <formula>LEFT($F8,3)="Tot"</formula>
    </cfRule>
  </conditionalFormatting>
  <conditionalFormatting sqref="G9">
    <cfRule type="expression" dxfId="209" priority="229">
      <formula>$AE9&lt;&gt;0</formula>
    </cfRule>
  </conditionalFormatting>
  <conditionalFormatting sqref="H9:I9">
    <cfRule type="expression" dxfId="208" priority="228">
      <formula>$AF9&lt;&gt;0</formula>
    </cfRule>
  </conditionalFormatting>
  <conditionalFormatting sqref="J9">
    <cfRule type="expression" dxfId="207" priority="227">
      <formula>$AG9&lt;&gt;0</formula>
    </cfRule>
  </conditionalFormatting>
  <conditionalFormatting sqref="K9">
    <cfRule type="expression" dxfId="206" priority="226">
      <formula>$AH9&lt;&gt;0</formula>
    </cfRule>
  </conditionalFormatting>
  <conditionalFormatting sqref="L9">
    <cfRule type="expression" dxfId="205" priority="225">
      <formula>$AI9&lt;&gt;0</formula>
    </cfRule>
  </conditionalFormatting>
  <conditionalFormatting sqref="M9:W9">
    <cfRule type="expression" dxfId="204" priority="224">
      <formula>$AJ9&lt;&gt;0</formula>
    </cfRule>
  </conditionalFormatting>
  <conditionalFormatting sqref="X9">
    <cfRule type="expression" dxfId="203" priority="223">
      <formula>$AK9="DIFF"</formula>
    </cfRule>
  </conditionalFormatting>
  <conditionalFormatting sqref="M9">
    <cfRule type="expression" dxfId="202" priority="230">
      <formula>$AJ9&lt;&gt;0</formula>
    </cfRule>
  </conditionalFormatting>
  <conditionalFormatting sqref="E9">
    <cfRule type="expression" dxfId="201" priority="231">
      <formula>$AD9="DIFF"</formula>
    </cfRule>
  </conditionalFormatting>
  <conditionalFormatting sqref="A9:Y9">
    <cfRule type="expression" dxfId="200" priority="221">
      <formula>LEFT($F9,3)="Tot"</formula>
    </cfRule>
  </conditionalFormatting>
  <conditionalFormatting sqref="G10">
    <cfRule type="expression" dxfId="199" priority="218">
      <formula>$AE10&lt;&gt;0</formula>
    </cfRule>
  </conditionalFormatting>
  <conditionalFormatting sqref="H10:I10">
    <cfRule type="expression" dxfId="198" priority="217">
      <formula>$AF10&lt;&gt;0</formula>
    </cfRule>
  </conditionalFormatting>
  <conditionalFormatting sqref="J10">
    <cfRule type="expression" dxfId="197" priority="216">
      <formula>$AG10&lt;&gt;0</formula>
    </cfRule>
  </conditionalFormatting>
  <conditionalFormatting sqref="K10">
    <cfRule type="expression" dxfId="196" priority="215">
      <formula>$AH10&lt;&gt;0</formula>
    </cfRule>
  </conditionalFormatting>
  <conditionalFormatting sqref="L10">
    <cfRule type="expression" dxfId="195" priority="214">
      <formula>$AI10&lt;&gt;0</formula>
    </cfRule>
  </conditionalFormatting>
  <conditionalFormatting sqref="M10:W10">
    <cfRule type="expression" dxfId="194" priority="213">
      <formula>$AJ10&lt;&gt;0</formula>
    </cfRule>
  </conditionalFormatting>
  <conditionalFormatting sqref="X10">
    <cfRule type="expression" dxfId="193" priority="212">
      <formula>$AK10="DIFF"</formula>
    </cfRule>
  </conditionalFormatting>
  <conditionalFormatting sqref="M10">
    <cfRule type="expression" dxfId="192" priority="219">
      <formula>$AJ10&lt;&gt;0</formula>
    </cfRule>
  </conditionalFormatting>
  <conditionalFormatting sqref="E10">
    <cfRule type="expression" dxfId="191" priority="220">
      <formula>$AD10="DIFF"</formula>
    </cfRule>
  </conditionalFormatting>
  <conditionalFormatting sqref="A10:Y10">
    <cfRule type="expression" dxfId="190" priority="210">
      <formula>LEFT($F10,3)="Tot"</formula>
    </cfRule>
  </conditionalFormatting>
  <conditionalFormatting sqref="G11">
    <cfRule type="expression" dxfId="189" priority="207">
      <formula>$AE11&lt;&gt;0</formula>
    </cfRule>
  </conditionalFormatting>
  <conditionalFormatting sqref="H11:I11">
    <cfRule type="expression" dxfId="188" priority="206">
      <formula>$AF11&lt;&gt;0</formula>
    </cfRule>
  </conditionalFormatting>
  <conditionalFormatting sqref="J11">
    <cfRule type="expression" dxfId="187" priority="205">
      <formula>$AG11&lt;&gt;0</formula>
    </cfRule>
  </conditionalFormatting>
  <conditionalFormatting sqref="K11">
    <cfRule type="expression" dxfId="186" priority="204">
      <formula>$AH11&lt;&gt;0</formula>
    </cfRule>
  </conditionalFormatting>
  <conditionalFormatting sqref="L11">
    <cfRule type="expression" dxfId="185" priority="203">
      <formula>$AI11&lt;&gt;0</formula>
    </cfRule>
  </conditionalFormatting>
  <conditionalFormatting sqref="M11:W11">
    <cfRule type="expression" dxfId="184" priority="202">
      <formula>$AJ11&lt;&gt;0</formula>
    </cfRule>
  </conditionalFormatting>
  <conditionalFormatting sqref="X11">
    <cfRule type="expression" dxfId="183" priority="201">
      <formula>$AK11="DIFF"</formula>
    </cfRule>
  </conditionalFormatting>
  <conditionalFormatting sqref="M11">
    <cfRule type="expression" dxfId="182" priority="208">
      <formula>$AJ11&lt;&gt;0</formula>
    </cfRule>
  </conditionalFormatting>
  <conditionalFormatting sqref="E11">
    <cfRule type="expression" dxfId="181" priority="209">
      <formula>$AD11="DIFF"</formula>
    </cfRule>
  </conditionalFormatting>
  <conditionalFormatting sqref="A11:Y11">
    <cfRule type="expression" dxfId="180" priority="199">
      <formula>LEFT($F11,3)="Tot"</formula>
    </cfRule>
  </conditionalFormatting>
  <conditionalFormatting sqref="G12">
    <cfRule type="expression" dxfId="179" priority="196">
      <formula>$AE12&lt;&gt;0</formula>
    </cfRule>
  </conditionalFormatting>
  <conditionalFormatting sqref="H12:I12">
    <cfRule type="expression" dxfId="178" priority="195">
      <formula>$AF12&lt;&gt;0</formula>
    </cfRule>
  </conditionalFormatting>
  <conditionalFormatting sqref="J12">
    <cfRule type="expression" dxfId="177" priority="194">
      <formula>$AG12&lt;&gt;0</formula>
    </cfRule>
  </conditionalFormatting>
  <conditionalFormatting sqref="K12">
    <cfRule type="expression" dxfId="176" priority="193">
      <formula>$AH12&lt;&gt;0</formula>
    </cfRule>
  </conditionalFormatting>
  <conditionalFormatting sqref="L12">
    <cfRule type="expression" dxfId="175" priority="192">
      <formula>$AI12&lt;&gt;0</formula>
    </cfRule>
  </conditionalFormatting>
  <conditionalFormatting sqref="M12:W12">
    <cfRule type="expression" dxfId="174" priority="191">
      <formula>$AJ12&lt;&gt;0</formula>
    </cfRule>
  </conditionalFormatting>
  <conditionalFormatting sqref="X12">
    <cfRule type="expression" dxfId="173" priority="190">
      <formula>$AK12="DIFF"</formula>
    </cfRule>
  </conditionalFormatting>
  <conditionalFormatting sqref="M12">
    <cfRule type="expression" dxfId="172" priority="197">
      <formula>$AJ12&lt;&gt;0</formula>
    </cfRule>
  </conditionalFormatting>
  <conditionalFormatting sqref="E12">
    <cfRule type="expression" dxfId="171" priority="198">
      <formula>$AD12="DIFF"</formula>
    </cfRule>
  </conditionalFormatting>
  <conditionalFormatting sqref="A12:Y12">
    <cfRule type="expression" dxfId="170" priority="188">
      <formula>LEFT($F12,3)="Tot"</formula>
    </cfRule>
  </conditionalFormatting>
  <conditionalFormatting sqref="G13">
    <cfRule type="expression" dxfId="169" priority="185">
      <formula>$AE13&lt;&gt;0</formula>
    </cfRule>
  </conditionalFormatting>
  <conditionalFormatting sqref="H13:I13">
    <cfRule type="expression" dxfId="168" priority="184">
      <formula>$AF13&lt;&gt;0</formula>
    </cfRule>
  </conditionalFormatting>
  <conditionalFormatting sqref="J13">
    <cfRule type="expression" dxfId="167" priority="183">
      <formula>$AG13&lt;&gt;0</formula>
    </cfRule>
  </conditionalFormatting>
  <conditionalFormatting sqref="K13">
    <cfRule type="expression" dxfId="166" priority="182">
      <formula>$AH13&lt;&gt;0</formula>
    </cfRule>
  </conditionalFormatting>
  <conditionalFormatting sqref="L13">
    <cfRule type="expression" dxfId="165" priority="181">
      <formula>$AI13&lt;&gt;0</formula>
    </cfRule>
  </conditionalFormatting>
  <conditionalFormatting sqref="M13:W13">
    <cfRule type="expression" dxfId="164" priority="180">
      <formula>$AJ13&lt;&gt;0</formula>
    </cfRule>
  </conditionalFormatting>
  <conditionalFormatting sqref="X13">
    <cfRule type="expression" dxfId="163" priority="179">
      <formula>$AK13="DIFF"</formula>
    </cfRule>
  </conditionalFormatting>
  <conditionalFormatting sqref="M13">
    <cfRule type="expression" dxfId="162" priority="186">
      <formula>$AJ13&lt;&gt;0</formula>
    </cfRule>
  </conditionalFormatting>
  <conditionalFormatting sqref="E13">
    <cfRule type="expression" dxfId="161" priority="187">
      <formula>$AD13="DIFF"</formula>
    </cfRule>
  </conditionalFormatting>
  <conditionalFormatting sqref="A13:Y13">
    <cfRule type="expression" dxfId="160" priority="177">
      <formula>LEFT($F13,3)="Tot"</formula>
    </cfRule>
  </conditionalFormatting>
  <conditionalFormatting sqref="G14">
    <cfRule type="expression" dxfId="159" priority="174">
      <formula>$AE14&lt;&gt;0</formula>
    </cfRule>
  </conditionalFormatting>
  <conditionalFormatting sqref="H14:I14">
    <cfRule type="expression" dxfId="158" priority="173">
      <formula>$AF14&lt;&gt;0</formula>
    </cfRule>
  </conditionalFormatting>
  <conditionalFormatting sqref="J14">
    <cfRule type="expression" dxfId="157" priority="172">
      <formula>$AG14&lt;&gt;0</formula>
    </cfRule>
  </conditionalFormatting>
  <conditionalFormatting sqref="K14">
    <cfRule type="expression" dxfId="156" priority="171">
      <formula>$AH14&lt;&gt;0</formula>
    </cfRule>
  </conditionalFormatting>
  <conditionalFormatting sqref="L14">
    <cfRule type="expression" dxfId="155" priority="170">
      <formula>$AI14&lt;&gt;0</formula>
    </cfRule>
  </conditionalFormatting>
  <conditionalFormatting sqref="M14:W14">
    <cfRule type="expression" dxfId="154" priority="169">
      <formula>$AJ14&lt;&gt;0</formula>
    </cfRule>
  </conditionalFormatting>
  <conditionalFormatting sqref="X14">
    <cfRule type="expression" dxfId="153" priority="168">
      <formula>$AK14="DIFF"</formula>
    </cfRule>
  </conditionalFormatting>
  <conditionalFormatting sqref="M14">
    <cfRule type="expression" dxfId="152" priority="175">
      <formula>$AJ14&lt;&gt;0</formula>
    </cfRule>
  </conditionalFormatting>
  <conditionalFormatting sqref="E14">
    <cfRule type="expression" dxfId="151" priority="176">
      <formula>$AD14="DIFF"</formula>
    </cfRule>
  </conditionalFormatting>
  <conditionalFormatting sqref="A14:Y14">
    <cfRule type="expression" dxfId="150" priority="166">
      <formula>LEFT($F14,3)="Tot"</formula>
    </cfRule>
  </conditionalFormatting>
  <conditionalFormatting sqref="G15">
    <cfRule type="expression" dxfId="149" priority="163">
      <formula>$AE15&lt;&gt;0</formula>
    </cfRule>
  </conditionalFormatting>
  <conditionalFormatting sqref="H15:I15">
    <cfRule type="expression" dxfId="148" priority="162">
      <formula>$AF15&lt;&gt;0</formula>
    </cfRule>
  </conditionalFormatting>
  <conditionalFormatting sqref="J15">
    <cfRule type="expression" dxfId="147" priority="161">
      <formula>$AG15&lt;&gt;0</formula>
    </cfRule>
  </conditionalFormatting>
  <conditionalFormatting sqref="K15">
    <cfRule type="expression" dxfId="146" priority="160">
      <formula>$AH15&lt;&gt;0</formula>
    </cfRule>
  </conditionalFormatting>
  <conditionalFormatting sqref="L15">
    <cfRule type="expression" dxfId="145" priority="159">
      <formula>$AI15&lt;&gt;0</formula>
    </cfRule>
  </conditionalFormatting>
  <conditionalFormatting sqref="M15:W15">
    <cfRule type="expression" dxfId="144" priority="158">
      <formula>$AJ15&lt;&gt;0</formula>
    </cfRule>
  </conditionalFormatting>
  <conditionalFormatting sqref="X15">
    <cfRule type="expression" dxfId="143" priority="157">
      <formula>$AK15="DIFF"</formula>
    </cfRule>
  </conditionalFormatting>
  <conditionalFormatting sqref="M15">
    <cfRule type="expression" dxfId="142" priority="164">
      <formula>$AJ15&lt;&gt;0</formula>
    </cfRule>
  </conditionalFormatting>
  <conditionalFormatting sqref="E15">
    <cfRule type="expression" dxfId="141" priority="165">
      <formula>$AD15="DIFF"</formula>
    </cfRule>
  </conditionalFormatting>
  <conditionalFormatting sqref="A15:Y15">
    <cfRule type="expression" dxfId="140" priority="155">
      <formula>LEFT($F15,3)="Tot"</formula>
    </cfRule>
  </conditionalFormatting>
  <conditionalFormatting sqref="G16">
    <cfRule type="expression" dxfId="139" priority="152">
      <formula>$AE16&lt;&gt;0</formula>
    </cfRule>
  </conditionalFormatting>
  <conditionalFormatting sqref="H16:I16">
    <cfRule type="expression" dxfId="138" priority="151">
      <formula>$AF16&lt;&gt;0</formula>
    </cfRule>
  </conditionalFormatting>
  <conditionalFormatting sqref="J16">
    <cfRule type="expression" dxfId="137" priority="150">
      <formula>$AG16&lt;&gt;0</formula>
    </cfRule>
  </conditionalFormatting>
  <conditionalFormatting sqref="K16">
    <cfRule type="expression" dxfId="136" priority="149">
      <formula>$AH16&lt;&gt;0</formula>
    </cfRule>
  </conditionalFormatting>
  <conditionalFormatting sqref="L16">
    <cfRule type="expression" dxfId="135" priority="148">
      <formula>$AI16&lt;&gt;0</formula>
    </cfRule>
  </conditionalFormatting>
  <conditionalFormatting sqref="M16:W16">
    <cfRule type="expression" dxfId="134" priority="147">
      <formula>$AJ16&lt;&gt;0</formula>
    </cfRule>
  </conditionalFormatting>
  <conditionalFormatting sqref="X16">
    <cfRule type="expression" dxfId="133" priority="146">
      <formula>$AK16="DIFF"</formula>
    </cfRule>
  </conditionalFormatting>
  <conditionalFormatting sqref="M16">
    <cfRule type="expression" dxfId="132" priority="153">
      <formula>$AJ16&lt;&gt;0</formula>
    </cfRule>
  </conditionalFormatting>
  <conditionalFormatting sqref="E16">
    <cfRule type="expression" dxfId="131" priority="154">
      <formula>$AD16="DIFF"</formula>
    </cfRule>
  </conditionalFormatting>
  <conditionalFormatting sqref="A16:Y16">
    <cfRule type="expression" dxfId="130" priority="144">
      <formula>LEFT($F16,3)="Tot"</formula>
    </cfRule>
  </conditionalFormatting>
  <conditionalFormatting sqref="G17">
    <cfRule type="expression" dxfId="129" priority="141">
      <formula>$AE17&lt;&gt;0</formula>
    </cfRule>
  </conditionalFormatting>
  <conditionalFormatting sqref="H17:I17">
    <cfRule type="expression" dxfId="128" priority="140">
      <formula>$AF17&lt;&gt;0</formula>
    </cfRule>
  </conditionalFormatting>
  <conditionalFormatting sqref="J17">
    <cfRule type="expression" dxfId="127" priority="139">
      <formula>$AG17&lt;&gt;0</formula>
    </cfRule>
  </conditionalFormatting>
  <conditionalFormatting sqref="K17">
    <cfRule type="expression" dxfId="126" priority="138">
      <formula>$AH17&lt;&gt;0</formula>
    </cfRule>
  </conditionalFormatting>
  <conditionalFormatting sqref="L17">
    <cfRule type="expression" dxfId="125" priority="137">
      <formula>$AI17&lt;&gt;0</formula>
    </cfRule>
  </conditionalFormatting>
  <conditionalFormatting sqref="M17:W17">
    <cfRule type="expression" dxfId="124" priority="136">
      <formula>$AJ17&lt;&gt;0</formula>
    </cfRule>
  </conditionalFormatting>
  <conditionalFormatting sqref="X17">
    <cfRule type="expression" dxfId="123" priority="135">
      <formula>$AK17="DIFF"</formula>
    </cfRule>
  </conditionalFormatting>
  <conditionalFormatting sqref="M17">
    <cfRule type="expression" dxfId="122" priority="142">
      <formula>$AJ17&lt;&gt;0</formula>
    </cfRule>
  </conditionalFormatting>
  <conditionalFormatting sqref="E17">
    <cfRule type="expression" dxfId="121" priority="143">
      <formula>$AD17="DIFF"</formula>
    </cfRule>
  </conditionalFormatting>
  <conditionalFormatting sqref="A17:Y17">
    <cfRule type="expression" dxfId="120" priority="133">
      <formula>LEFT($F17,3)="Tot"</formula>
    </cfRule>
  </conditionalFormatting>
  <conditionalFormatting sqref="G18">
    <cfRule type="expression" dxfId="119" priority="130">
      <formula>$AE18&lt;&gt;0</formula>
    </cfRule>
  </conditionalFormatting>
  <conditionalFormatting sqref="H18:I18">
    <cfRule type="expression" dxfId="118" priority="129">
      <formula>$AF18&lt;&gt;0</formula>
    </cfRule>
  </conditionalFormatting>
  <conditionalFormatting sqref="J18">
    <cfRule type="expression" dxfId="117" priority="128">
      <formula>$AG18&lt;&gt;0</formula>
    </cfRule>
  </conditionalFormatting>
  <conditionalFormatting sqref="K18">
    <cfRule type="expression" dxfId="116" priority="127">
      <formula>$AH18&lt;&gt;0</formula>
    </cfRule>
  </conditionalFormatting>
  <conditionalFormatting sqref="L18">
    <cfRule type="expression" dxfId="115" priority="126">
      <formula>$AI18&lt;&gt;0</formula>
    </cfRule>
  </conditionalFormatting>
  <conditionalFormatting sqref="M18:W18">
    <cfRule type="expression" dxfId="114" priority="125">
      <formula>$AJ18&lt;&gt;0</formula>
    </cfRule>
  </conditionalFormatting>
  <conditionalFormatting sqref="X18">
    <cfRule type="expression" dxfId="113" priority="124">
      <formula>$AK18="DIFF"</formula>
    </cfRule>
  </conditionalFormatting>
  <conditionalFormatting sqref="M18">
    <cfRule type="expression" dxfId="112" priority="131">
      <formula>$AJ18&lt;&gt;0</formula>
    </cfRule>
  </conditionalFormatting>
  <conditionalFormatting sqref="E18">
    <cfRule type="expression" dxfId="111" priority="132">
      <formula>$AD18="DIFF"</formula>
    </cfRule>
  </conditionalFormatting>
  <conditionalFormatting sqref="A18:Y18">
    <cfRule type="expression" dxfId="110" priority="122">
      <formula>LEFT($F18,3)="Tot"</formula>
    </cfRule>
  </conditionalFormatting>
  <conditionalFormatting sqref="G19">
    <cfRule type="expression" dxfId="109" priority="119">
      <formula>$AE19&lt;&gt;0</formula>
    </cfRule>
  </conditionalFormatting>
  <conditionalFormatting sqref="H19:I19">
    <cfRule type="expression" dxfId="108" priority="118">
      <formula>$AF19&lt;&gt;0</formula>
    </cfRule>
  </conditionalFormatting>
  <conditionalFormatting sqref="J19">
    <cfRule type="expression" dxfId="107" priority="117">
      <formula>$AG19&lt;&gt;0</formula>
    </cfRule>
  </conditionalFormatting>
  <conditionalFormatting sqref="K19">
    <cfRule type="expression" dxfId="106" priority="116">
      <formula>$AH19&lt;&gt;0</formula>
    </cfRule>
  </conditionalFormatting>
  <conditionalFormatting sqref="L19">
    <cfRule type="expression" dxfId="105" priority="115">
      <formula>$AI19&lt;&gt;0</formula>
    </cfRule>
  </conditionalFormatting>
  <conditionalFormatting sqref="M19:W19">
    <cfRule type="expression" dxfId="104" priority="114">
      <formula>$AJ19&lt;&gt;0</formula>
    </cfRule>
  </conditionalFormatting>
  <conditionalFormatting sqref="X19">
    <cfRule type="expression" dxfId="103" priority="113">
      <formula>$AK19="DIFF"</formula>
    </cfRule>
  </conditionalFormatting>
  <conditionalFormatting sqref="M19">
    <cfRule type="expression" dxfId="102" priority="120">
      <formula>$AJ19&lt;&gt;0</formula>
    </cfRule>
  </conditionalFormatting>
  <conditionalFormatting sqref="E19">
    <cfRule type="expression" dxfId="101" priority="121">
      <formula>$AD19="DIFF"</formula>
    </cfRule>
  </conditionalFormatting>
  <conditionalFormatting sqref="A19:Y19">
    <cfRule type="expression" dxfId="100" priority="111">
      <formula>LEFT($F19,3)="Tot"</formula>
    </cfRule>
  </conditionalFormatting>
  <conditionalFormatting sqref="G20">
    <cfRule type="expression" dxfId="99" priority="108">
      <formula>$AE20&lt;&gt;0</formula>
    </cfRule>
  </conditionalFormatting>
  <conditionalFormatting sqref="H20:I20">
    <cfRule type="expression" dxfId="98" priority="107">
      <formula>$AF20&lt;&gt;0</formula>
    </cfRule>
  </conditionalFormatting>
  <conditionalFormatting sqref="J20">
    <cfRule type="expression" dxfId="97" priority="106">
      <formula>$AG20&lt;&gt;0</formula>
    </cfRule>
  </conditionalFormatting>
  <conditionalFormatting sqref="K20">
    <cfRule type="expression" dxfId="96" priority="105">
      <formula>$AH20&lt;&gt;0</formula>
    </cfRule>
  </conditionalFormatting>
  <conditionalFormatting sqref="L20">
    <cfRule type="expression" dxfId="95" priority="104">
      <formula>$AI20&lt;&gt;0</formula>
    </cfRule>
  </conditionalFormatting>
  <conditionalFormatting sqref="M20:W20">
    <cfRule type="expression" dxfId="94" priority="103">
      <formula>$AJ20&lt;&gt;0</formula>
    </cfRule>
  </conditionalFormatting>
  <conditionalFormatting sqref="X20">
    <cfRule type="expression" dxfId="93" priority="102">
      <formula>$AK20="DIFF"</formula>
    </cfRule>
  </conditionalFormatting>
  <conditionalFormatting sqref="M20">
    <cfRule type="expression" dxfId="92" priority="109">
      <formula>$AJ20&lt;&gt;0</formula>
    </cfRule>
  </conditionalFormatting>
  <conditionalFormatting sqref="E20">
    <cfRule type="expression" dxfId="91" priority="110">
      <formula>$AD20="DIFF"</formula>
    </cfRule>
  </conditionalFormatting>
  <conditionalFormatting sqref="A20:Y20">
    <cfRule type="expression" dxfId="90" priority="100">
      <formula>LEFT($F20,3)="Tot"</formula>
    </cfRule>
  </conditionalFormatting>
  <conditionalFormatting sqref="G21">
    <cfRule type="expression" dxfId="89" priority="97">
      <formula>$AE21&lt;&gt;0</formula>
    </cfRule>
  </conditionalFormatting>
  <conditionalFormatting sqref="H21:I21">
    <cfRule type="expression" dxfId="88" priority="96">
      <formula>$AF21&lt;&gt;0</formula>
    </cfRule>
  </conditionalFormatting>
  <conditionalFormatting sqref="J21">
    <cfRule type="expression" dxfId="87" priority="95">
      <formula>$AG21&lt;&gt;0</formula>
    </cfRule>
  </conditionalFormatting>
  <conditionalFormatting sqref="K21">
    <cfRule type="expression" dxfId="86" priority="94">
      <formula>$AH21&lt;&gt;0</formula>
    </cfRule>
  </conditionalFormatting>
  <conditionalFormatting sqref="L21">
    <cfRule type="expression" dxfId="85" priority="93">
      <formula>$AI21&lt;&gt;0</formula>
    </cfRule>
  </conditionalFormatting>
  <conditionalFormatting sqref="M21:W21">
    <cfRule type="expression" dxfId="84" priority="92">
      <formula>$AJ21&lt;&gt;0</formula>
    </cfRule>
  </conditionalFormatting>
  <conditionalFormatting sqref="X21">
    <cfRule type="expression" dxfId="83" priority="91">
      <formula>$AK21="DIFF"</formula>
    </cfRule>
  </conditionalFormatting>
  <conditionalFormatting sqref="M21">
    <cfRule type="expression" dxfId="82" priority="98">
      <formula>$AJ21&lt;&gt;0</formula>
    </cfRule>
  </conditionalFormatting>
  <conditionalFormatting sqref="E21">
    <cfRule type="expression" dxfId="81" priority="99">
      <formula>$AD21="DIFF"</formula>
    </cfRule>
  </conditionalFormatting>
  <conditionalFormatting sqref="A21:Y21">
    <cfRule type="expression" dxfId="80" priority="89">
      <formula>LEFT($F21,3)="Tot"</formula>
    </cfRule>
  </conditionalFormatting>
  <conditionalFormatting sqref="G22">
    <cfRule type="expression" dxfId="79" priority="86">
      <formula>$AE22&lt;&gt;0</formula>
    </cfRule>
  </conditionalFormatting>
  <conditionalFormatting sqref="H22:I22">
    <cfRule type="expression" dxfId="78" priority="85">
      <formula>$AF22&lt;&gt;0</formula>
    </cfRule>
  </conditionalFormatting>
  <conditionalFormatting sqref="J22">
    <cfRule type="expression" dxfId="77" priority="84">
      <formula>$AG22&lt;&gt;0</formula>
    </cfRule>
  </conditionalFormatting>
  <conditionalFormatting sqref="K22">
    <cfRule type="expression" dxfId="76" priority="83">
      <formula>$AH22&lt;&gt;0</formula>
    </cfRule>
  </conditionalFormatting>
  <conditionalFormatting sqref="L22">
    <cfRule type="expression" dxfId="75" priority="82">
      <formula>$AI22&lt;&gt;0</formula>
    </cfRule>
  </conditionalFormatting>
  <conditionalFormatting sqref="M22:W22">
    <cfRule type="expression" dxfId="74" priority="81">
      <formula>$AJ22&lt;&gt;0</formula>
    </cfRule>
  </conditionalFormatting>
  <conditionalFormatting sqref="X22">
    <cfRule type="expression" dxfId="73" priority="80">
      <formula>$AK22="DIFF"</formula>
    </cfRule>
  </conditionalFormatting>
  <conditionalFormatting sqref="M22">
    <cfRule type="expression" dxfId="72" priority="87">
      <formula>$AJ22&lt;&gt;0</formula>
    </cfRule>
  </conditionalFormatting>
  <conditionalFormatting sqref="E22">
    <cfRule type="expression" dxfId="71" priority="88">
      <formula>$AD22="DIFF"</formula>
    </cfRule>
  </conditionalFormatting>
  <conditionalFormatting sqref="A22:Y22">
    <cfRule type="expression" dxfId="70" priority="78">
      <formula>LEFT($F22,3)="Tot"</formula>
    </cfRule>
  </conditionalFormatting>
  <conditionalFormatting sqref="G23">
    <cfRule type="expression" dxfId="69" priority="75">
      <formula>$AE23&lt;&gt;0</formula>
    </cfRule>
  </conditionalFormatting>
  <conditionalFormatting sqref="H23:I23">
    <cfRule type="expression" dxfId="68" priority="74">
      <formula>$AF23&lt;&gt;0</formula>
    </cfRule>
  </conditionalFormatting>
  <conditionalFormatting sqref="J23">
    <cfRule type="expression" dxfId="67" priority="73">
      <formula>$AG23&lt;&gt;0</formula>
    </cfRule>
  </conditionalFormatting>
  <conditionalFormatting sqref="K23">
    <cfRule type="expression" dxfId="66" priority="72">
      <formula>$AH23&lt;&gt;0</formula>
    </cfRule>
  </conditionalFormatting>
  <conditionalFormatting sqref="L23">
    <cfRule type="expression" dxfId="65" priority="71">
      <formula>$AI23&lt;&gt;0</formula>
    </cfRule>
  </conditionalFormatting>
  <conditionalFormatting sqref="M23:W23">
    <cfRule type="expression" dxfId="64" priority="70">
      <formula>$AJ23&lt;&gt;0</formula>
    </cfRule>
  </conditionalFormatting>
  <conditionalFormatting sqref="X23">
    <cfRule type="expression" dxfId="63" priority="69">
      <formula>$AK23="DIFF"</formula>
    </cfRule>
  </conditionalFormatting>
  <conditionalFormatting sqref="M23">
    <cfRule type="expression" dxfId="62" priority="76">
      <formula>$AJ23&lt;&gt;0</formula>
    </cfRule>
  </conditionalFormatting>
  <conditionalFormatting sqref="E23">
    <cfRule type="expression" dxfId="61" priority="77">
      <formula>$AD23="DIFF"</formula>
    </cfRule>
  </conditionalFormatting>
  <conditionalFormatting sqref="A23:Y23">
    <cfRule type="expression" dxfId="60" priority="67">
      <formula>LEFT($F23,3)="Tot"</formula>
    </cfRule>
  </conditionalFormatting>
  <conditionalFormatting sqref="G24">
    <cfRule type="expression" dxfId="59" priority="64">
      <formula>$AE24&lt;&gt;0</formula>
    </cfRule>
  </conditionalFormatting>
  <conditionalFormatting sqref="H24:I24">
    <cfRule type="expression" dxfId="58" priority="63">
      <formula>$AF24&lt;&gt;0</formula>
    </cfRule>
  </conditionalFormatting>
  <conditionalFormatting sqref="J24">
    <cfRule type="expression" dxfId="57" priority="62">
      <formula>$AG24&lt;&gt;0</formula>
    </cfRule>
  </conditionalFormatting>
  <conditionalFormatting sqref="K24">
    <cfRule type="expression" dxfId="56" priority="61">
      <formula>$AH24&lt;&gt;0</formula>
    </cfRule>
  </conditionalFormatting>
  <conditionalFormatting sqref="L24">
    <cfRule type="expression" dxfId="55" priority="60">
      <formula>$AI24&lt;&gt;0</formula>
    </cfRule>
  </conditionalFormatting>
  <conditionalFormatting sqref="M24:W24">
    <cfRule type="expression" dxfId="54" priority="59">
      <formula>$AJ24&lt;&gt;0</formula>
    </cfRule>
  </conditionalFormatting>
  <conditionalFormatting sqref="X24">
    <cfRule type="expression" dxfId="53" priority="58">
      <formula>$AK24="DIFF"</formula>
    </cfRule>
  </conditionalFormatting>
  <conditionalFormatting sqref="M24">
    <cfRule type="expression" dxfId="52" priority="65">
      <formula>$AJ24&lt;&gt;0</formula>
    </cfRule>
  </conditionalFormatting>
  <conditionalFormatting sqref="E24">
    <cfRule type="expression" dxfId="51" priority="66">
      <formula>$AD24="DIFF"</formula>
    </cfRule>
  </conditionalFormatting>
  <conditionalFormatting sqref="A24:Y24">
    <cfRule type="expression" dxfId="50" priority="56">
      <formula>LEFT($F24,3)="Tot"</formula>
    </cfRule>
  </conditionalFormatting>
  <conditionalFormatting sqref="G25">
    <cfRule type="expression" dxfId="49" priority="53">
      <formula>$AE25&lt;&gt;0</formula>
    </cfRule>
  </conditionalFormatting>
  <conditionalFormatting sqref="H25:I25">
    <cfRule type="expression" dxfId="48" priority="52">
      <formula>$AF25&lt;&gt;0</formula>
    </cfRule>
  </conditionalFormatting>
  <conditionalFormatting sqref="J25">
    <cfRule type="expression" dxfId="47" priority="51">
      <formula>$AG25&lt;&gt;0</formula>
    </cfRule>
  </conditionalFormatting>
  <conditionalFormatting sqref="K25">
    <cfRule type="expression" dxfId="46" priority="50">
      <formula>$AH25&lt;&gt;0</formula>
    </cfRule>
  </conditionalFormatting>
  <conditionalFormatting sqref="L25">
    <cfRule type="expression" dxfId="45" priority="49">
      <formula>$AI25&lt;&gt;0</formula>
    </cfRule>
  </conditionalFormatting>
  <conditionalFormatting sqref="M25:W25">
    <cfRule type="expression" dxfId="44" priority="48">
      <formula>$AJ25&lt;&gt;0</formula>
    </cfRule>
  </conditionalFormatting>
  <conditionalFormatting sqref="X25">
    <cfRule type="expression" dxfId="43" priority="47">
      <formula>$AK25="DIFF"</formula>
    </cfRule>
  </conditionalFormatting>
  <conditionalFormatting sqref="M25">
    <cfRule type="expression" dxfId="42" priority="54">
      <formula>$AJ25&lt;&gt;0</formula>
    </cfRule>
  </conditionalFormatting>
  <conditionalFormatting sqref="E25">
    <cfRule type="expression" dxfId="41" priority="55">
      <formula>$AD25="DIFF"</formula>
    </cfRule>
  </conditionalFormatting>
  <conditionalFormatting sqref="A25:Y25">
    <cfRule type="expression" dxfId="40" priority="45">
      <formula>LEFT($F25,3)="Tot"</formula>
    </cfRule>
  </conditionalFormatting>
  <conditionalFormatting sqref="G26">
    <cfRule type="expression" dxfId="39" priority="42">
      <formula>$AE26&lt;&gt;0</formula>
    </cfRule>
  </conditionalFormatting>
  <conditionalFormatting sqref="H26:I26">
    <cfRule type="expression" dxfId="38" priority="41">
      <formula>$AF26&lt;&gt;0</formula>
    </cfRule>
  </conditionalFormatting>
  <conditionalFormatting sqref="J26">
    <cfRule type="expression" dxfId="37" priority="40">
      <formula>$AG26&lt;&gt;0</formula>
    </cfRule>
  </conditionalFormatting>
  <conditionalFormatting sqref="K26">
    <cfRule type="expression" dxfId="36" priority="39">
      <formula>$AH26&lt;&gt;0</formula>
    </cfRule>
  </conditionalFormatting>
  <conditionalFormatting sqref="L26">
    <cfRule type="expression" dxfId="35" priority="38">
      <formula>$AI26&lt;&gt;0</formula>
    </cfRule>
  </conditionalFormatting>
  <conditionalFormatting sqref="M26:W26">
    <cfRule type="expression" dxfId="34" priority="37">
      <formula>$AJ26&lt;&gt;0</formula>
    </cfRule>
  </conditionalFormatting>
  <conditionalFormatting sqref="X26">
    <cfRule type="expression" dxfId="33" priority="36">
      <formula>$AK26="DIFF"</formula>
    </cfRule>
  </conditionalFormatting>
  <conditionalFormatting sqref="M26">
    <cfRule type="expression" dxfId="32" priority="43">
      <formula>$AJ26&lt;&gt;0</formula>
    </cfRule>
  </conditionalFormatting>
  <conditionalFormatting sqref="E26">
    <cfRule type="expression" dxfId="31" priority="44">
      <formula>$AD26="DIFF"</formula>
    </cfRule>
  </conditionalFormatting>
  <conditionalFormatting sqref="A26:Y26">
    <cfRule type="expression" dxfId="30" priority="34">
      <formula>LEFT($F26,3)="Tot"</formula>
    </cfRule>
  </conditionalFormatting>
  <conditionalFormatting sqref="G27">
    <cfRule type="expression" dxfId="29" priority="31">
      <formula>$AE27&lt;&gt;0</formula>
    </cfRule>
  </conditionalFormatting>
  <conditionalFormatting sqref="H27:I27">
    <cfRule type="expression" dxfId="28" priority="30">
      <formula>$AF27&lt;&gt;0</formula>
    </cfRule>
  </conditionalFormatting>
  <conditionalFormatting sqref="J27">
    <cfRule type="expression" dxfId="27" priority="29">
      <formula>$AG27&lt;&gt;0</formula>
    </cfRule>
  </conditionalFormatting>
  <conditionalFormatting sqref="K27">
    <cfRule type="expression" dxfId="26" priority="28">
      <formula>$AH27&lt;&gt;0</formula>
    </cfRule>
  </conditionalFormatting>
  <conditionalFormatting sqref="L27">
    <cfRule type="expression" dxfId="25" priority="27">
      <formula>$AI27&lt;&gt;0</formula>
    </cfRule>
  </conditionalFormatting>
  <conditionalFormatting sqref="M27:W27">
    <cfRule type="expression" dxfId="24" priority="26">
      <formula>$AJ27&lt;&gt;0</formula>
    </cfRule>
  </conditionalFormatting>
  <conditionalFormatting sqref="X27">
    <cfRule type="expression" dxfId="23" priority="25">
      <formula>$AK27="DIFF"</formula>
    </cfRule>
  </conditionalFormatting>
  <conditionalFormatting sqref="M27">
    <cfRule type="expression" dxfId="22" priority="32">
      <formula>$AJ27&lt;&gt;0</formula>
    </cfRule>
  </conditionalFormatting>
  <conditionalFormatting sqref="E27">
    <cfRule type="expression" dxfId="21" priority="33">
      <formula>$AD27="DIFF"</formula>
    </cfRule>
  </conditionalFormatting>
  <conditionalFormatting sqref="A27:Y27">
    <cfRule type="expression" dxfId="20" priority="23">
      <formula>LEFT($F27,3)="Tot"</formula>
    </cfRule>
  </conditionalFormatting>
  <conditionalFormatting sqref="G28">
    <cfRule type="expression" dxfId="19" priority="20">
      <formula>$AE28&lt;&gt;0</formula>
    </cfRule>
  </conditionalFormatting>
  <conditionalFormatting sqref="H28:I28">
    <cfRule type="expression" dxfId="18" priority="19">
      <formula>$AF28&lt;&gt;0</formula>
    </cfRule>
  </conditionalFormatting>
  <conditionalFormatting sqref="J28">
    <cfRule type="expression" dxfId="17" priority="18">
      <formula>$AG28&lt;&gt;0</formula>
    </cfRule>
  </conditionalFormatting>
  <conditionalFormatting sqref="K28">
    <cfRule type="expression" dxfId="16" priority="17">
      <formula>$AH28&lt;&gt;0</formula>
    </cfRule>
  </conditionalFormatting>
  <conditionalFormatting sqref="L28">
    <cfRule type="expression" dxfId="15" priority="16">
      <formula>$AI28&lt;&gt;0</formula>
    </cfRule>
  </conditionalFormatting>
  <conditionalFormatting sqref="M28:W28">
    <cfRule type="expression" dxfId="14" priority="15">
      <formula>$AJ28&lt;&gt;0</formula>
    </cfRule>
  </conditionalFormatting>
  <conditionalFormatting sqref="X28">
    <cfRule type="expression" dxfId="13" priority="14">
      <formula>$AK28="DIFF"</formula>
    </cfRule>
  </conditionalFormatting>
  <conditionalFormatting sqref="M28">
    <cfRule type="expression" dxfId="12" priority="21">
      <formula>$AJ28&lt;&gt;0</formula>
    </cfRule>
  </conditionalFormatting>
  <conditionalFormatting sqref="E28">
    <cfRule type="expression" dxfId="11" priority="22">
      <formula>$AD28="DIFF"</formula>
    </cfRule>
  </conditionalFormatting>
  <conditionalFormatting sqref="A28:Y28">
    <cfRule type="expression" dxfId="10" priority="12">
      <formula>LEFT($F28,3)="Tot"</formula>
    </cfRule>
  </conditionalFormatting>
  <conditionalFormatting sqref="G29">
    <cfRule type="expression" dxfId="9" priority="9">
      <formula>$AE29&lt;&gt;0</formula>
    </cfRule>
  </conditionalFormatting>
  <conditionalFormatting sqref="H29:I29">
    <cfRule type="expression" dxfId="8" priority="8">
      <formula>$AF29&lt;&gt;0</formula>
    </cfRule>
  </conditionalFormatting>
  <conditionalFormatting sqref="J29">
    <cfRule type="expression" dxfId="7" priority="7">
      <formula>$AG29&lt;&gt;0</formula>
    </cfRule>
  </conditionalFormatting>
  <conditionalFormatting sqref="K29">
    <cfRule type="expression" dxfId="6" priority="6">
      <formula>$AH29&lt;&gt;0</formula>
    </cfRule>
  </conditionalFormatting>
  <conditionalFormatting sqref="L29">
    <cfRule type="expression" dxfId="5" priority="5">
      <formula>$AI29&lt;&gt;0</formula>
    </cfRule>
  </conditionalFormatting>
  <conditionalFormatting sqref="M29:W29">
    <cfRule type="expression" dxfId="4" priority="4">
      <formula>$AJ29&lt;&gt;0</formula>
    </cfRule>
  </conditionalFormatting>
  <conditionalFormatting sqref="X29">
    <cfRule type="expression" dxfId="3" priority="3">
      <formula>$AK29="DIFF"</formula>
    </cfRule>
  </conditionalFormatting>
  <conditionalFormatting sqref="M29">
    <cfRule type="expression" dxfId="2" priority="10">
      <formula>$AJ29&lt;&gt;0</formula>
    </cfRule>
  </conditionalFormatting>
  <conditionalFormatting sqref="E29">
    <cfRule type="expression" dxfId="1" priority="11">
      <formula>$AD29="DIFF"</formula>
    </cfRule>
  </conditionalFormatting>
  <conditionalFormatting sqref="A29:Y29">
    <cfRule type="expression" dxfId="0" priority="1">
      <formula>LEFT($F29,3)="Tot"</formula>
    </cfRule>
  </conditionalFormatting>
  <printOptions horizontalCentered="1"/>
  <pageMargins left="0.23622047244094491" right="0.23622047244094491" top="0.74803149606299213" bottom="0.74803149606299213" header="0.31496062992125984" footer="0.31496062992125984"/>
  <pageSetup paperSize="9" scale="5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277" id="{A80E688A-42E1-4DA8-9165-A85FB747D00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66" id="{2A1A133C-2EC9-46F4-9DD7-B69DE495641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255" id="{C9130356-2597-419F-9C16-9E67864A695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97" id="{6E6C23BF-289B-4612-A80B-BC694F42995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244" id="{BE7BEEBA-FC3E-4CAA-A606-4A69C342B62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233" id="{E99703C1-D5A1-4091-9B87-7646AE39BBC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222" id="{79E6F0E3-0601-46FF-99DF-88A7BA107BD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211" id="{AF9548E4-73A7-4C19-B402-3C73C1A8088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200" id="{0DCFE733-D9B9-4D01-B491-768954C7A18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89" id="{20ECF8E0-E3F6-49A9-8765-BD2C5176B60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78" id="{9670B7F2-3CF8-490C-9FF7-0F6B3461C26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67" id="{CFF48FAA-259D-4F2B-A5CD-1E1E20517ED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156" id="{984D5076-898A-4737-A55D-D3ED449EB8C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145" id="{943971D8-9117-4978-B1F8-EC1CB8DC74E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134" id="{5DCAE55D-ABE8-43C7-809A-13D69AC6A0B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123" id="{737C5758-26AC-45E5-B0FE-4521D2361D3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112" id="{7951AAEA-7809-4C0E-A146-5BA24212C6B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101" id="{A74C9C57-B047-4D05-A29E-A5EBF88791D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90" id="{59E728BE-0EF5-480A-AFF4-809EE3CA206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79" id="{DC82D86E-9669-42BE-B4D1-13272AA76FB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68" id="{9580AD76-7E1D-4508-9A1C-8FE1646B2F9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 xmlns:xm="http://schemas.microsoft.com/office/excel/2006/main">
          <x14:cfRule type="iconSet" priority="57" id="{7CE533EB-440E-4E02-9DAE-D82E3D56F40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I24</xm:sqref>
        </x14:conditionalFormatting>
        <x14:conditionalFormatting xmlns:xm="http://schemas.microsoft.com/office/excel/2006/main">
          <x14:cfRule type="iconSet" priority="46" id="{08489F62-8A9B-499B-9646-C97EE049482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I25</xm:sqref>
        </x14:conditionalFormatting>
        <x14:conditionalFormatting xmlns:xm="http://schemas.microsoft.com/office/excel/2006/main">
          <x14:cfRule type="iconSet" priority="35" id="{40E76E84-16BA-48F4-B91A-0677FDEB3D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I26</xm:sqref>
        </x14:conditionalFormatting>
        <x14:conditionalFormatting xmlns:xm="http://schemas.microsoft.com/office/excel/2006/main">
          <x14:cfRule type="iconSet" priority="24" id="{CE62255B-A3BE-45A6-8017-83997E4ED2B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I27</xm:sqref>
        </x14:conditionalFormatting>
        <x14:conditionalFormatting xmlns:xm="http://schemas.microsoft.com/office/excel/2006/main">
          <x14:cfRule type="iconSet" priority="13" id="{C92F9F8E-206E-4FB7-AFD3-8DA4FB5D5DE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I28</xm:sqref>
        </x14:conditionalFormatting>
        <x14:conditionalFormatting xmlns:xm="http://schemas.microsoft.com/office/excel/2006/main">
          <x14:cfRule type="iconSet" priority="2" id="{79D52E1B-155B-473C-B054-2D3803DBEE6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2018-12-27T16:13:33Z</cp:lastPrinted>
  <dcterms:created xsi:type="dcterms:W3CDTF">2018-12-27T16:08:26Z</dcterms:created>
  <dcterms:modified xsi:type="dcterms:W3CDTF">2019-01-02T11:54:16Z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-1822574953</vt:i4>
  </property>
  <property fmtid="{D5CDD505-2E9C-101B-9397-08002B2CF9AE}" pid="3" name="_NewReviewCycle">
    <vt:lpwstr/>
  </property>
  <property fmtid="{D5CDD505-2E9C-101B-9397-08002B2CF9AE}" pid="4" name="_EmailSubject">
    <vt:lpwstr>Deadline for Change Management Committee Content Submission - this is a reminder, not a meeting</vt:lpwstr>
  </property>
  <property fmtid="{D5CDD505-2E9C-101B-9397-08002B2CF9AE}" pid="5" name="_AuthorEmail">
    <vt:lpwstr>Mudassar.Riaz@xoserve.com</vt:lpwstr>
  </property>
  <property fmtid="{D5CDD505-2E9C-101B-9397-08002B2CF9AE}" pid="6" name="_AuthorEmailDisplayName">
    <vt:lpwstr>Riaz, Mudassar</vt:lpwstr>
  </property>
  <property fmtid="{D5CDD505-2E9C-101B-9397-08002B2CF9AE}" pid="7" name="_ReviewingToolsShownOnce">
    <vt:lpwstr/>
  </property>
</Properties>
</file>