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9040" windowHeight="11760" activeTab="0"/>
  </bookViews>
  <sheets>
    <sheet name="Northern Gas Network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<sst xmlns="http://schemas.openxmlformats.org/spreadsheetml/2006/main" count="66" uniqueCount="35">
  <si>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Directly Connected Loads</t>
  </si>
  <si>
    <t>Connection Probability (based on Supply Points connected per load band on each tier / total sites on load band)</t>
  </si>
  <si>
    <t>LP Supply Points</t>
  </si>
  <si>
    <t>LP Sample Size</t>
  </si>
  <si>
    <t>LP Sample %</t>
  </si>
  <si>
    <t>Connection Probability</t>
  </si>
  <si>
    <t>LTS</t>
  </si>
  <si>
    <t>IP</t>
  </si>
  <si>
    <t>MP</t>
  </si>
  <si>
    <t>LP</t>
  </si>
  <si>
    <t>8. &gt;24"</t>
  </si>
  <si>
    <t>7. &gt;18-24"</t>
  </si>
  <si>
    <t>6. &gt;12-18"</t>
  </si>
  <si>
    <t>5. 10-12"</t>
  </si>
  <si>
    <t>4. 8-9"</t>
  </si>
  <si>
    <t>3. 6-7"</t>
  </si>
  <si>
    <t>2. 4-5"</t>
  </si>
  <si>
    <t>1. &lt;=3"</t>
  </si>
  <si>
    <t>Total</t>
  </si>
  <si>
    <t>100% of the population of loads connected to the LTS, IP or MP tiers was analysed</t>
  </si>
  <si>
    <t>CSEPs</t>
  </si>
  <si>
    <t>0 - 73.2</t>
  </si>
  <si>
    <t>73.2 - 146.5</t>
  </si>
  <si>
    <t>146.5 - 293.1</t>
  </si>
  <si>
    <t>293.1 - 439.6</t>
  </si>
  <si>
    <t>439.6 - 586.1</t>
  </si>
  <si>
    <t>586.1 - 732.7</t>
  </si>
  <si>
    <t>732.7 - 2931</t>
  </si>
  <si>
    <t>2931 - 14654</t>
  </si>
  <si>
    <t>14654 - 58614</t>
  </si>
  <si>
    <t>58614 - 293071</t>
  </si>
  <si>
    <t>&gt;293071</t>
  </si>
  <si>
    <t>Northern Gas Networks</t>
  </si>
  <si>
    <t xml:space="preserve"> </t>
  </si>
  <si>
    <t>n/a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</si>
</sst>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0%"/>
    <numFmt numFmtId="167" formatCode="#,##0_ ;[Red]\-#,##0\ "/>
  </numFmts>
  <fonts count="1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19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0" fontId="0" fillId="0" borderId="0" xfId="19" applyFill="1" applyBorder="1">
      <alignment/>
      <protection/>
    </xf>
    <xf numFmtId="0" fontId="0" fillId="0" borderId="1" xfId="19" applyBorder="1">
      <alignment/>
      <protection/>
    </xf>
    <xf numFmtId="0" fontId="6" fillId="2" borderId="2" xfId="20" applyFont="1" applyFill="1" applyBorder="1" applyAlignment="1">
      <alignment horizontal="center"/>
      <protection/>
    </xf>
    <xf numFmtId="0" fontId="5" fillId="3" borderId="3" xfId="19" applyFont="1" applyFill="1" applyBorder="1" applyAlignment="1">
      <alignment horizontal="center"/>
      <protection/>
    </xf>
    <xf numFmtId="0" fontId="5" fillId="3" borderId="4" xfId="19" applyFont="1" applyFill="1" applyBorder="1" applyAlignment="1">
      <alignment horizontal="center"/>
      <protection/>
    </xf>
    <xf numFmtId="164" fontId="6" fillId="3" borderId="1" xfId="21" applyNumberFormat="1" applyFont="1" applyFill="1" applyBorder="1" applyAlignment="1">
      <alignment wrapText="1"/>
      <protection/>
    </xf>
    <xf numFmtId="165" fontId="0" fillId="3" borderId="0" xfId="19" applyNumberFormat="1" applyFill="1" applyBorder="1">
      <alignment/>
      <protection/>
    </xf>
    <xf numFmtId="165" fontId="0" fillId="3" borderId="5" xfId="19" applyNumberFormat="1" applyFill="1" applyBorder="1" applyAlignment="1">
      <alignment horizontal="center"/>
      <protection/>
    </xf>
    <xf numFmtId="165" fontId="0" fillId="0" borderId="0" xfId="19" applyNumberFormat="1" applyBorder="1">
      <alignment/>
      <protection/>
    </xf>
    <xf numFmtId="164" fontId="7" fillId="3" borderId="6" xfId="21" applyNumberFormat="1" applyFont="1" applyFill="1" applyBorder="1" applyAlignment="1">
      <alignment wrapText="1"/>
      <protection/>
    </xf>
    <xf numFmtId="165" fontId="5" fillId="3" borderId="7" xfId="19" applyNumberFormat="1" applyFont="1" applyFill="1" applyBorder="1">
      <alignment/>
      <protection/>
    </xf>
    <xf numFmtId="165" fontId="0" fillId="3" borderId="8" xfId="19" applyNumberFormat="1" applyFill="1" applyBorder="1">
      <alignment/>
      <protection/>
    </xf>
    <xf numFmtId="3" fontId="5" fillId="0" borderId="0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19" applyFont="1" applyBorder="1" applyAlignment="1">
      <alignment horizontal="center" wrapText="1"/>
      <protection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167" fontId="5" fillId="0" borderId="0" xfId="0" applyNumberFormat="1" applyFont="1" applyFill="1" applyAlignment="1">
      <alignment/>
    </xf>
    <xf numFmtId="165" fontId="5" fillId="0" borderId="0" xfId="19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BC Model 2008" xfId="19"/>
    <cellStyle name="Normal_Consolidated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workbookViewId="0" topLeftCell="A1">
      <selection activeCell="B1" sqref="B1"/>
    </sheetView>
  </sheetViews>
  <sheetFormatPr defaultColWidth="8.8515625" defaultRowHeight="12.75"/>
  <cols>
    <col min="1" max="1" width="2.00390625" style="0" customWidth="1"/>
    <col min="2" max="2" width="24.140625" style="0" customWidth="1"/>
    <col min="3" max="15" width="8.8515625" style="0" customWidth="1"/>
    <col min="16" max="16" width="2.421875" style="0" customWidth="1"/>
    <col min="17" max="17" width="10.28125" style="0" bestFit="1" customWidth="1"/>
  </cols>
  <sheetData>
    <row r="1" ht="15">
      <c r="A1" s="25" t="s">
        <v>32</v>
      </c>
    </row>
    <row r="3" ht="12">
      <c r="A3" s="1" t="s">
        <v>0</v>
      </c>
    </row>
    <row r="4" spans="1:19" ht="36.75" thickBot="1">
      <c r="A4" s="2" t="s">
        <v>1</v>
      </c>
      <c r="B4" s="3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5"/>
      <c r="Q4" s="22" t="s">
        <v>2</v>
      </c>
      <c r="R4" s="23" t="s">
        <v>3</v>
      </c>
      <c r="S4" s="23" t="s">
        <v>4</v>
      </c>
    </row>
    <row r="5" spans="1:19" ht="12">
      <c r="A5" s="6"/>
      <c r="B5" s="7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9" t="s">
        <v>18</v>
      </c>
      <c r="R5" s="3"/>
      <c r="S5" s="3"/>
    </row>
    <row r="6" spans="1:23" ht="12">
      <c r="A6" s="6"/>
      <c r="B6" s="10" t="s">
        <v>21</v>
      </c>
      <c r="C6" s="11">
        <v>0</v>
      </c>
      <c r="D6" s="11">
        <v>0</v>
      </c>
      <c r="E6" s="11">
        <f>0.11/100</f>
        <v>0.0011</v>
      </c>
      <c r="F6" s="11">
        <f>+SUM(G6:N6)</f>
        <v>0.9989000000000001</v>
      </c>
      <c r="G6" s="11">
        <f>0.05/100</f>
        <v>0.0005</v>
      </c>
      <c r="H6" s="11">
        <f>0.08/100</f>
        <v>0.0008</v>
      </c>
      <c r="I6" s="11">
        <f>0.57/100</f>
        <v>0.005699999999999999</v>
      </c>
      <c r="J6" s="11">
        <v>0.0487</v>
      </c>
      <c r="K6" s="11">
        <v>0.0853</v>
      </c>
      <c r="L6" s="11">
        <v>0.2142</v>
      </c>
      <c r="M6" s="11">
        <v>0.5271</v>
      </c>
      <c r="N6" s="11">
        <v>0.1166</v>
      </c>
      <c r="O6" s="12">
        <f>+SUM(C6:F6)</f>
        <v>1.0000000000000002</v>
      </c>
      <c r="Q6" s="4">
        <v>2397833</v>
      </c>
      <c r="R6" s="4">
        <v>258210</v>
      </c>
      <c r="S6" s="13">
        <f aca="true" t="shared" si="0" ref="S6:S16">+R6/Q6</f>
        <v>0.10768473033776747</v>
      </c>
      <c r="T6" s="20"/>
      <c r="U6" s="20"/>
      <c r="V6" s="13"/>
      <c r="W6" s="24"/>
    </row>
    <row r="7" spans="1:23" ht="12">
      <c r="A7" s="6"/>
      <c r="B7" s="10" t="s">
        <v>22</v>
      </c>
      <c r="C7" s="11">
        <v>0</v>
      </c>
      <c r="D7" s="11">
        <f>0.04/100</f>
        <v>0.0004</v>
      </c>
      <c r="E7" s="11">
        <v>0.0106</v>
      </c>
      <c r="F7" s="11">
        <f aca="true" t="shared" si="1" ref="F7:F16">+SUM(G7:N7)</f>
        <v>0.9889</v>
      </c>
      <c r="G7" s="11">
        <f>0.46/100</f>
        <v>0.0046</v>
      </c>
      <c r="H7" s="11">
        <f>0.81/100</f>
        <v>0.008100000000000001</v>
      </c>
      <c r="I7" s="11">
        <v>0.0311</v>
      </c>
      <c r="J7" s="11">
        <v>0.1053</v>
      </c>
      <c r="K7" s="11">
        <v>0.1411</v>
      </c>
      <c r="L7" s="11">
        <v>0.2161</v>
      </c>
      <c r="M7" s="11">
        <v>0.3872</v>
      </c>
      <c r="N7" s="11">
        <v>0.0954</v>
      </c>
      <c r="O7" s="12">
        <f aca="true" t="shared" si="2" ref="O7:O16">+SUM(C7:F7)</f>
        <v>0.9999</v>
      </c>
      <c r="Q7" s="4">
        <v>22493</v>
      </c>
      <c r="R7" s="4">
        <v>2620</v>
      </c>
      <c r="S7" s="13">
        <f t="shared" si="0"/>
        <v>0.11648068287911795</v>
      </c>
      <c r="T7" s="20"/>
      <c r="U7" s="20"/>
      <c r="V7" s="13"/>
      <c r="W7" s="24"/>
    </row>
    <row r="8" spans="1:23" ht="12">
      <c r="A8" s="6"/>
      <c r="B8" s="10" t="s">
        <v>23</v>
      </c>
      <c r="C8" s="11">
        <v>0</v>
      </c>
      <c r="D8" s="11">
        <f>0.02/100</f>
        <v>0.0002</v>
      </c>
      <c r="E8" s="11">
        <v>0.0226</v>
      </c>
      <c r="F8" s="11">
        <f t="shared" si="1"/>
        <v>0.9772000000000001</v>
      </c>
      <c r="G8" s="11">
        <f>0.78/100</f>
        <v>0.0078000000000000005</v>
      </c>
      <c r="H8" s="11">
        <v>0.0226</v>
      </c>
      <c r="I8" s="11">
        <v>0.0478</v>
      </c>
      <c r="J8" s="11">
        <v>0.1139</v>
      </c>
      <c r="K8" s="11">
        <v>0.1485</v>
      </c>
      <c r="L8" s="11">
        <v>0.2006</v>
      </c>
      <c r="M8" s="11">
        <v>0.3249</v>
      </c>
      <c r="N8" s="11">
        <v>0.1111</v>
      </c>
      <c r="O8" s="12">
        <f t="shared" si="2"/>
        <v>1</v>
      </c>
      <c r="Q8" s="4">
        <v>9391</v>
      </c>
      <c r="R8" s="4">
        <v>1158</v>
      </c>
      <c r="S8" s="13">
        <f t="shared" si="0"/>
        <v>0.12330955169843467</v>
      </c>
      <c r="T8" s="20"/>
      <c r="U8" s="20"/>
      <c r="V8" s="13"/>
      <c r="W8" s="24"/>
    </row>
    <row r="9" spans="1:23" ht="12">
      <c r="A9" s="6"/>
      <c r="B9" s="10" t="s">
        <v>24</v>
      </c>
      <c r="C9" s="11">
        <v>0</v>
      </c>
      <c r="D9" s="11">
        <f>0.06/100</f>
        <v>0.0006</v>
      </c>
      <c r="E9" s="11">
        <v>0.0244</v>
      </c>
      <c r="F9" s="11">
        <f t="shared" si="1"/>
        <v>0.9748999999999999</v>
      </c>
      <c r="G9" s="11">
        <f>0.95/100</f>
        <v>0.0095</v>
      </c>
      <c r="H9" s="11">
        <f>0.95/100</f>
        <v>0.0095</v>
      </c>
      <c r="I9" s="11">
        <v>0.047</v>
      </c>
      <c r="J9" s="11">
        <v>0.0913</v>
      </c>
      <c r="K9" s="11">
        <v>0.1359</v>
      </c>
      <c r="L9" s="11">
        <v>0.2109</v>
      </c>
      <c r="M9" s="11">
        <v>0.3676</v>
      </c>
      <c r="N9" s="11">
        <v>0.1032</v>
      </c>
      <c r="O9" s="12">
        <f t="shared" si="2"/>
        <v>0.9998999999999999</v>
      </c>
      <c r="Q9" s="4">
        <v>3276</v>
      </c>
      <c r="R9" s="4">
        <v>430</v>
      </c>
      <c r="S9" s="13">
        <f t="shared" si="0"/>
        <v>0.13125763125763126</v>
      </c>
      <c r="T9" s="20"/>
      <c r="U9" s="20"/>
      <c r="V9" s="13"/>
      <c r="W9" s="24"/>
    </row>
    <row r="10" spans="1:23" ht="12">
      <c r="A10" s="6"/>
      <c r="B10" s="10" t="s">
        <v>25</v>
      </c>
      <c r="C10" s="11">
        <v>0</v>
      </c>
      <c r="D10" s="11">
        <f>0.05/100</f>
        <v>0.0005</v>
      </c>
      <c r="E10" s="11">
        <v>0.0332</v>
      </c>
      <c r="F10" s="11">
        <f t="shared" si="1"/>
        <v>0.9662999999999999</v>
      </c>
      <c r="G10" s="11">
        <f>0.42/100</f>
        <v>0.0042</v>
      </c>
      <c r="H10" s="11">
        <v>0.0295</v>
      </c>
      <c r="I10" s="11">
        <v>0.0338</v>
      </c>
      <c r="J10" s="11">
        <v>0.1303</v>
      </c>
      <c r="K10" s="11">
        <v>0.1261</v>
      </c>
      <c r="L10" s="11">
        <v>0.1846</v>
      </c>
      <c r="M10" s="11">
        <v>0.3739</v>
      </c>
      <c r="N10" s="11">
        <v>0.0839</v>
      </c>
      <c r="O10" s="12">
        <f t="shared" si="2"/>
        <v>0.9999999999999999</v>
      </c>
      <c r="Q10" s="4">
        <v>1832</v>
      </c>
      <c r="R10" s="4">
        <v>244</v>
      </c>
      <c r="S10" s="13">
        <f t="shared" si="0"/>
        <v>0.1331877729257642</v>
      </c>
      <c r="T10" s="20"/>
      <c r="U10" s="20"/>
      <c r="V10" s="13"/>
      <c r="W10" s="24"/>
    </row>
    <row r="11" spans="1:23" ht="12">
      <c r="A11" s="6"/>
      <c r="B11" s="10" t="s">
        <v>26</v>
      </c>
      <c r="C11" s="11">
        <v>0</v>
      </c>
      <c r="D11" s="11">
        <f>0.43/100</f>
        <v>0.0043</v>
      </c>
      <c r="E11" s="11">
        <v>0.0376</v>
      </c>
      <c r="F11" s="11">
        <f t="shared" si="1"/>
        <v>0.9581000000000001</v>
      </c>
      <c r="G11" s="11">
        <v>0.0188</v>
      </c>
      <c r="H11" s="11">
        <v>0.0307</v>
      </c>
      <c r="I11" s="11">
        <v>0.0427</v>
      </c>
      <c r="J11" s="11">
        <v>0.117</v>
      </c>
      <c r="K11" s="11">
        <v>0.1845</v>
      </c>
      <c r="L11" s="11">
        <v>0.1964</v>
      </c>
      <c r="M11" s="11">
        <v>0.2886</v>
      </c>
      <c r="N11" s="11">
        <v>0.0794</v>
      </c>
      <c r="O11" s="12">
        <f t="shared" si="2"/>
        <v>1</v>
      </c>
      <c r="Q11" s="4">
        <v>1121</v>
      </c>
      <c r="R11" s="4">
        <v>160</v>
      </c>
      <c r="S11" s="13">
        <f t="shared" si="0"/>
        <v>0.14272970561998216</v>
      </c>
      <c r="T11" s="20"/>
      <c r="U11" s="20"/>
      <c r="V11" s="13"/>
      <c r="W11" s="24"/>
    </row>
    <row r="12" spans="1:23" ht="12">
      <c r="A12" s="6"/>
      <c r="B12" s="10" t="s">
        <v>27</v>
      </c>
      <c r="C12" s="11">
        <v>0</v>
      </c>
      <c r="D12" s="11">
        <f>0.11/100</f>
        <v>0.0011</v>
      </c>
      <c r="E12" s="11">
        <v>0.0823</v>
      </c>
      <c r="F12" s="11">
        <f t="shared" si="1"/>
        <v>0.9165</v>
      </c>
      <c r="G12" s="11">
        <f>0.72/100</f>
        <v>0.0072</v>
      </c>
      <c r="H12" s="11">
        <v>0.0219</v>
      </c>
      <c r="I12" s="11">
        <v>0.0415</v>
      </c>
      <c r="J12" s="11">
        <v>0.1439</v>
      </c>
      <c r="K12" s="11">
        <v>0.1269</v>
      </c>
      <c r="L12" s="11">
        <v>0.2413</v>
      </c>
      <c r="M12" s="11">
        <v>0.2779</v>
      </c>
      <c r="N12" s="11">
        <v>0.0559</v>
      </c>
      <c r="O12" s="12">
        <f t="shared" si="2"/>
        <v>0.9999</v>
      </c>
      <c r="Q12" s="4">
        <v>2651</v>
      </c>
      <c r="R12" s="4">
        <v>407</v>
      </c>
      <c r="S12" s="13">
        <f t="shared" si="0"/>
        <v>0.15352697095435686</v>
      </c>
      <c r="T12" s="20"/>
      <c r="U12" s="20"/>
      <c r="V12" s="13"/>
      <c r="W12" s="24"/>
    </row>
    <row r="13" spans="1:23" ht="12">
      <c r="A13" s="6"/>
      <c r="B13" s="10" t="s">
        <v>28</v>
      </c>
      <c r="C13" s="11">
        <v>0</v>
      </c>
      <c r="D13" s="11">
        <v>0.0197</v>
      </c>
      <c r="E13" s="11">
        <v>0.4981</v>
      </c>
      <c r="F13" s="11">
        <f t="shared" si="1"/>
        <v>0.4912</v>
      </c>
      <c r="G13" s="11">
        <v>0.0131</v>
      </c>
      <c r="H13" s="11">
        <v>0.0131</v>
      </c>
      <c r="I13" s="11">
        <v>0.0611</v>
      </c>
      <c r="J13" s="11">
        <v>0.0873</v>
      </c>
      <c r="K13" s="11">
        <v>0.1485</v>
      </c>
      <c r="L13" s="11">
        <v>0.1179</v>
      </c>
      <c r="M13" s="11">
        <v>0.0502</v>
      </c>
      <c r="N13" s="11">
        <v>0</v>
      </c>
      <c r="O13" s="12">
        <f t="shared" si="2"/>
        <v>1.0090000000000001</v>
      </c>
      <c r="Q13" s="4">
        <v>490</v>
      </c>
      <c r="R13" s="4">
        <v>113</v>
      </c>
      <c r="S13" s="13">
        <f t="shared" si="0"/>
        <v>0.23061224489795917</v>
      </c>
      <c r="T13" s="20"/>
      <c r="U13" s="20"/>
      <c r="V13" s="13"/>
      <c r="W13" s="24"/>
    </row>
    <row r="14" spans="1:23" ht="12">
      <c r="A14" s="6"/>
      <c r="B14" s="10" t="s">
        <v>29</v>
      </c>
      <c r="C14" s="11">
        <v>0</v>
      </c>
      <c r="D14" s="11">
        <v>0.0161</v>
      </c>
      <c r="E14" s="11">
        <v>0.1965</v>
      </c>
      <c r="F14" s="11">
        <f t="shared" si="1"/>
        <v>0.7875</v>
      </c>
      <c r="G14" s="11">
        <v>0</v>
      </c>
      <c r="H14" s="11">
        <v>0</v>
      </c>
      <c r="I14" s="11">
        <v>0.087</v>
      </c>
      <c r="J14" s="11">
        <v>0.087</v>
      </c>
      <c r="K14" s="11">
        <v>0.438</v>
      </c>
      <c r="L14" s="11">
        <v>0.1755</v>
      </c>
      <c r="M14" s="11">
        <v>0</v>
      </c>
      <c r="N14" s="11">
        <v>0</v>
      </c>
      <c r="O14" s="12">
        <f t="shared" si="2"/>
        <v>1.0001</v>
      </c>
      <c r="Q14" s="4">
        <v>86</v>
      </c>
      <c r="R14" s="4">
        <v>30</v>
      </c>
      <c r="S14" s="13">
        <f t="shared" si="0"/>
        <v>0.3488372093023256</v>
      </c>
      <c r="T14" s="20"/>
      <c r="U14" s="20"/>
      <c r="V14" s="13"/>
      <c r="W14" s="24"/>
    </row>
    <row r="15" spans="1:23" ht="12">
      <c r="A15" s="6"/>
      <c r="B15" s="10" t="s">
        <v>30</v>
      </c>
      <c r="C15" s="11">
        <v>0.0625</v>
      </c>
      <c r="D15" s="11">
        <v>0.0827</v>
      </c>
      <c r="E15" s="11">
        <v>0.2619</v>
      </c>
      <c r="F15" s="11">
        <f t="shared" si="1"/>
        <v>0.5928</v>
      </c>
      <c r="G15" s="11">
        <v>0</v>
      </c>
      <c r="H15" s="11">
        <v>0</v>
      </c>
      <c r="I15" s="11">
        <v>0.2964</v>
      </c>
      <c r="J15" s="11">
        <v>0</v>
      </c>
      <c r="K15" s="11">
        <v>0.2964</v>
      </c>
      <c r="L15" s="11">
        <v>0</v>
      </c>
      <c r="M15" s="11">
        <v>0</v>
      </c>
      <c r="N15" s="11">
        <v>0</v>
      </c>
      <c r="O15" s="12">
        <f t="shared" si="2"/>
        <v>0.9999</v>
      </c>
      <c r="Q15" s="4">
        <v>8</v>
      </c>
      <c r="R15" s="4">
        <v>6</v>
      </c>
      <c r="S15" s="13">
        <f t="shared" si="0"/>
        <v>0.75</v>
      </c>
      <c r="T15" s="20"/>
      <c r="U15" s="20"/>
      <c r="V15" s="13"/>
      <c r="W15" s="24"/>
    </row>
    <row r="16" spans="1:23" ht="12">
      <c r="A16" s="6"/>
      <c r="B16" s="10" t="s">
        <v>31</v>
      </c>
      <c r="C16" s="11">
        <v>0.4286</v>
      </c>
      <c r="D16" s="11">
        <v>0.2857</v>
      </c>
      <c r="E16" s="11">
        <v>0.2857</v>
      </c>
      <c r="F16" s="11">
        <f t="shared" si="1"/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f t="shared" si="2"/>
        <v>1</v>
      </c>
      <c r="Q16" s="4">
        <v>2</v>
      </c>
      <c r="R16" s="4">
        <v>2</v>
      </c>
      <c r="S16" s="13">
        <f t="shared" si="0"/>
        <v>1</v>
      </c>
      <c r="T16" s="20"/>
      <c r="U16" s="20"/>
      <c r="V16" s="13"/>
      <c r="W16" s="24"/>
    </row>
    <row r="17" spans="1:23" ht="12.75" thickBot="1">
      <c r="A17" s="6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Q17" s="17">
        <f>+SUM(Q6:Q16)</f>
        <v>2439183</v>
      </c>
      <c r="R17" s="17">
        <f>+SUM(R6:R16)</f>
        <v>263380</v>
      </c>
      <c r="S17" s="18">
        <f>+R17/Q17</f>
        <v>0.10797877814005755</v>
      </c>
      <c r="T17" s="20"/>
      <c r="U17" s="20"/>
      <c r="V17" s="13"/>
      <c r="W17" s="24"/>
    </row>
    <row r="18" spans="17:18" ht="12">
      <c r="Q18" s="20"/>
      <c r="R18" s="20"/>
    </row>
    <row r="19" ht="12">
      <c r="B19" s="19" t="s">
        <v>19</v>
      </c>
    </row>
    <row r="20" ht="12">
      <c r="I20" t="s">
        <v>33</v>
      </c>
    </row>
    <row r="21" ht="12">
      <c r="A21" s="1" t="s">
        <v>20</v>
      </c>
    </row>
    <row r="22" spans="1:19" ht="36.75" thickBot="1">
      <c r="A22" s="2" t="s">
        <v>1</v>
      </c>
      <c r="B22" s="3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5"/>
      <c r="Q22" s="22" t="s">
        <v>2</v>
      </c>
      <c r="R22" s="23" t="s">
        <v>3</v>
      </c>
      <c r="S22" s="23" t="s">
        <v>4</v>
      </c>
    </row>
    <row r="23" spans="1:15" ht="12">
      <c r="A23" s="6"/>
      <c r="B23" s="7" t="s">
        <v>5</v>
      </c>
      <c r="C23" s="8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14</v>
      </c>
      <c r="L23" s="8" t="s">
        <v>15</v>
      </c>
      <c r="M23" s="8" t="s">
        <v>16</v>
      </c>
      <c r="N23" s="8" t="s">
        <v>17</v>
      </c>
      <c r="O23" s="9" t="s">
        <v>18</v>
      </c>
    </row>
    <row r="24" spans="1:23" ht="12">
      <c r="A24" s="6"/>
      <c r="B24" s="10" t="s">
        <v>21</v>
      </c>
      <c r="C24" s="11">
        <v>0</v>
      </c>
      <c r="D24" s="11">
        <v>0</v>
      </c>
      <c r="E24" s="11">
        <v>0.011764705882352941</v>
      </c>
      <c r="F24" s="11">
        <f>+SUM(G24:N24)</f>
        <v>0.9882352941176471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0.23529411764705882</v>
      </c>
      <c r="M24" s="11">
        <v>0.32941176470588235</v>
      </c>
      <c r="N24" s="11">
        <v>0.4235294117647059</v>
      </c>
      <c r="O24" s="12">
        <f aca="true" t="shared" si="3" ref="O24:O33">+SUM(C24:F24)</f>
        <v>1</v>
      </c>
      <c r="Q24" s="20">
        <v>84</v>
      </c>
      <c r="R24" s="20">
        <v>48</v>
      </c>
      <c r="S24" s="13">
        <f aca="true" t="shared" si="4" ref="S24:S33">+R24/Q24</f>
        <v>0.5714285714285714</v>
      </c>
      <c r="T24" s="20"/>
      <c r="U24" s="20"/>
      <c r="V24" s="13"/>
      <c r="W24" s="24"/>
    </row>
    <row r="25" spans="1:23" ht="12">
      <c r="A25" s="6"/>
      <c r="B25" s="10" t="s">
        <v>22</v>
      </c>
      <c r="C25" s="11">
        <v>0</v>
      </c>
      <c r="D25" s="11">
        <v>0</v>
      </c>
      <c r="E25" s="11">
        <v>0.003134796238244514</v>
      </c>
      <c r="F25" s="11">
        <f aca="true" t="shared" si="5" ref="F25:F34">+SUM(G25:N25)</f>
        <v>0.9968652037617556</v>
      </c>
      <c r="G25" s="11">
        <v>0</v>
      </c>
      <c r="H25" s="11">
        <v>0</v>
      </c>
      <c r="I25" s="11">
        <v>0</v>
      </c>
      <c r="J25" s="11">
        <v>0.012539184952978056</v>
      </c>
      <c r="K25" s="11">
        <v>0.025078369905956112</v>
      </c>
      <c r="L25" s="11">
        <v>0.1786833855799373</v>
      </c>
      <c r="M25" s="11">
        <v>0.47335423197492166</v>
      </c>
      <c r="N25" s="11">
        <v>0.3072100313479624</v>
      </c>
      <c r="O25" s="12">
        <f t="shared" si="3"/>
        <v>1</v>
      </c>
      <c r="Q25" s="20">
        <v>319</v>
      </c>
      <c r="R25" s="20">
        <v>198</v>
      </c>
      <c r="S25" s="13">
        <f t="shared" si="4"/>
        <v>0.6206896551724138</v>
      </c>
      <c r="T25" s="20"/>
      <c r="U25" s="20"/>
      <c r="V25" s="13"/>
      <c r="W25" s="24"/>
    </row>
    <row r="26" spans="1:23" ht="12">
      <c r="A26" s="6"/>
      <c r="B26" s="10" t="s">
        <v>23</v>
      </c>
      <c r="C26" s="11">
        <v>0</v>
      </c>
      <c r="D26" s="11">
        <v>0</v>
      </c>
      <c r="E26" s="11">
        <v>0.004149377593360996</v>
      </c>
      <c r="F26" s="11">
        <f t="shared" si="5"/>
        <v>0.995850622406639</v>
      </c>
      <c r="G26" s="11">
        <v>0</v>
      </c>
      <c r="H26" s="11">
        <v>0.008298755186721992</v>
      </c>
      <c r="I26" s="11">
        <v>0.008298755186721992</v>
      </c>
      <c r="J26" s="11">
        <v>0.06224066390041494</v>
      </c>
      <c r="K26" s="11">
        <v>0.06224066390041494</v>
      </c>
      <c r="L26" s="11">
        <v>0.14107883817427386</v>
      </c>
      <c r="M26" s="11">
        <v>0.4315352697095436</v>
      </c>
      <c r="N26" s="11">
        <v>0.2821576763485477</v>
      </c>
      <c r="O26" s="12">
        <f t="shared" si="3"/>
        <v>1</v>
      </c>
      <c r="Q26" s="20">
        <v>482</v>
      </c>
      <c r="R26" s="20">
        <v>276</v>
      </c>
      <c r="S26" s="13">
        <f t="shared" si="4"/>
        <v>0.5726141078838174</v>
      </c>
      <c r="T26" s="20"/>
      <c r="U26" s="20"/>
      <c r="V26" s="13"/>
      <c r="W26" s="24"/>
    </row>
    <row r="27" spans="1:23" ht="12">
      <c r="A27" s="6"/>
      <c r="B27" s="10" t="s">
        <v>24</v>
      </c>
      <c r="C27" s="11">
        <v>0</v>
      </c>
      <c r="D27" s="11">
        <v>0</v>
      </c>
      <c r="E27" s="11">
        <v>0.011799410029498525</v>
      </c>
      <c r="F27" s="11">
        <f t="shared" si="5"/>
        <v>0.9882005899705014</v>
      </c>
      <c r="G27" s="11">
        <v>0</v>
      </c>
      <c r="H27" s="11">
        <v>0.008849557522123894</v>
      </c>
      <c r="I27" s="11">
        <v>0</v>
      </c>
      <c r="J27" s="11">
        <v>0.061946902654867256</v>
      </c>
      <c r="K27" s="11">
        <v>0.05014749262536873</v>
      </c>
      <c r="L27" s="11">
        <v>0.1710914454277286</v>
      </c>
      <c r="M27" s="11">
        <v>0.5250737463126843</v>
      </c>
      <c r="N27" s="11">
        <v>0.1710914454277286</v>
      </c>
      <c r="O27" s="12">
        <f t="shared" si="3"/>
        <v>1</v>
      </c>
      <c r="Q27" s="20">
        <v>339</v>
      </c>
      <c r="R27" s="20">
        <v>194</v>
      </c>
      <c r="S27" s="13">
        <f t="shared" si="4"/>
        <v>0.5722713864306784</v>
      </c>
      <c r="T27" s="20"/>
      <c r="U27" s="20"/>
      <c r="V27" s="13"/>
      <c r="W27" s="24"/>
    </row>
    <row r="28" spans="1:23" ht="12">
      <c r="A28" s="6"/>
      <c r="B28" s="10" t="s">
        <v>25</v>
      </c>
      <c r="C28" s="11">
        <v>0</v>
      </c>
      <c r="D28" s="11">
        <v>0</v>
      </c>
      <c r="E28" s="11">
        <v>0.0044444444444444444</v>
      </c>
      <c r="F28" s="11">
        <f t="shared" si="5"/>
        <v>0.9955555555555555</v>
      </c>
      <c r="G28" s="11">
        <v>0</v>
      </c>
      <c r="H28" s="11">
        <v>0</v>
      </c>
      <c r="I28" s="11">
        <v>0</v>
      </c>
      <c r="J28" s="11">
        <v>0.05333333333333334</v>
      </c>
      <c r="K28" s="11">
        <v>0.14666666666666667</v>
      </c>
      <c r="L28" s="11">
        <v>0.14666666666666667</v>
      </c>
      <c r="M28" s="11">
        <v>0.5377777777777778</v>
      </c>
      <c r="N28" s="11">
        <v>0.1111111111111111</v>
      </c>
      <c r="O28" s="12">
        <f t="shared" si="3"/>
        <v>1</v>
      </c>
      <c r="Q28" s="20">
        <v>226</v>
      </c>
      <c r="R28" s="20">
        <v>101</v>
      </c>
      <c r="S28" s="13">
        <f t="shared" si="4"/>
        <v>0.4469026548672566</v>
      </c>
      <c r="T28" s="20"/>
      <c r="U28" s="20"/>
      <c r="V28" s="13"/>
      <c r="W28" s="24"/>
    </row>
    <row r="29" spans="1:23" ht="12">
      <c r="A29" s="6"/>
      <c r="B29" s="10" t="s">
        <v>26</v>
      </c>
      <c r="C29" s="11">
        <v>0</v>
      </c>
      <c r="D29" s="11">
        <v>0</v>
      </c>
      <c r="E29" s="11">
        <v>0.018072289156626505</v>
      </c>
      <c r="F29" s="11">
        <f t="shared" si="5"/>
        <v>0.9819277108433735</v>
      </c>
      <c r="G29" s="11">
        <v>0</v>
      </c>
      <c r="H29" s="11">
        <v>0.018072289156626505</v>
      </c>
      <c r="I29" s="11">
        <v>0</v>
      </c>
      <c r="J29" s="11">
        <v>0.07228915662650602</v>
      </c>
      <c r="K29" s="11">
        <v>0.07228915662650602</v>
      </c>
      <c r="L29" s="11">
        <v>0.15060240963855423</v>
      </c>
      <c r="M29" s="11">
        <v>0.5602409638554217</v>
      </c>
      <c r="N29" s="11">
        <v>0.10843373493975904</v>
      </c>
      <c r="O29" s="12">
        <f t="shared" si="3"/>
        <v>1</v>
      </c>
      <c r="Q29" s="20">
        <v>166</v>
      </c>
      <c r="R29" s="20">
        <v>84</v>
      </c>
      <c r="S29" s="13">
        <f t="shared" si="4"/>
        <v>0.5060240963855421</v>
      </c>
      <c r="T29" s="20"/>
      <c r="U29" s="20"/>
      <c r="V29" s="13"/>
      <c r="W29" s="24"/>
    </row>
    <row r="30" spans="1:23" ht="12">
      <c r="A30" s="6"/>
      <c r="B30" s="10" t="s">
        <v>27</v>
      </c>
      <c r="C30" s="11">
        <v>0</v>
      </c>
      <c r="D30" s="11">
        <v>0.001402524544179523</v>
      </c>
      <c r="E30" s="11">
        <v>0.047685834502103785</v>
      </c>
      <c r="F30" s="11">
        <f t="shared" si="5"/>
        <v>0.9509116409537166</v>
      </c>
      <c r="G30" s="11">
        <v>0</v>
      </c>
      <c r="H30" s="11">
        <v>0</v>
      </c>
      <c r="I30" s="11">
        <v>0.012622720897615708</v>
      </c>
      <c r="J30" s="11">
        <v>0.04067321178120617</v>
      </c>
      <c r="K30" s="11">
        <v>0.10098176718092566</v>
      </c>
      <c r="L30" s="11">
        <v>0.24403927068723702</v>
      </c>
      <c r="M30" s="11">
        <v>0.5035063113604488</v>
      </c>
      <c r="N30" s="11">
        <v>0.04908835904628331</v>
      </c>
      <c r="O30" s="12">
        <f t="shared" si="3"/>
        <v>0.9999999999999999</v>
      </c>
      <c r="Q30" s="20">
        <v>713</v>
      </c>
      <c r="R30" s="20">
        <v>386</v>
      </c>
      <c r="S30" s="13">
        <f t="shared" si="4"/>
        <v>0.541374474053296</v>
      </c>
      <c r="T30" s="20"/>
      <c r="U30" s="20"/>
      <c r="V30" s="13"/>
      <c r="W30" s="24"/>
    </row>
    <row r="31" spans="1:23" ht="12">
      <c r="A31" s="6"/>
      <c r="B31" s="10" t="s">
        <v>28</v>
      </c>
      <c r="C31" s="11">
        <v>0</v>
      </c>
      <c r="D31" s="11">
        <v>0</v>
      </c>
      <c r="E31" s="11">
        <v>0.1511627906976744</v>
      </c>
      <c r="F31" s="11">
        <f t="shared" si="5"/>
        <v>0.8488372093023255</v>
      </c>
      <c r="G31" s="11">
        <v>0</v>
      </c>
      <c r="H31" s="11">
        <v>0</v>
      </c>
      <c r="I31" s="11">
        <v>0.03488372093023256</v>
      </c>
      <c r="J31" s="11">
        <v>0.06976744186046512</v>
      </c>
      <c r="K31" s="11">
        <v>0.1511627906976744</v>
      </c>
      <c r="L31" s="11">
        <v>0.313953488372093</v>
      </c>
      <c r="M31" s="11">
        <v>0.22674418604651161</v>
      </c>
      <c r="N31" s="11">
        <v>0.05232558139534884</v>
      </c>
      <c r="O31" s="12">
        <f t="shared" si="3"/>
        <v>1</v>
      </c>
      <c r="Q31" s="20">
        <v>171</v>
      </c>
      <c r="R31" s="20">
        <v>93</v>
      </c>
      <c r="S31" s="13">
        <f t="shared" si="4"/>
        <v>0.543859649122807</v>
      </c>
      <c r="T31" s="20"/>
      <c r="U31" s="20"/>
      <c r="V31" s="13"/>
      <c r="W31" s="24"/>
    </row>
    <row r="32" spans="1:23" ht="12">
      <c r="A32" s="6"/>
      <c r="B32" s="10" t="s">
        <v>29</v>
      </c>
      <c r="C32" s="11">
        <v>0</v>
      </c>
      <c r="D32" s="11">
        <v>0</v>
      </c>
      <c r="E32" s="11">
        <v>0.4444444444444444</v>
      </c>
      <c r="F32" s="11">
        <f t="shared" si="5"/>
        <v>0.5555555555555556</v>
      </c>
      <c r="G32" s="11">
        <v>0</v>
      </c>
      <c r="H32" s="11">
        <v>0</v>
      </c>
      <c r="I32" s="11">
        <v>0</v>
      </c>
      <c r="J32" s="11">
        <v>0.2222222222222222</v>
      </c>
      <c r="K32" s="11">
        <v>0.1111111111111111</v>
      </c>
      <c r="L32" s="11">
        <v>0.2222222222222222</v>
      </c>
      <c r="M32" s="11">
        <v>0</v>
      </c>
      <c r="N32" s="11">
        <v>0</v>
      </c>
      <c r="O32" s="12">
        <f t="shared" si="3"/>
        <v>1</v>
      </c>
      <c r="Q32" s="20">
        <v>8</v>
      </c>
      <c r="R32" s="20">
        <v>8</v>
      </c>
      <c r="S32" s="13">
        <f t="shared" si="4"/>
        <v>1</v>
      </c>
      <c r="T32" s="20"/>
      <c r="U32" s="20"/>
      <c r="V32" s="13"/>
      <c r="W32" s="24"/>
    </row>
    <row r="33" spans="1:23" ht="12">
      <c r="A33" s="6"/>
      <c r="B33" s="10" t="s">
        <v>30</v>
      </c>
      <c r="C33" s="11">
        <v>0</v>
      </c>
      <c r="D33" s="11">
        <v>0</v>
      </c>
      <c r="E33" s="11">
        <v>0</v>
      </c>
      <c r="F33" s="11">
        <f t="shared" si="5"/>
        <v>1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2">
        <f t="shared" si="3"/>
        <v>1</v>
      </c>
      <c r="Q33" s="20">
        <v>2</v>
      </c>
      <c r="R33" s="20">
        <v>2</v>
      </c>
      <c r="S33" s="13">
        <f t="shared" si="4"/>
        <v>1</v>
      </c>
      <c r="T33" s="20"/>
      <c r="U33" s="20"/>
      <c r="V33" s="13"/>
      <c r="W33" s="24"/>
    </row>
    <row r="34" spans="1:23" ht="12">
      <c r="A34" s="6"/>
      <c r="B34" s="10" t="s">
        <v>31</v>
      </c>
      <c r="C34" s="11">
        <v>0</v>
      </c>
      <c r="D34" s="11">
        <v>0</v>
      </c>
      <c r="E34" s="11">
        <v>0</v>
      </c>
      <c r="F34" s="11">
        <f t="shared" si="5"/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 t="s">
        <v>34</v>
      </c>
      <c r="Q34" s="20">
        <v>0</v>
      </c>
      <c r="R34" s="20">
        <v>0</v>
      </c>
      <c r="S34" s="13"/>
      <c r="T34" s="20"/>
      <c r="U34" s="20"/>
      <c r="V34" s="13"/>
      <c r="W34" s="24"/>
    </row>
    <row r="35" spans="1:23" ht="12.75" thickBot="1">
      <c r="A35" s="6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Q35" s="21">
        <f>+SUM(Q24:Q34)</f>
        <v>2510</v>
      </c>
      <c r="R35" s="21">
        <f>+SUM(R24:R34)</f>
        <v>1390</v>
      </c>
      <c r="S35" s="13">
        <f>+R35/Q35</f>
        <v>0.5537848605577689</v>
      </c>
      <c r="T35" s="20"/>
      <c r="U35" s="20"/>
      <c r="V35" s="13"/>
      <c r="W35" s="24"/>
    </row>
    <row r="36" spans="17:18" ht="12">
      <c r="Q36" s="20"/>
      <c r="R36" s="20"/>
    </row>
    <row r="37" spans="2:19" ht="12">
      <c r="B37" s="19" t="s">
        <v>19</v>
      </c>
      <c r="I37" t="s">
        <v>33</v>
      </c>
      <c r="Q37" s="26"/>
      <c r="R37" s="26"/>
      <c r="S37" s="27"/>
    </row>
  </sheetData>
  <printOptions/>
  <pageMargins left="0.75" right="0.75" top="1" bottom="1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steve.armstrong</dc:creator>
  <cp:keywords/>
  <dc:description/>
  <cp:lastModifiedBy>Mike Berrisford</cp:lastModifiedBy>
  <cp:lastPrinted>2010-12-20T15:21:47Z</cp:lastPrinted>
  <dcterms:created xsi:type="dcterms:W3CDTF">2010-12-09T16:22:48Z</dcterms:created>
  <dcterms:modified xsi:type="dcterms:W3CDTF">2010-12-22T15:43:20Z</dcterms:modified>
  <cp:category/>
  <cp:version/>
  <cp:contentType/>
  <cp:contentStatus/>
</cp:coreProperties>
</file>