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" yWindow="105" windowWidth="8910" windowHeight="5475" activeTab="0"/>
  </bookViews>
  <sheets>
    <sheet name="Menu" sheetId="1" r:id="rId1"/>
    <sheet name="Contract Value" sheetId="2" r:id="rId2"/>
    <sheet name="Payments" sheetId="3" r:id="rId3"/>
    <sheet name="Bid Value" sheetId="4" r:id="rId4"/>
    <sheet name="Option &amp; Exercsie Price" sheetId="5" r:id="rId5"/>
  </sheets>
  <definedNames/>
  <calcPr fullCalcOnLoad="1"/>
</workbook>
</file>

<file path=xl/sharedStrings.xml><?xml version="1.0" encoding="utf-8"?>
<sst xmlns="http://schemas.openxmlformats.org/spreadsheetml/2006/main" count="95" uniqueCount="28">
  <si>
    <t>Annual Quantity (AQ)</t>
  </si>
  <si>
    <t>KWh / Day</t>
  </si>
  <si>
    <t>Days</t>
  </si>
  <si>
    <t>%</t>
  </si>
  <si>
    <t>KWh pa</t>
  </si>
  <si>
    <t>per day</t>
  </si>
  <si>
    <t>p/KWh/day</t>
  </si>
  <si>
    <t>Fully Exercised Contract</t>
  </si>
  <si>
    <t>(Fully Exercised Contract)</t>
  </si>
  <si>
    <t>per month</t>
  </si>
  <si>
    <t>Interruption Allowance</t>
  </si>
  <si>
    <t>pa</t>
  </si>
  <si>
    <t>Option Percentage</t>
  </si>
  <si>
    <t>Exercise Percentage</t>
  </si>
  <si>
    <t>Average Monthly Payment</t>
  </si>
  <si>
    <t>Exercise Payment</t>
  </si>
  <si>
    <t xml:space="preserve">     p/KWh/day</t>
  </si>
  <si>
    <t>Offered Tranche Capacity</t>
  </si>
  <si>
    <t>Overall Tranche Price</t>
  </si>
  <si>
    <t>Interruption Option Price</t>
  </si>
  <si>
    <t>Interruption Exercise Price</t>
  </si>
  <si>
    <t>(Overall Tranche Price)</t>
  </si>
  <si>
    <t>Interruption Bid Calculator v2.0</t>
  </si>
  <si>
    <t xml:space="preserve">      This is best viewed in 'Full Screen' Mode</t>
  </si>
  <si>
    <r>
      <t xml:space="preserve">If you require any information about this 'Ready Reckoner' or wish to receive any future versions that are produced please contact us at </t>
    </r>
    <r>
      <rPr>
        <u val="single"/>
        <sz val="14"/>
        <rFont val="Tahoma"/>
        <family val="2"/>
      </rPr>
      <t>interruption@wwutilities.co.uk</t>
    </r>
    <r>
      <rPr>
        <sz val="14"/>
        <rFont val="Tahoma"/>
        <family val="2"/>
      </rPr>
      <t xml:space="preserve"> or by phoning 02920 278550</t>
    </r>
  </si>
  <si>
    <t xml:space="preserve">    pa</t>
  </si>
  <si>
    <t>(Option &amp; Exercise Payments)</t>
  </si>
  <si>
    <t>(Option &amp; Exercise Price)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</si>
</sst>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0"/>
    <numFmt numFmtId="166" formatCode="&quot;£&quot;#,##0.000"/>
    <numFmt numFmtId="167" formatCode="&quot;£&quot;#,##0"/>
    <numFmt numFmtId="168" formatCode="#,##0.0"/>
    <numFmt numFmtId="169" formatCode="0.0%"/>
    <numFmt numFmtId="170" formatCode="0.0000"/>
  </numFmts>
  <fonts count="11">
    <font>
      <sz val="10"/>
      <name val="Arial"/>
      <family val="0"/>
    </font>
    <font>
      <sz val="16"/>
      <name val="Verdana"/>
      <family val="2"/>
    </font>
    <font>
      <b/>
      <sz val="15"/>
      <name val="Arial"/>
      <family val="2"/>
    </font>
    <font>
      <sz val="18"/>
      <name val="Arial"/>
      <family val="0"/>
    </font>
    <font>
      <sz val="14"/>
      <name val="Verdana"/>
      <family val="2"/>
    </font>
    <font>
      <b/>
      <sz val="13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4"/>
      <name val="Tahoma"/>
      <family val="2"/>
    </font>
    <font>
      <u val="single"/>
      <sz val="14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7" fontId="1" fillId="0" borderId="0" xfId="0" applyNumberFormat="1" applyFont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left" vertical="center"/>
    </xf>
    <xf numFmtId="167" fontId="1" fillId="0" borderId="2" xfId="0" applyNumberFormat="1" applyFont="1" applyBorder="1" applyAlignment="1">
      <alignment horizontal="right" vertical="center"/>
    </xf>
    <xf numFmtId="1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170" fontId="1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167" fontId="1" fillId="0" borderId="2" xfId="0" applyNumberFormat="1" applyFont="1" applyBorder="1" applyAlignment="1" applyProtection="1">
      <alignment horizontal="right" vertical="center"/>
      <protection locked="0"/>
    </xf>
    <xf numFmtId="1" fontId="1" fillId="0" borderId="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vertical="center"/>
    </xf>
    <xf numFmtId="167" fontId="1" fillId="0" borderId="2" xfId="0" applyNumberFormat="1" applyFont="1" applyBorder="1" applyAlignment="1" applyProtection="1">
      <alignment horizontal="right" vertical="center"/>
      <protection/>
    </xf>
    <xf numFmtId="164" fontId="1" fillId="0" borderId="2" xfId="0" applyNumberFormat="1" applyFont="1" applyBorder="1" applyAlignment="1" applyProtection="1">
      <alignment horizontal="right" vertical="center"/>
      <protection/>
    </xf>
    <xf numFmtId="164" fontId="1" fillId="0" borderId="2" xfId="0" applyNumberFormat="1" applyFont="1" applyBorder="1" applyAlignment="1">
      <alignment horizontal="right" vertical="center"/>
    </xf>
    <xf numFmtId="170" fontId="1" fillId="0" borderId="2" xfId="0" applyNumberFormat="1" applyFont="1" applyBorder="1" applyAlignment="1" applyProtection="1">
      <alignment horizontal="right" vertical="center"/>
      <protection/>
    </xf>
    <xf numFmtId="0" fontId="6" fillId="0" borderId="3" xfId="0" applyFont="1" applyBorder="1" applyAlignment="1">
      <alignment horizontal="left" vertical="center"/>
    </xf>
    <xf numFmtId="1" fontId="1" fillId="0" borderId="2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jpeg" /><Relationship Id="rId2" Type="http://schemas.openxmlformats.org/officeDocument/2006/relationships/image" Target="../media/image31.emf" /><Relationship Id="rId3" Type="http://schemas.openxmlformats.org/officeDocument/2006/relationships/image" Target="../media/image14.emf" /><Relationship Id="rId4" Type="http://schemas.openxmlformats.org/officeDocument/2006/relationships/image" Target="../media/image8.emf" /><Relationship Id="rId5" Type="http://schemas.openxmlformats.org/officeDocument/2006/relationships/image" Target="../media/image15.emf" /><Relationship Id="rId6" Type="http://schemas.openxmlformats.org/officeDocument/2006/relationships/image" Target="../media/image5.emf" /><Relationship Id="rId7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3.emf" /><Relationship Id="rId3" Type="http://schemas.openxmlformats.org/officeDocument/2006/relationships/image" Target="../media/image32.emf" /><Relationship Id="rId4" Type="http://schemas.openxmlformats.org/officeDocument/2006/relationships/image" Target="../media/image17.emf" /><Relationship Id="rId5" Type="http://schemas.openxmlformats.org/officeDocument/2006/relationships/image" Target="../media/image11.emf" /><Relationship Id="rId6" Type="http://schemas.openxmlformats.org/officeDocument/2006/relationships/image" Target="../media/image6.emf" /><Relationship Id="rId7" Type="http://schemas.openxmlformats.org/officeDocument/2006/relationships/image" Target="../media/image24.emf" /><Relationship Id="rId8" Type="http://schemas.openxmlformats.org/officeDocument/2006/relationships/image" Target="../media/image2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33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18.emf" /><Relationship Id="rId7" Type="http://schemas.openxmlformats.org/officeDocument/2006/relationships/image" Target="../media/image26.emf" /><Relationship Id="rId8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35.emf" /><Relationship Id="rId3" Type="http://schemas.openxmlformats.org/officeDocument/2006/relationships/image" Target="../media/image9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22.emf" /><Relationship Id="rId7" Type="http://schemas.openxmlformats.org/officeDocument/2006/relationships/image" Target="../media/image28.emf" /><Relationship Id="rId8" Type="http://schemas.openxmlformats.org/officeDocument/2006/relationships/image" Target="../media/image2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36.emf" /><Relationship Id="rId3" Type="http://schemas.openxmlformats.org/officeDocument/2006/relationships/image" Target="../media/image34.emf" /><Relationship Id="rId4" Type="http://schemas.openxmlformats.org/officeDocument/2006/relationships/image" Target="../media/image21.emf" /><Relationship Id="rId5" Type="http://schemas.openxmlformats.org/officeDocument/2006/relationships/image" Target="../media/image1.emf" /><Relationship Id="rId6" Type="http://schemas.openxmlformats.org/officeDocument/2006/relationships/image" Target="../media/image10.emf" /><Relationship Id="rId7" Type="http://schemas.openxmlformats.org/officeDocument/2006/relationships/image" Target="../media/image16.emf" /><Relationship Id="rId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5</xdr:col>
      <xdr:colOff>276225</xdr:colOff>
      <xdr:row>7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3076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10</xdr:row>
      <xdr:rowOff>0</xdr:rowOff>
    </xdr:from>
    <xdr:to>
      <xdr:col>8</xdr:col>
      <xdr:colOff>314325</xdr:colOff>
      <xdr:row>17</xdr:row>
      <xdr:rowOff>9525</xdr:rowOff>
    </xdr:to>
    <xdr:pic>
      <xdr:nvPicPr>
        <xdr:cNvPr id="2" name="CommandButton1" descr="Hello!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1619250"/>
          <a:ext cx="3724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10</xdr:row>
      <xdr:rowOff>0</xdr:rowOff>
    </xdr:from>
    <xdr:to>
      <xdr:col>14</xdr:col>
      <xdr:colOff>371475</xdr:colOff>
      <xdr:row>17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1619250"/>
          <a:ext cx="3724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17</xdr:row>
      <xdr:rowOff>0</xdr:rowOff>
    </xdr:from>
    <xdr:to>
      <xdr:col>8</xdr:col>
      <xdr:colOff>314325</xdr:colOff>
      <xdr:row>24</xdr:row>
      <xdr:rowOff>9525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2752725"/>
          <a:ext cx="3724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17</xdr:row>
      <xdr:rowOff>0</xdr:rowOff>
    </xdr:from>
    <xdr:to>
      <xdr:col>14</xdr:col>
      <xdr:colOff>371475</xdr:colOff>
      <xdr:row>24</xdr:row>
      <xdr:rowOff>9525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81600" y="2752725"/>
          <a:ext cx="3724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2</xdr:row>
      <xdr:rowOff>57150</xdr:rowOff>
    </xdr:from>
    <xdr:to>
      <xdr:col>13</xdr:col>
      <xdr:colOff>247650</xdr:colOff>
      <xdr:row>4</xdr:row>
      <xdr:rowOff>104775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2</xdr:row>
      <xdr:rowOff>57150</xdr:rowOff>
    </xdr:from>
    <xdr:to>
      <xdr:col>15</xdr:col>
      <xdr:colOff>333375</xdr:colOff>
      <xdr:row>4</xdr:row>
      <xdr:rowOff>104775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0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0</xdr:rowOff>
    </xdr:from>
    <xdr:to>
      <xdr:col>3</xdr:col>
      <xdr:colOff>304800</xdr:colOff>
      <xdr:row>2</xdr:row>
      <xdr:rowOff>438150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00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0</xdr:rowOff>
    </xdr:from>
    <xdr:to>
      <xdr:col>3</xdr:col>
      <xdr:colOff>304800</xdr:colOff>
      <xdr:row>4</xdr:row>
      <xdr:rowOff>438150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525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0</xdr:rowOff>
    </xdr:from>
    <xdr:to>
      <xdr:col>3</xdr:col>
      <xdr:colOff>304800</xdr:colOff>
      <xdr:row>6</xdr:row>
      <xdr:rowOff>438150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543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</xdr:row>
      <xdr:rowOff>0</xdr:rowOff>
    </xdr:from>
    <xdr:to>
      <xdr:col>3</xdr:col>
      <xdr:colOff>314325</xdr:colOff>
      <xdr:row>8</xdr:row>
      <xdr:rowOff>438150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1336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0</xdr:rowOff>
    </xdr:from>
    <xdr:to>
      <xdr:col>3</xdr:col>
      <xdr:colOff>314325</xdr:colOff>
      <xdr:row>10</xdr:row>
      <xdr:rowOff>438150</xdr:rowOff>
    </xdr:to>
    <xdr:pic>
      <xdr:nvPicPr>
        <xdr:cNvPr id="5" name="SpinButton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7241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8</xdr:row>
      <xdr:rowOff>152400</xdr:rowOff>
    </xdr:from>
    <xdr:to>
      <xdr:col>9</xdr:col>
      <xdr:colOff>952500</xdr:colOff>
      <xdr:row>10</xdr:row>
      <xdr:rowOff>352425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22860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10</xdr:row>
      <xdr:rowOff>342900</xdr:rowOff>
    </xdr:from>
    <xdr:to>
      <xdr:col>9</xdr:col>
      <xdr:colOff>952500</xdr:colOff>
      <xdr:row>13</xdr:row>
      <xdr:rowOff>95250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30670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16</xdr:row>
      <xdr:rowOff>171450</xdr:rowOff>
    </xdr:from>
    <xdr:to>
      <xdr:col>9</xdr:col>
      <xdr:colOff>952500</xdr:colOff>
      <xdr:row>18</xdr:row>
      <xdr:rowOff>371475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46291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13</xdr:row>
      <xdr:rowOff>85725</xdr:rowOff>
    </xdr:from>
    <xdr:to>
      <xdr:col>9</xdr:col>
      <xdr:colOff>952500</xdr:colOff>
      <xdr:row>16</xdr:row>
      <xdr:rowOff>180975</xdr:rowOff>
    </xdr:to>
    <xdr:pic>
      <xdr:nvPicPr>
        <xdr:cNvPr id="9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38481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114300</xdr:rowOff>
    </xdr:from>
    <xdr:to>
      <xdr:col>8</xdr:col>
      <xdr:colOff>219075</xdr:colOff>
      <xdr:row>2</xdr:row>
      <xdr:rowOff>352425</xdr:rowOff>
    </xdr:to>
    <xdr:pic>
      <xdr:nvPicPr>
        <xdr:cNvPr id="10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</xdr:row>
      <xdr:rowOff>114300</xdr:rowOff>
    </xdr:from>
    <xdr:to>
      <xdr:col>9</xdr:col>
      <xdr:colOff>914400</xdr:colOff>
      <xdr:row>2</xdr:row>
      <xdr:rowOff>352425</xdr:rowOff>
    </xdr:to>
    <xdr:pic>
      <xdr:nvPicPr>
        <xdr:cNvPr id="11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0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8</xdr:row>
      <xdr:rowOff>0</xdr:rowOff>
    </xdr:from>
    <xdr:to>
      <xdr:col>4</xdr:col>
      <xdr:colOff>257175</xdr:colOff>
      <xdr:row>8</xdr:row>
      <xdr:rowOff>438150</xdr:rowOff>
    </xdr:to>
    <xdr:pic>
      <xdr:nvPicPr>
        <xdr:cNvPr id="12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1336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</xdr:row>
      <xdr:rowOff>104775</xdr:rowOff>
    </xdr:from>
    <xdr:to>
      <xdr:col>9</xdr:col>
      <xdr:colOff>952500</xdr:colOff>
      <xdr:row>8</xdr:row>
      <xdr:rowOff>161925</xdr:rowOff>
    </xdr:to>
    <xdr:pic>
      <xdr:nvPicPr>
        <xdr:cNvPr id="13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96100" y="15049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0</xdr:rowOff>
    </xdr:from>
    <xdr:to>
      <xdr:col>3</xdr:col>
      <xdr:colOff>304800</xdr:colOff>
      <xdr:row>2</xdr:row>
      <xdr:rowOff>438150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00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0</xdr:rowOff>
    </xdr:from>
    <xdr:to>
      <xdr:col>3</xdr:col>
      <xdr:colOff>304800</xdr:colOff>
      <xdr:row>4</xdr:row>
      <xdr:rowOff>438150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525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0</xdr:rowOff>
    </xdr:from>
    <xdr:to>
      <xdr:col>3</xdr:col>
      <xdr:colOff>304800</xdr:colOff>
      <xdr:row>6</xdr:row>
      <xdr:rowOff>438150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543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</xdr:row>
      <xdr:rowOff>0</xdr:rowOff>
    </xdr:from>
    <xdr:to>
      <xdr:col>3</xdr:col>
      <xdr:colOff>323850</xdr:colOff>
      <xdr:row>14</xdr:row>
      <xdr:rowOff>438150</xdr:rowOff>
    </xdr:to>
    <xdr:pic>
      <xdr:nvPicPr>
        <xdr:cNvPr id="4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9052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16</xdr:row>
      <xdr:rowOff>0</xdr:rowOff>
    </xdr:from>
    <xdr:to>
      <xdr:col>3</xdr:col>
      <xdr:colOff>323850</xdr:colOff>
      <xdr:row>16</xdr:row>
      <xdr:rowOff>438150</xdr:rowOff>
    </xdr:to>
    <xdr:pic>
      <xdr:nvPicPr>
        <xdr:cNvPr id="5" name="SpinButton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4577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</xdr:row>
      <xdr:rowOff>104775</xdr:rowOff>
    </xdr:from>
    <xdr:to>
      <xdr:col>9</xdr:col>
      <xdr:colOff>952500</xdr:colOff>
      <xdr:row>8</xdr:row>
      <xdr:rowOff>161925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5049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10</xdr:row>
      <xdr:rowOff>342900</xdr:rowOff>
    </xdr:from>
    <xdr:to>
      <xdr:col>9</xdr:col>
      <xdr:colOff>952500</xdr:colOff>
      <xdr:row>13</xdr:row>
      <xdr:rowOff>95250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30670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16</xdr:row>
      <xdr:rowOff>171450</xdr:rowOff>
    </xdr:from>
    <xdr:to>
      <xdr:col>9</xdr:col>
      <xdr:colOff>952500</xdr:colOff>
      <xdr:row>18</xdr:row>
      <xdr:rowOff>371475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46291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13</xdr:row>
      <xdr:rowOff>85725</xdr:rowOff>
    </xdr:from>
    <xdr:to>
      <xdr:col>9</xdr:col>
      <xdr:colOff>952500</xdr:colOff>
      <xdr:row>16</xdr:row>
      <xdr:rowOff>180975</xdr:rowOff>
    </xdr:to>
    <xdr:pic>
      <xdr:nvPicPr>
        <xdr:cNvPr id="9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38481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114300</xdr:rowOff>
    </xdr:from>
    <xdr:to>
      <xdr:col>8</xdr:col>
      <xdr:colOff>219075</xdr:colOff>
      <xdr:row>2</xdr:row>
      <xdr:rowOff>352425</xdr:rowOff>
    </xdr:to>
    <xdr:pic>
      <xdr:nvPicPr>
        <xdr:cNvPr id="10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</xdr:row>
      <xdr:rowOff>114300</xdr:rowOff>
    </xdr:from>
    <xdr:to>
      <xdr:col>9</xdr:col>
      <xdr:colOff>914400</xdr:colOff>
      <xdr:row>2</xdr:row>
      <xdr:rowOff>352425</xdr:rowOff>
    </xdr:to>
    <xdr:pic>
      <xdr:nvPicPr>
        <xdr:cNvPr id="11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0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8</xdr:row>
      <xdr:rowOff>152400</xdr:rowOff>
    </xdr:from>
    <xdr:to>
      <xdr:col>9</xdr:col>
      <xdr:colOff>952500</xdr:colOff>
      <xdr:row>10</xdr:row>
      <xdr:rowOff>352425</xdr:rowOff>
    </xdr:to>
    <xdr:pic>
      <xdr:nvPicPr>
        <xdr:cNvPr id="12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96100" y="22860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0</xdr:rowOff>
    </xdr:from>
    <xdr:to>
      <xdr:col>3</xdr:col>
      <xdr:colOff>304800</xdr:colOff>
      <xdr:row>2</xdr:row>
      <xdr:rowOff>438150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00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0</xdr:rowOff>
    </xdr:from>
    <xdr:to>
      <xdr:col>3</xdr:col>
      <xdr:colOff>304800</xdr:colOff>
      <xdr:row>4</xdr:row>
      <xdr:rowOff>438150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525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0</xdr:rowOff>
    </xdr:from>
    <xdr:to>
      <xdr:col>3</xdr:col>
      <xdr:colOff>304800</xdr:colOff>
      <xdr:row>6</xdr:row>
      <xdr:rowOff>438150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543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18</xdr:row>
      <xdr:rowOff>0</xdr:rowOff>
    </xdr:from>
    <xdr:to>
      <xdr:col>4</xdr:col>
      <xdr:colOff>257175</xdr:colOff>
      <xdr:row>18</xdr:row>
      <xdr:rowOff>438150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0482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0</xdr:rowOff>
    </xdr:from>
    <xdr:to>
      <xdr:col>3</xdr:col>
      <xdr:colOff>314325</xdr:colOff>
      <xdr:row>10</xdr:row>
      <xdr:rowOff>438150</xdr:rowOff>
    </xdr:to>
    <xdr:pic>
      <xdr:nvPicPr>
        <xdr:cNvPr id="5" name="SpinButton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7241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18</xdr:row>
      <xdr:rowOff>0</xdr:rowOff>
    </xdr:from>
    <xdr:to>
      <xdr:col>3</xdr:col>
      <xdr:colOff>314325</xdr:colOff>
      <xdr:row>18</xdr:row>
      <xdr:rowOff>438150</xdr:rowOff>
    </xdr:to>
    <xdr:pic>
      <xdr:nvPicPr>
        <xdr:cNvPr id="6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50482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</xdr:row>
      <xdr:rowOff>104775</xdr:rowOff>
    </xdr:from>
    <xdr:to>
      <xdr:col>9</xdr:col>
      <xdr:colOff>1323975</xdr:colOff>
      <xdr:row>8</xdr:row>
      <xdr:rowOff>161925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5049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8</xdr:row>
      <xdr:rowOff>152400</xdr:rowOff>
    </xdr:from>
    <xdr:to>
      <xdr:col>9</xdr:col>
      <xdr:colOff>1323975</xdr:colOff>
      <xdr:row>10</xdr:row>
      <xdr:rowOff>352425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22860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16</xdr:row>
      <xdr:rowOff>171450</xdr:rowOff>
    </xdr:from>
    <xdr:to>
      <xdr:col>9</xdr:col>
      <xdr:colOff>1323975</xdr:colOff>
      <xdr:row>18</xdr:row>
      <xdr:rowOff>371475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46291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13</xdr:row>
      <xdr:rowOff>85725</xdr:rowOff>
    </xdr:from>
    <xdr:to>
      <xdr:col>9</xdr:col>
      <xdr:colOff>1323975</xdr:colOff>
      <xdr:row>16</xdr:row>
      <xdr:rowOff>180975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38481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114300</xdr:rowOff>
    </xdr:from>
    <xdr:to>
      <xdr:col>8</xdr:col>
      <xdr:colOff>590550</xdr:colOff>
      <xdr:row>2</xdr:row>
      <xdr:rowOff>352425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</xdr:row>
      <xdr:rowOff>114300</xdr:rowOff>
    </xdr:from>
    <xdr:to>
      <xdr:col>9</xdr:col>
      <xdr:colOff>1285875</xdr:colOff>
      <xdr:row>2</xdr:row>
      <xdr:rowOff>352425</xdr:rowOff>
    </xdr:to>
    <xdr:pic>
      <xdr:nvPicPr>
        <xdr:cNvPr id="12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0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10</xdr:row>
      <xdr:rowOff>342900</xdr:rowOff>
    </xdr:from>
    <xdr:to>
      <xdr:col>9</xdr:col>
      <xdr:colOff>1323975</xdr:colOff>
      <xdr:row>13</xdr:row>
      <xdr:rowOff>95250</xdr:rowOff>
    </xdr:to>
    <xdr:pic>
      <xdr:nvPicPr>
        <xdr:cNvPr id="13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96100" y="30670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0</xdr:rowOff>
    </xdr:from>
    <xdr:to>
      <xdr:col>3</xdr:col>
      <xdr:colOff>304800</xdr:colOff>
      <xdr:row>2</xdr:row>
      <xdr:rowOff>438150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00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0</xdr:rowOff>
    </xdr:from>
    <xdr:to>
      <xdr:col>3</xdr:col>
      <xdr:colOff>304800</xdr:colOff>
      <xdr:row>4</xdr:row>
      <xdr:rowOff>438150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525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0</xdr:rowOff>
    </xdr:from>
    <xdr:to>
      <xdr:col>3</xdr:col>
      <xdr:colOff>304800</xdr:colOff>
      <xdr:row>6</xdr:row>
      <xdr:rowOff>438150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5430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</xdr:row>
      <xdr:rowOff>104775</xdr:rowOff>
    </xdr:from>
    <xdr:to>
      <xdr:col>9</xdr:col>
      <xdr:colOff>1323975</xdr:colOff>
      <xdr:row>8</xdr:row>
      <xdr:rowOff>161925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5049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8</xdr:row>
      <xdr:rowOff>152400</xdr:rowOff>
    </xdr:from>
    <xdr:to>
      <xdr:col>9</xdr:col>
      <xdr:colOff>1323975</xdr:colOff>
      <xdr:row>10</xdr:row>
      <xdr:rowOff>352425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22860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16</xdr:row>
      <xdr:rowOff>171450</xdr:rowOff>
    </xdr:from>
    <xdr:to>
      <xdr:col>9</xdr:col>
      <xdr:colOff>1323975</xdr:colOff>
      <xdr:row>18</xdr:row>
      <xdr:rowOff>371475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46291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10</xdr:row>
      <xdr:rowOff>342900</xdr:rowOff>
    </xdr:from>
    <xdr:to>
      <xdr:col>9</xdr:col>
      <xdr:colOff>1323975</xdr:colOff>
      <xdr:row>13</xdr:row>
      <xdr:rowOff>95250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306705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20</xdr:row>
      <xdr:rowOff>0</xdr:rowOff>
    </xdr:from>
    <xdr:to>
      <xdr:col>4</xdr:col>
      <xdr:colOff>257175</xdr:colOff>
      <xdr:row>20</xdr:row>
      <xdr:rowOff>438150</xdr:rowOff>
    </xdr:to>
    <xdr:pic>
      <xdr:nvPicPr>
        <xdr:cNvPr id="8" name="SpinButton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6388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20</xdr:row>
      <xdr:rowOff>0</xdr:rowOff>
    </xdr:from>
    <xdr:to>
      <xdr:col>3</xdr:col>
      <xdr:colOff>314325</xdr:colOff>
      <xdr:row>20</xdr:row>
      <xdr:rowOff>438150</xdr:rowOff>
    </xdr:to>
    <xdr:pic>
      <xdr:nvPicPr>
        <xdr:cNvPr id="9" name="SpinButton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563880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22</xdr:row>
      <xdr:rowOff>0</xdr:rowOff>
    </xdr:from>
    <xdr:to>
      <xdr:col>4</xdr:col>
      <xdr:colOff>257175</xdr:colOff>
      <xdr:row>22</xdr:row>
      <xdr:rowOff>438150</xdr:rowOff>
    </xdr:to>
    <xdr:pic>
      <xdr:nvPicPr>
        <xdr:cNvPr id="10" name="SpinButton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62293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0</xdr:rowOff>
    </xdr:from>
    <xdr:to>
      <xdr:col>3</xdr:col>
      <xdr:colOff>314325</xdr:colOff>
      <xdr:row>22</xdr:row>
      <xdr:rowOff>438150</xdr:rowOff>
    </xdr:to>
    <xdr:pic>
      <xdr:nvPicPr>
        <xdr:cNvPr id="11" name="SpinButton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62293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114300</xdr:rowOff>
    </xdr:from>
    <xdr:to>
      <xdr:col>8</xdr:col>
      <xdr:colOff>581025</xdr:colOff>
      <xdr:row>2</xdr:row>
      <xdr:rowOff>352425</xdr:rowOff>
    </xdr:to>
    <xdr:pic>
      <xdr:nvPicPr>
        <xdr:cNvPr id="12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72300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114300</xdr:rowOff>
    </xdr:from>
    <xdr:to>
      <xdr:col>9</xdr:col>
      <xdr:colOff>1276350</xdr:colOff>
      <xdr:row>2</xdr:row>
      <xdr:rowOff>352425</xdr:rowOff>
    </xdr:to>
    <xdr:pic>
      <xdr:nvPicPr>
        <xdr:cNvPr id="13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77225" y="38100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13</xdr:row>
      <xdr:rowOff>85725</xdr:rowOff>
    </xdr:from>
    <xdr:to>
      <xdr:col>9</xdr:col>
      <xdr:colOff>1323975</xdr:colOff>
      <xdr:row>16</xdr:row>
      <xdr:rowOff>180975</xdr:rowOff>
    </xdr:to>
    <xdr:pic>
      <xdr:nvPicPr>
        <xdr:cNvPr id="14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96100" y="3848100"/>
          <a:ext cx="2619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6:O29"/>
  <sheetViews>
    <sheetView showGridLines="0" showRowColHeaders="0" tabSelected="1" zoomScale="95" zoomScaleNormal="95" workbookViewId="0" topLeftCell="A1">
      <selection activeCell="H14" sqref="H14"/>
    </sheetView>
  </sheetViews>
  <sheetFormatPr defaultColWidth="9.140625" defaultRowHeight="12.75"/>
  <sheetData>
    <row r="6" ht="12.75">
      <c r="L6" s="28" t="s">
        <v>23</v>
      </c>
    </row>
    <row r="25" ht="13.5" thickBot="1"/>
    <row r="26" spans="3:15" ht="12.75" customHeight="1">
      <c r="C26" s="29" t="s">
        <v>24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3:15" ht="12.75" customHeight="1"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3:15" ht="12.75" customHeight="1"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</row>
    <row r="29" spans="3:15" ht="13.5" thickBot="1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</row>
  </sheetData>
  <sheetProtection/>
  <mergeCells count="1">
    <mergeCell ref="C26:O2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M25"/>
  <sheetViews>
    <sheetView showGridLines="0" showRowColHeaders="0" zoomScale="95" zoomScaleNormal="95" workbookViewId="0" topLeftCell="A1">
      <selection activeCell="H11" sqref="H11"/>
    </sheetView>
  </sheetViews>
  <sheetFormatPr defaultColWidth="9.140625" defaultRowHeight="12.75"/>
  <cols>
    <col min="1" max="1" width="3.7109375" style="0" customWidth="1"/>
    <col min="2" max="2" width="54.28125" style="0" bestFit="1" customWidth="1"/>
    <col min="3" max="3" width="17.421875" style="0" customWidth="1"/>
    <col min="4" max="4" width="5.140625" style="0" customWidth="1"/>
    <col min="5" max="5" width="18.421875" style="0" bestFit="1" customWidth="1"/>
    <col min="6" max="7" width="5.57421875" style="0" customWidth="1"/>
    <col min="10" max="10" width="23.421875" style="0" customWidth="1"/>
    <col min="11" max="11" width="15.8515625" style="0" customWidth="1"/>
  </cols>
  <sheetData>
    <row r="1" spans="2:3" ht="21" customHeight="1">
      <c r="B1" s="19" t="s">
        <v>22</v>
      </c>
      <c r="C1" s="20" t="s">
        <v>8</v>
      </c>
    </row>
    <row r="2" ht="10.5" customHeight="1" thickBot="1"/>
    <row r="3" spans="2:11" ht="35.25" customHeight="1" thickBot="1">
      <c r="B3" s="7" t="s">
        <v>0</v>
      </c>
      <c r="C3" s="14">
        <v>15000000</v>
      </c>
      <c r="D3" s="8"/>
      <c r="E3" s="9" t="s">
        <v>4</v>
      </c>
      <c r="F3" s="4"/>
      <c r="G3" s="4"/>
      <c r="K3" s="1"/>
    </row>
    <row r="4" spans="2:5" ht="8.25" customHeight="1" thickBot="1">
      <c r="B4" s="5"/>
      <c r="C4" s="15"/>
      <c r="E4" s="5"/>
    </row>
    <row r="5" spans="2:11" ht="35.25" customHeight="1" thickBot="1">
      <c r="B5" s="7" t="s">
        <v>17</v>
      </c>
      <c r="C5" s="14">
        <v>50000</v>
      </c>
      <c r="D5" s="8"/>
      <c r="E5" s="9" t="s">
        <v>1</v>
      </c>
      <c r="K5" s="1"/>
    </row>
    <row r="6" spans="2:5" ht="11.25" customHeight="1" thickBot="1">
      <c r="B6" s="5"/>
      <c r="C6" s="15"/>
      <c r="E6" s="5"/>
    </row>
    <row r="7" spans="2:13" ht="35.25" customHeight="1" thickBot="1">
      <c r="B7" s="7" t="s">
        <v>10</v>
      </c>
      <c r="C7" s="16">
        <v>30</v>
      </c>
      <c r="D7" s="8"/>
      <c r="E7" s="9" t="s">
        <v>2</v>
      </c>
      <c r="K7" s="1"/>
      <c r="M7" s="2"/>
    </row>
    <row r="8" spans="2:5" ht="11.25" customHeight="1" thickBot="1">
      <c r="B8" s="5"/>
      <c r="C8" s="15"/>
      <c r="E8" s="5"/>
    </row>
    <row r="9" spans="2:11" ht="35.25" customHeight="1" thickBot="1">
      <c r="B9" s="7" t="s">
        <v>7</v>
      </c>
      <c r="C9" s="17">
        <v>30000</v>
      </c>
      <c r="D9" s="8"/>
      <c r="E9" s="9" t="s">
        <v>25</v>
      </c>
      <c r="K9" s="3"/>
    </row>
    <row r="10" ht="11.25" customHeight="1" thickBot="1">
      <c r="C10" s="15"/>
    </row>
    <row r="11" spans="2:11" ht="35.25" customHeight="1" thickBot="1">
      <c r="B11" s="7" t="s">
        <v>12</v>
      </c>
      <c r="C11" s="18">
        <v>40</v>
      </c>
      <c r="D11" s="8"/>
      <c r="E11" s="9" t="s">
        <v>3</v>
      </c>
      <c r="K11" s="3"/>
    </row>
    <row r="12" ht="11.25" customHeight="1" thickBot="1"/>
    <row r="13" spans="2:11" ht="35.25" customHeight="1" thickBot="1">
      <c r="B13" s="7" t="s">
        <v>13</v>
      </c>
      <c r="C13" s="11">
        <f>100-C11</f>
        <v>60</v>
      </c>
      <c r="D13" s="12" t="s">
        <v>3</v>
      </c>
      <c r="E13" s="9"/>
      <c r="K13" s="3"/>
    </row>
    <row r="14" ht="11.25" customHeight="1" thickBot="1"/>
    <row r="15" spans="2:11" ht="35.25" customHeight="1" thickBot="1">
      <c r="B15" s="7" t="s">
        <v>14</v>
      </c>
      <c r="C15" s="10">
        <f>(C9/12)*C11/100</f>
        <v>1000</v>
      </c>
      <c r="D15" s="12" t="s">
        <v>9</v>
      </c>
      <c r="E15" s="9"/>
      <c r="K15" s="3"/>
    </row>
    <row r="16" ht="8.25" customHeight="1" thickBot="1"/>
    <row r="17" spans="2:11" ht="35.25" customHeight="1" thickBot="1">
      <c r="B17" s="7" t="s">
        <v>15</v>
      </c>
      <c r="C17" s="10">
        <f>(C9*C13/100)/C7</f>
        <v>600</v>
      </c>
      <c r="D17" s="12" t="s">
        <v>5</v>
      </c>
      <c r="E17" s="9"/>
      <c r="K17" s="3"/>
    </row>
    <row r="18" ht="11.25" customHeight="1" thickBot="1"/>
    <row r="19" spans="2:11" ht="35.25" customHeight="1" thickBot="1">
      <c r="B19" s="7" t="s">
        <v>18</v>
      </c>
      <c r="C19" s="13">
        <f>(C9*100)/C5/365</f>
        <v>0.1643835616438356</v>
      </c>
      <c r="D19" s="12" t="s">
        <v>6</v>
      </c>
      <c r="E19" s="9"/>
      <c r="K19" s="3"/>
    </row>
    <row r="20" ht="11.25" customHeight="1" thickBot="1"/>
    <row r="21" spans="2:11" ht="35.25" customHeight="1" thickBot="1">
      <c r="B21" s="7" t="s">
        <v>19</v>
      </c>
      <c r="C21" s="13">
        <f>(C9*C11)/C5/365</f>
        <v>0.06575342465753424</v>
      </c>
      <c r="D21" s="12" t="s">
        <v>6</v>
      </c>
      <c r="E21" s="9"/>
      <c r="K21" s="3"/>
    </row>
    <row r="22" ht="11.25" customHeight="1" thickBot="1"/>
    <row r="23" spans="2:11" ht="35.25" customHeight="1" thickBot="1">
      <c r="B23" s="7" t="s">
        <v>20</v>
      </c>
      <c r="C23" s="13">
        <f>(C9*C13)/C5/C7</f>
        <v>1.2</v>
      </c>
      <c r="D23" s="12" t="s">
        <v>6</v>
      </c>
      <c r="E23" s="9"/>
      <c r="K23" s="3"/>
    </row>
    <row r="24" ht="11.25" customHeight="1"/>
    <row r="25" ht="12.75">
      <c r="C25" s="6"/>
    </row>
  </sheetData>
  <sheetProtection password="83AF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M23"/>
  <sheetViews>
    <sheetView showGridLines="0" showRowColHeaders="0" zoomScale="95" zoomScaleNormal="95" workbookViewId="0" topLeftCell="A1">
      <selection activeCell="H14" sqref="H14"/>
    </sheetView>
  </sheetViews>
  <sheetFormatPr defaultColWidth="9.140625" defaultRowHeight="12.75"/>
  <cols>
    <col min="1" max="1" width="3.7109375" style="0" customWidth="1"/>
    <col min="2" max="2" width="54.28125" style="0" bestFit="1" customWidth="1"/>
    <col min="3" max="3" width="17.421875" style="0" customWidth="1"/>
    <col min="4" max="4" width="5.140625" style="0" customWidth="1"/>
    <col min="5" max="5" width="18.421875" style="0" bestFit="1" customWidth="1"/>
    <col min="6" max="7" width="5.57421875" style="0" customWidth="1"/>
    <col min="10" max="10" width="23.421875" style="0" customWidth="1"/>
    <col min="11" max="11" width="15.8515625" style="0" customWidth="1"/>
  </cols>
  <sheetData>
    <row r="1" spans="2:3" ht="21" customHeight="1">
      <c r="B1" s="19" t="str">
        <f>'Contract Value'!B1</f>
        <v>Interruption Bid Calculator v2.0</v>
      </c>
      <c r="C1" s="20" t="s">
        <v>26</v>
      </c>
    </row>
    <row r="2" ht="10.5" customHeight="1" thickBot="1"/>
    <row r="3" spans="2:11" ht="35.25" customHeight="1" thickBot="1">
      <c r="B3" s="7" t="s">
        <v>0</v>
      </c>
      <c r="C3" s="14">
        <v>15000000</v>
      </c>
      <c r="D3" s="8"/>
      <c r="E3" s="9" t="s">
        <v>4</v>
      </c>
      <c r="F3" s="4"/>
      <c r="G3" s="4"/>
      <c r="K3" s="1"/>
    </row>
    <row r="4" spans="2:5" ht="8.25" customHeight="1" thickBot="1">
      <c r="B4" s="5"/>
      <c r="C4" s="15"/>
      <c r="E4" s="5"/>
    </row>
    <row r="5" spans="2:11" ht="35.25" customHeight="1" thickBot="1">
      <c r="B5" s="7" t="s">
        <v>17</v>
      </c>
      <c r="C5" s="14">
        <v>50000</v>
      </c>
      <c r="D5" s="8"/>
      <c r="E5" s="9" t="s">
        <v>1</v>
      </c>
      <c r="K5" s="1"/>
    </row>
    <row r="6" spans="2:5" ht="11.25" customHeight="1" thickBot="1">
      <c r="B6" s="5"/>
      <c r="C6" s="15"/>
      <c r="E6" s="5"/>
    </row>
    <row r="7" spans="2:13" ht="35.25" customHeight="1" thickBot="1">
      <c r="B7" s="7" t="s">
        <v>10</v>
      </c>
      <c r="C7" s="16">
        <v>30</v>
      </c>
      <c r="D7" s="8"/>
      <c r="E7" s="9" t="s">
        <v>2</v>
      </c>
      <c r="K7" s="1"/>
      <c r="M7" s="2"/>
    </row>
    <row r="8" spans="2:5" ht="11.25" customHeight="1" thickBot="1">
      <c r="B8" s="5"/>
      <c r="C8" s="15"/>
      <c r="E8" s="5"/>
    </row>
    <row r="9" spans="2:11" ht="35.25" customHeight="1" thickBot="1">
      <c r="B9" s="7" t="s">
        <v>7</v>
      </c>
      <c r="C9" s="22">
        <f>(12*C15)+(C7*C17)</f>
        <v>30000</v>
      </c>
      <c r="D9" s="21" t="s">
        <v>11</v>
      </c>
      <c r="E9" s="9"/>
      <c r="K9" s="3"/>
    </row>
    <row r="10" ht="11.25" customHeight="1" thickBot="1">
      <c r="C10" s="15"/>
    </row>
    <row r="11" spans="2:11" ht="35.25" customHeight="1" thickBot="1">
      <c r="B11" s="7" t="s">
        <v>12</v>
      </c>
      <c r="C11" s="23">
        <f>C15/(C9/12)*100</f>
        <v>40</v>
      </c>
      <c r="D11" s="21" t="s">
        <v>3</v>
      </c>
      <c r="E11" s="9"/>
      <c r="K11" s="3"/>
    </row>
    <row r="12" ht="11.25" customHeight="1" thickBot="1"/>
    <row r="13" spans="2:11" ht="35.25" customHeight="1" thickBot="1">
      <c r="B13" s="7" t="s">
        <v>13</v>
      </c>
      <c r="C13" s="24">
        <f>100-C11</f>
        <v>60</v>
      </c>
      <c r="D13" s="12" t="s">
        <v>3</v>
      </c>
      <c r="E13" s="9"/>
      <c r="K13" s="3"/>
    </row>
    <row r="14" ht="11.25" customHeight="1" thickBot="1"/>
    <row r="15" spans="2:11" ht="35.25" customHeight="1" thickBot="1">
      <c r="B15" s="7" t="s">
        <v>14</v>
      </c>
      <c r="C15" s="17">
        <v>1000</v>
      </c>
      <c r="D15" s="12"/>
      <c r="E15" s="9" t="s">
        <v>9</v>
      </c>
      <c r="K15" s="3"/>
    </row>
    <row r="16" ht="8.25" customHeight="1" thickBot="1"/>
    <row r="17" spans="2:11" ht="35.25" customHeight="1" thickBot="1">
      <c r="B17" s="7" t="s">
        <v>15</v>
      </c>
      <c r="C17" s="17">
        <v>600</v>
      </c>
      <c r="D17" s="12"/>
      <c r="E17" s="9" t="s">
        <v>5</v>
      </c>
      <c r="K17" s="3"/>
    </row>
    <row r="18" ht="11.25" customHeight="1" thickBot="1"/>
    <row r="19" spans="2:11" ht="35.25" customHeight="1" thickBot="1">
      <c r="B19" s="7" t="s">
        <v>18</v>
      </c>
      <c r="C19" s="13">
        <f>(C9*100)/C5/365</f>
        <v>0.1643835616438356</v>
      </c>
      <c r="D19" s="12" t="s">
        <v>6</v>
      </c>
      <c r="E19" s="9"/>
      <c r="K19" s="3"/>
    </row>
    <row r="20" ht="11.25" customHeight="1" thickBot="1"/>
    <row r="21" spans="2:11" ht="35.25" customHeight="1" thickBot="1">
      <c r="B21" s="7" t="s">
        <v>19</v>
      </c>
      <c r="C21" s="13">
        <f>(C9*C11)/C5/365</f>
        <v>0.06575342465753424</v>
      </c>
      <c r="D21" s="12" t="s">
        <v>6</v>
      </c>
      <c r="E21" s="9"/>
      <c r="K21" s="3"/>
    </row>
    <row r="22" ht="11.25" customHeight="1" thickBot="1"/>
    <row r="23" spans="2:11" ht="35.25" customHeight="1" thickBot="1">
      <c r="B23" s="7" t="s">
        <v>20</v>
      </c>
      <c r="C23" s="13">
        <f>(C9*C13)/C5/C7</f>
        <v>1.2</v>
      </c>
      <c r="D23" s="12" t="s">
        <v>6</v>
      </c>
      <c r="E23" s="9"/>
      <c r="K23" s="3"/>
    </row>
  </sheetData>
  <sheetProtection password="83AF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M25"/>
  <sheetViews>
    <sheetView showGridLines="0" showRowColHeaders="0" zoomScale="95" zoomScaleNormal="95" workbookViewId="0" topLeftCell="A1">
      <selection activeCell="I9" sqref="I9"/>
    </sheetView>
  </sheetViews>
  <sheetFormatPr defaultColWidth="9.140625" defaultRowHeight="12.75"/>
  <cols>
    <col min="1" max="1" width="3.7109375" style="0" customWidth="1"/>
    <col min="2" max="2" width="54.28125" style="0" bestFit="1" customWidth="1"/>
    <col min="3" max="3" width="17.421875" style="0" customWidth="1"/>
    <col min="4" max="4" width="5.140625" style="0" customWidth="1"/>
    <col min="5" max="5" width="18.421875" style="0" bestFit="1" customWidth="1"/>
    <col min="6" max="6" width="5.57421875" style="0" customWidth="1"/>
    <col min="7" max="7" width="6.28125" style="0" hidden="1" customWidth="1"/>
    <col min="10" max="10" width="23.421875" style="0" customWidth="1"/>
    <col min="11" max="11" width="15.8515625" style="0" customWidth="1"/>
  </cols>
  <sheetData>
    <row r="1" spans="2:3" ht="21" customHeight="1">
      <c r="B1" s="19" t="str">
        <f>'Contract Value'!B1</f>
        <v>Interruption Bid Calculator v2.0</v>
      </c>
      <c r="C1" s="20" t="s">
        <v>21</v>
      </c>
    </row>
    <row r="2" ht="10.5" customHeight="1" thickBot="1"/>
    <row r="3" spans="2:11" ht="35.25" customHeight="1" thickBot="1">
      <c r="B3" s="7" t="s">
        <v>0</v>
      </c>
      <c r="C3" s="14">
        <v>15000000</v>
      </c>
      <c r="D3" s="8"/>
      <c r="E3" s="9" t="s">
        <v>4</v>
      </c>
      <c r="F3" s="4"/>
      <c r="G3" s="4"/>
      <c r="K3" s="1"/>
    </row>
    <row r="4" spans="2:5" ht="8.25" customHeight="1" thickBot="1">
      <c r="B4" s="5"/>
      <c r="C4" s="15"/>
      <c r="E4" s="5"/>
    </row>
    <row r="5" spans="2:11" ht="35.25" customHeight="1" thickBot="1">
      <c r="B5" s="7" t="s">
        <v>17</v>
      </c>
      <c r="C5" s="14">
        <v>50000</v>
      </c>
      <c r="D5" s="8"/>
      <c r="E5" s="9" t="s">
        <v>1</v>
      </c>
      <c r="K5" s="1"/>
    </row>
    <row r="6" spans="2:5" ht="11.25" customHeight="1" thickBot="1">
      <c r="B6" s="5"/>
      <c r="C6" s="15"/>
      <c r="E6" s="5"/>
    </row>
    <row r="7" spans="2:13" ht="35.25" customHeight="1" thickBot="1">
      <c r="B7" s="7" t="s">
        <v>10</v>
      </c>
      <c r="C7" s="16">
        <v>30</v>
      </c>
      <c r="D7" s="8"/>
      <c r="E7" s="9" t="s">
        <v>2</v>
      </c>
      <c r="K7" s="1"/>
      <c r="M7" s="2"/>
    </row>
    <row r="8" spans="2:5" ht="11.25" customHeight="1" thickBot="1">
      <c r="B8" s="5"/>
      <c r="C8" s="15"/>
      <c r="E8" s="5"/>
    </row>
    <row r="9" spans="2:11" ht="35.25" customHeight="1" thickBot="1">
      <c r="B9" s="7" t="s">
        <v>7</v>
      </c>
      <c r="C9" s="22">
        <f>(C5*365*C19)/100</f>
        <v>30003</v>
      </c>
      <c r="D9" s="12" t="s">
        <v>11</v>
      </c>
      <c r="E9" s="9"/>
      <c r="K9" s="3"/>
    </row>
    <row r="10" ht="11.25" customHeight="1" thickBot="1">
      <c r="C10" s="15"/>
    </row>
    <row r="11" spans="2:11" ht="35.25" customHeight="1" thickBot="1">
      <c r="B11" s="7" t="s">
        <v>12</v>
      </c>
      <c r="C11" s="18">
        <v>40</v>
      </c>
      <c r="D11" s="8"/>
      <c r="E11" s="9" t="s">
        <v>3</v>
      </c>
      <c r="K11" s="3"/>
    </row>
    <row r="12" ht="11.25" customHeight="1" thickBot="1"/>
    <row r="13" spans="2:11" ht="35.25" customHeight="1" thickBot="1">
      <c r="B13" s="7" t="s">
        <v>13</v>
      </c>
      <c r="C13" s="11">
        <f>100-C11</f>
        <v>60</v>
      </c>
      <c r="D13" s="12" t="s">
        <v>3</v>
      </c>
      <c r="E13" s="9"/>
      <c r="K13" s="3"/>
    </row>
    <row r="14" ht="11.25" customHeight="1" thickBot="1"/>
    <row r="15" spans="2:11" ht="35.25" customHeight="1" thickBot="1">
      <c r="B15" s="7" t="s">
        <v>14</v>
      </c>
      <c r="C15" s="10">
        <f>(C9/12)*C11/100</f>
        <v>1000.1</v>
      </c>
      <c r="D15" s="12" t="s">
        <v>9</v>
      </c>
      <c r="E15" s="9"/>
      <c r="K15" s="3"/>
    </row>
    <row r="16" ht="8.25" customHeight="1" thickBot="1"/>
    <row r="17" spans="2:11" ht="35.25" customHeight="1" thickBot="1">
      <c r="B17" s="7" t="s">
        <v>15</v>
      </c>
      <c r="C17" s="10">
        <f>(C9*C13/100)/C7</f>
        <v>600.06</v>
      </c>
      <c r="D17" s="12" t="s">
        <v>5</v>
      </c>
      <c r="E17" s="9"/>
      <c r="K17" s="3"/>
    </row>
    <row r="18" ht="11.25" customHeight="1" thickBot="1"/>
    <row r="19" spans="2:11" ht="35.25" customHeight="1" thickBot="1">
      <c r="B19" s="7" t="s">
        <v>18</v>
      </c>
      <c r="C19" s="25">
        <f>G19/100000</f>
        <v>0.1644</v>
      </c>
      <c r="D19" s="12"/>
      <c r="E19" s="26" t="s">
        <v>16</v>
      </c>
      <c r="G19" s="15">
        <v>16440</v>
      </c>
      <c r="K19" s="3"/>
    </row>
    <row r="20" ht="11.25" customHeight="1" thickBot="1"/>
    <row r="21" spans="2:11" ht="35.25" customHeight="1" thickBot="1">
      <c r="B21" s="7" t="s">
        <v>19</v>
      </c>
      <c r="C21" s="13">
        <f>(C9*C11)/C5/365</f>
        <v>0.06576</v>
      </c>
      <c r="D21" s="12" t="s">
        <v>6</v>
      </c>
      <c r="E21" s="9"/>
      <c r="K21" s="3"/>
    </row>
    <row r="22" ht="11.25" customHeight="1" thickBot="1"/>
    <row r="23" spans="2:11" ht="35.25" customHeight="1" thickBot="1">
      <c r="B23" s="7" t="s">
        <v>20</v>
      </c>
      <c r="C23" s="13">
        <f>(C9*C13)/C5/C7</f>
        <v>1.2001199999999999</v>
      </c>
      <c r="D23" s="12" t="s">
        <v>6</v>
      </c>
      <c r="E23" s="9"/>
      <c r="K23" s="3"/>
    </row>
    <row r="24" ht="11.25" customHeight="1"/>
    <row r="25" ht="12.75">
      <c r="C25" s="6"/>
    </row>
  </sheetData>
  <sheetProtection password="83AF" sheet="1" objects="1" scenarios="1"/>
  <printOptions/>
  <pageMargins left="0.75" right="0.75" top="1" bottom="1" header="0.5" footer="0.5"/>
  <pageSetup horizontalDpi="600" verticalDpi="600" orientation="portrait" paperSize="9" r:id="rId2"/>
  <ignoredErrors>
    <ignoredError sqref="C19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M25"/>
  <sheetViews>
    <sheetView showGridLines="0" showRowColHeaders="0" zoomScale="95" zoomScaleNormal="95" workbookViewId="0" topLeftCell="A1">
      <selection activeCell="I8" sqref="I8"/>
    </sheetView>
  </sheetViews>
  <sheetFormatPr defaultColWidth="9.140625" defaultRowHeight="12.75"/>
  <cols>
    <col min="1" max="1" width="3.7109375" style="0" customWidth="1"/>
    <col min="2" max="2" width="54.28125" style="0" bestFit="1" customWidth="1"/>
    <col min="3" max="3" width="17.421875" style="0" customWidth="1"/>
    <col min="4" max="4" width="5.140625" style="0" customWidth="1"/>
    <col min="5" max="5" width="18.421875" style="0" bestFit="1" customWidth="1"/>
    <col min="6" max="6" width="5.57421875" style="0" customWidth="1"/>
    <col min="7" max="7" width="6.28125" style="0" hidden="1" customWidth="1"/>
    <col min="10" max="10" width="23.421875" style="0" customWidth="1"/>
    <col min="11" max="11" width="15.8515625" style="0" customWidth="1"/>
  </cols>
  <sheetData>
    <row r="1" spans="2:3" ht="21" customHeight="1">
      <c r="B1" s="19" t="str">
        <f>'Contract Value'!B1</f>
        <v>Interruption Bid Calculator v2.0</v>
      </c>
      <c r="C1" s="20" t="s">
        <v>27</v>
      </c>
    </row>
    <row r="2" ht="10.5" customHeight="1" thickBot="1"/>
    <row r="3" spans="2:11" ht="35.25" customHeight="1" thickBot="1">
      <c r="B3" s="7" t="s">
        <v>0</v>
      </c>
      <c r="C3" s="14">
        <v>15000000</v>
      </c>
      <c r="D3" s="8"/>
      <c r="E3" s="9" t="s">
        <v>4</v>
      </c>
      <c r="F3" s="4"/>
      <c r="G3" s="4"/>
      <c r="K3" s="1"/>
    </row>
    <row r="4" spans="2:5" ht="8.25" customHeight="1" thickBot="1">
      <c r="B4" s="5"/>
      <c r="C4" s="15"/>
      <c r="E4" s="5"/>
    </row>
    <row r="5" spans="2:11" ht="35.25" customHeight="1" thickBot="1">
      <c r="B5" s="7" t="s">
        <v>17</v>
      </c>
      <c r="C5" s="14">
        <v>50000</v>
      </c>
      <c r="D5" s="8"/>
      <c r="E5" s="9" t="s">
        <v>1</v>
      </c>
      <c r="K5" s="1"/>
    </row>
    <row r="6" spans="2:5" ht="11.25" customHeight="1" thickBot="1">
      <c r="B6" s="5"/>
      <c r="C6" s="15"/>
      <c r="E6" s="5"/>
    </row>
    <row r="7" spans="2:13" ht="35.25" customHeight="1" thickBot="1">
      <c r="B7" s="7" t="s">
        <v>10</v>
      </c>
      <c r="C7" s="16">
        <v>30</v>
      </c>
      <c r="D7" s="8"/>
      <c r="E7" s="9" t="s">
        <v>2</v>
      </c>
      <c r="K7" s="1"/>
      <c r="M7" s="2"/>
    </row>
    <row r="8" spans="2:5" ht="11.25" customHeight="1" thickBot="1">
      <c r="B8" s="5"/>
      <c r="C8" s="15"/>
      <c r="E8" s="5"/>
    </row>
    <row r="9" spans="2:11" ht="35.25" customHeight="1" thickBot="1">
      <c r="B9" s="7" t="s">
        <v>7</v>
      </c>
      <c r="C9" s="22">
        <f>(C15*12)+(C17*C7)</f>
        <v>30008.5</v>
      </c>
      <c r="D9" s="12" t="s">
        <v>11</v>
      </c>
      <c r="E9" s="9"/>
      <c r="K9" s="3"/>
    </row>
    <row r="10" ht="11.25" customHeight="1" thickBot="1">
      <c r="C10" s="15"/>
    </row>
    <row r="11" spans="2:11" ht="35.25" customHeight="1" thickBot="1">
      <c r="B11" s="7" t="s">
        <v>12</v>
      </c>
      <c r="C11" s="27">
        <f>(C15*12)/C9*100</f>
        <v>40.01699518469767</v>
      </c>
      <c r="D11" s="12" t="s">
        <v>3</v>
      </c>
      <c r="E11" s="9"/>
      <c r="K11" s="3"/>
    </row>
    <row r="12" ht="11.25" customHeight="1" thickBot="1"/>
    <row r="13" spans="2:11" ht="35.25" customHeight="1" thickBot="1">
      <c r="B13" s="7" t="s">
        <v>13</v>
      </c>
      <c r="C13" s="11">
        <f>100-C11</f>
        <v>59.98300481530233</v>
      </c>
      <c r="D13" s="12" t="s">
        <v>3</v>
      </c>
      <c r="E13" s="9"/>
      <c r="K13" s="3"/>
    </row>
    <row r="14" ht="11.25" customHeight="1" thickBot="1"/>
    <row r="15" spans="2:11" ht="35.25" customHeight="1" thickBot="1">
      <c r="B15" s="7" t="s">
        <v>14</v>
      </c>
      <c r="C15" s="10">
        <f>C21*C5*365/12/100</f>
        <v>1000.7083333333333</v>
      </c>
      <c r="D15" s="12" t="s">
        <v>9</v>
      </c>
      <c r="E15" s="9"/>
      <c r="K15" s="3"/>
    </row>
    <row r="16" ht="8.25" customHeight="1" thickBot="1"/>
    <row r="17" spans="2:11" ht="35.25" customHeight="1" thickBot="1">
      <c r="B17" s="7" t="s">
        <v>15</v>
      </c>
      <c r="C17" s="10">
        <f>C5*C23/100</f>
        <v>600</v>
      </c>
      <c r="D17" s="12" t="s">
        <v>5</v>
      </c>
      <c r="E17" s="9"/>
      <c r="K17" s="3"/>
    </row>
    <row r="18" ht="11.25" customHeight="1" thickBot="1"/>
    <row r="19" spans="2:11" ht="35.25" customHeight="1" thickBot="1">
      <c r="B19" s="7" t="s">
        <v>18</v>
      </c>
      <c r="C19" s="25">
        <f>C9/365*100/C5</f>
        <v>0.16443013698630138</v>
      </c>
      <c r="D19" s="12" t="s">
        <v>6</v>
      </c>
      <c r="E19" s="9"/>
      <c r="G19" s="15"/>
      <c r="K19" s="3"/>
    </row>
    <row r="20" ht="11.25" customHeight="1" thickBot="1"/>
    <row r="21" spans="2:11" ht="35.25" customHeight="1" thickBot="1">
      <c r="B21" s="7" t="s">
        <v>19</v>
      </c>
      <c r="C21" s="13">
        <f>G21/100000</f>
        <v>0.0658</v>
      </c>
      <c r="D21" s="12"/>
      <c r="E21" s="26" t="s">
        <v>16</v>
      </c>
      <c r="G21">
        <v>6580</v>
      </c>
      <c r="K21" s="3"/>
    </row>
    <row r="22" ht="11.25" customHeight="1" thickBot="1"/>
    <row r="23" spans="2:11" ht="35.25" customHeight="1" thickBot="1">
      <c r="B23" s="7" t="s">
        <v>20</v>
      </c>
      <c r="C23" s="13">
        <f>G23/100000</f>
        <v>1.2</v>
      </c>
      <c r="D23" s="12"/>
      <c r="E23" s="26" t="s">
        <v>16</v>
      </c>
      <c r="G23">
        <v>120000</v>
      </c>
      <c r="K23" s="3"/>
    </row>
    <row r="24" ht="11.25" customHeight="1"/>
    <row r="25" ht="12.75">
      <c r="C25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Transco</dc:creator>
  <cp:keywords/>
  <dc:description/>
  <cp:lastModifiedBy>simon.trivella</cp:lastModifiedBy>
  <dcterms:created xsi:type="dcterms:W3CDTF">2003-05-21T18:27:26Z</dcterms:created>
  <dcterms:modified xsi:type="dcterms:W3CDTF">2007-12-03T17:15:54Z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