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Report Sheet" sheetId="1" r:id="rId1"/>
    <sheet name="Look Up Data" sheetId="2" r:id="rId2"/>
    <sheet name="JO Database" sheetId="3" r:id="rId3"/>
  </sheets>
  <definedNames>
    <definedName name="DataRange">'JO Database'!$A$2:$X$13</definedName>
    <definedName name="ErrorStatus">'Look Up Data'!$E$119:$E$126</definedName>
    <definedName name="EstimatedSignificance">'Look Up Data'!$C$119:$C$121</definedName>
    <definedName name="OfftakeRange">'Look Up Data'!$A$5:$E$106</definedName>
    <definedName name="Offtakes">'Look Up Data'!$A$5:$A$115</definedName>
    <definedName name="OverUnder">'Look Up Data'!$B$119:$B$120</definedName>
    <definedName name="SignificanceRange">'Look Up Data'!$C$119:$D$121</definedName>
    <definedName name="UniqueRef">'JO Database'!$A$2:$A$30</definedName>
    <definedName name="YesNo">'Look Up Data'!$A$119:$A$120</definedName>
  </definedNames>
  <calcPr fullCalcOnLoad="1"/>
</workbook>
</file>

<file path=xl/sharedStrings.xml><?xml version="1.0" encoding="utf-8"?>
<sst xmlns="http://schemas.openxmlformats.org/spreadsheetml/2006/main" count="659" uniqueCount="221">
  <si>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</si>
  <si>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</si>
  <si>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</si>
  <si>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</si>
  <si>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</si>
  <si>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</si>
  <si>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</si>
  <si>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</si>
  <si>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</si>
  <si>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</si>
  <si>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 xml:space="preserve">DN/NTS Offtake Site </t>
  </si>
  <si>
    <t>Site Type</t>
  </si>
  <si>
    <t>Compressor / Offtake</t>
  </si>
  <si>
    <t>National Grid - NTS</t>
  </si>
  <si>
    <t>National Grid - DN</t>
  </si>
  <si>
    <t>Scotia Gas - DN</t>
  </si>
  <si>
    <t>Northern Gas Networks - DN</t>
  </si>
  <si>
    <t>Multijunction / Offtake</t>
  </si>
  <si>
    <t>Wales &amp; West Utilities  - DN</t>
  </si>
  <si>
    <t>Terminal / Offtake</t>
  </si>
  <si>
    <t>Northern Gas Networks – DN</t>
  </si>
  <si>
    <t>LNG / Offtake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</si>
  <si>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</si>
  <si>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</si>
  <si>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</si>
  <si>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</si>
  <si>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</si>
  <si>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</si>
  <si>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Average flow rates for the meter for the perceived duration of the Measurement Error (MCM)</t>
  </si>
  <si>
    <t>Assessed volume (MCM)</t>
  </si>
  <si>
    <t>Estimated quantity (GWh)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</si>
  <si>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</si>
  <si>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</si>
  <si>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</si>
  <si>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</si>
  <si>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</si>
  <si>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</si>
  <si>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</si>
  <si>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</si>
  <si>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</si>
  <si>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</si>
  <si>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</si>
  <si>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</si>
  <si>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</si>
  <si>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</si>
  <si>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</si>
  <si>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NR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</si>
  <si>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</si>
  <si>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</si>
  <si>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</si>
  <si>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</si>
  <si>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</si>
  <si>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</si>
  <si>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</si>
  <si>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</si>
  <si>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</si>
  <si>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</si>
  <si>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Armadale</t>
  </si>
  <si>
    <t>Aspley</t>
  </si>
  <si>
    <t>Asselby</t>
  </si>
  <si>
    <t>Austrey</t>
  </si>
  <si>
    <t>Aylesbeare</t>
  </si>
  <si>
    <t>Baldersby</t>
  </si>
  <si>
    <t>Balgray</t>
  </si>
  <si>
    <t>Barrington</t>
  </si>
  <si>
    <t>Blaby</t>
  </si>
  <si>
    <t>Blackrod</t>
  </si>
  <si>
    <t>Blyborough</t>
  </si>
  <si>
    <t>Braishfield</t>
  </si>
  <si>
    <t>Brisley</t>
  </si>
  <si>
    <t>Broxburn</t>
  </si>
  <si>
    <t>Burley Bank</t>
  </si>
  <si>
    <t>Caldecott</t>
  </si>
  <si>
    <t>Careston</t>
  </si>
  <si>
    <t>Cirencester</t>
  </si>
  <si>
    <t>Coldstream</t>
  </si>
  <si>
    <t>Corbridge</t>
  </si>
  <si>
    <t>Cowpen Bewley</t>
  </si>
  <si>
    <t>Dowlais</t>
  </si>
  <si>
    <t>Drointon Offtake</t>
  </si>
  <si>
    <t>Drum</t>
  </si>
  <si>
    <t>Dyffryn Clydach</t>
  </si>
  <si>
    <t>Easton Grey</t>
  </si>
  <si>
    <t>Eccleston</t>
  </si>
  <si>
    <t>Elton</t>
  </si>
  <si>
    <t>Evesham</t>
  </si>
  <si>
    <t>Eye</t>
  </si>
  <si>
    <t>Farningham</t>
  </si>
  <si>
    <t>Fiddington</t>
  </si>
  <si>
    <t>Ganstead</t>
  </si>
  <si>
    <t>Gilwern</t>
  </si>
  <si>
    <t>Gosberton</t>
  </si>
  <si>
    <t>Great Wilbraham</t>
  </si>
  <si>
    <t>Guyzance</t>
  </si>
  <si>
    <t>Hardwick</t>
  </si>
  <si>
    <t>Holmes Chapel</t>
  </si>
  <si>
    <t>Horndon</t>
  </si>
  <si>
    <t>Humbleton</t>
  </si>
  <si>
    <t>Hume</t>
  </si>
  <si>
    <t>Ilchester</t>
  </si>
  <si>
    <t>Ipsden</t>
  </si>
  <si>
    <t>Keld</t>
  </si>
  <si>
    <t>Kenn</t>
  </si>
  <si>
    <t>Kinknockie</t>
  </si>
  <si>
    <t>Kirkstead</t>
  </si>
  <si>
    <t>Langholm</t>
  </si>
  <si>
    <t>Leamington</t>
  </si>
  <si>
    <t>Little Burdon</t>
  </si>
  <si>
    <t>Littleton Drew</t>
  </si>
  <si>
    <t>Lockerbie</t>
  </si>
  <si>
    <t>Lower Quinton</t>
  </si>
  <si>
    <t>Luxborough Lane</t>
  </si>
  <si>
    <t>Maelor</t>
  </si>
  <si>
    <t>Malpas</t>
  </si>
  <si>
    <t>Mappowder</t>
  </si>
  <si>
    <t>Market Harborough</t>
  </si>
  <si>
    <t>Matching Green</t>
  </si>
  <si>
    <t>Melkinthorpe</t>
  </si>
  <si>
    <t>Mickle Trafford</t>
  </si>
  <si>
    <t>Milwich</t>
  </si>
  <si>
    <t>Nether Howcleugh</t>
  </si>
  <si>
    <t>Pannal</t>
  </si>
  <si>
    <t>Partington</t>
  </si>
  <si>
    <t>Peters Green</t>
  </si>
  <si>
    <t>Pickering</t>
  </si>
  <si>
    <t>Pitcairngreen Ot</t>
  </si>
  <si>
    <t>Pucklechurch</t>
  </si>
  <si>
    <t>Rawcliffe</t>
  </si>
  <si>
    <t>Ross</t>
  </si>
  <si>
    <t>Roudham Heath</t>
  </si>
  <si>
    <t>Royston</t>
  </si>
  <si>
    <t>Rugby</t>
  </si>
  <si>
    <t xml:space="preserve">Saltend Bp </t>
  </si>
  <si>
    <t>Saltwick</t>
  </si>
  <si>
    <t>Samlesbury</t>
  </si>
  <si>
    <t>Seabank</t>
  </si>
  <si>
    <t>Shorne</t>
  </si>
  <si>
    <t>Shustoke</t>
  </si>
  <si>
    <t>Silk Willoughby</t>
  </si>
  <si>
    <t>Soutra</t>
  </si>
  <si>
    <t>Stranraer</t>
  </si>
  <si>
    <t>Stratford-Upon-Avon</t>
  </si>
  <si>
    <t>Sutton Bridge</t>
  </si>
  <si>
    <t>Tatsfield</t>
  </si>
  <si>
    <t>Thornton Curtis</t>
  </si>
  <si>
    <t>Thrintoft</t>
  </si>
  <si>
    <t>Tow Law</t>
  </si>
  <si>
    <t>Towton</t>
  </si>
  <si>
    <t>Tur Langton</t>
  </si>
  <si>
    <t>Walesby</t>
  </si>
  <si>
    <t>Warburton</t>
  </si>
  <si>
    <t>West Winch</t>
  </si>
  <si>
    <t>Weston Point</t>
  </si>
  <si>
    <t>Wetheral</t>
  </si>
  <si>
    <t>Whitwell</t>
  </si>
  <si>
    <t>Winkfield</t>
  </si>
  <si>
    <t>Yelverton</t>
  </si>
  <si>
    <t>Bacton</t>
  </si>
  <si>
    <t>St. Fergus</t>
  </si>
  <si>
    <t>Audley</t>
  </si>
  <si>
    <t>Lupton</t>
  </si>
  <si>
    <t>Paull</t>
  </si>
  <si>
    <t>Glenmavis</t>
  </si>
  <si>
    <t>Aberdeen</t>
  </si>
  <si>
    <t>Bathgate</t>
  </si>
  <si>
    <t>Bishop Auckland</t>
  </si>
  <si>
    <t>Alrewas EM</t>
  </si>
  <si>
    <t>Alrewas WM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</si>
  <si>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</si>
  <si>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</si>
  <si>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</si>
  <si>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</si>
  <si>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</si>
  <si>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</si>
  <si>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</si>
  <si>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</si>
  <si>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</si>
  <si>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</si>
  <si>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</si>
  <si>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</si>
  <si>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WS001</t>
  </si>
  <si>
    <t>Spreadsheet Demonstration</t>
  </si>
  <si>
    <t>For Offtake Arrangements Workstream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</si>
  <si>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</si>
  <si>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</si>
  <si>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</si>
  <si>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</si>
  <si>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</si>
  <si>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</si>
  <si>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</si>
  <si>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</si>
  <si>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</si>
  <si>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</si>
  <si>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</si>
  <si>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</si>
  <si>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</si>
  <si>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WS00129072008</t>
  </si>
  <si>
    <t>WS00129082008</t>
  </si>
  <si>
    <t>Spreadsheet Demonstration 2nd Report</t>
  </si>
  <si>
    <t>Measurement Error Reports Summary</t>
  </si>
  <si>
    <t>Report Reference Number (ie Unique Reference Number plus Report Date)</t>
  </si>
  <si>
    <t>SC00129062008</t>
  </si>
  <si>
    <t>SC001</t>
  </si>
  <si>
    <t>Alternative Entry</t>
  </si>
  <si>
    <t>31/09/2008</t>
  </si>
  <si>
    <t>Workstream Date</t>
  </si>
  <si>
    <t>Mtg Notified</t>
  </si>
  <si>
    <t>Papers Published</t>
  </si>
  <si>
    <t>Location</t>
  </si>
  <si>
    <t>31 Homer Road</t>
  </si>
  <si>
    <t>Meeting Date</t>
  </si>
  <si>
    <t>Meeting Location</t>
  </si>
  <si>
    <t>Notification Made</t>
  </si>
  <si>
    <t>Name of Expert</t>
  </si>
  <si>
    <t>Purpose</t>
  </si>
  <si>
    <t>Meeting Purpose</t>
  </si>
  <si>
    <t>Recommend Expert</t>
  </si>
  <si>
    <t>Look Up Table For Offtake Data - Subject to Checking By Transporters</t>
  </si>
  <si>
    <t>Systematic Bias</t>
  </si>
  <si>
    <t>Over/Under Indicator</t>
  </si>
  <si>
    <t>Error Magnitude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</si>
</sst>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</numFmts>
  <fonts count="6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</fonts>
  <fills count="3">
    <fill>
      <patternFill/>
    </fill>
    <fill>
      <patternFill patternType="gray125"/>
    </fill>
    <fill>
      <patternFill patternType="lightGrid"/>
    </fill>
  </fills>
  <borders count="19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n"/>
      <bottom style="thick"/>
    </border>
    <border>
      <left style="thin"/>
      <right>
        <color indexed="63"/>
      </right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2" borderId="0" xfId="0" applyFill="1" applyAlignment="1">
      <alignment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/>
    </xf>
    <xf numFmtId="0" fontId="0" fillId="2" borderId="0" xfId="0" applyFill="1" applyAlignment="1">
      <alignment vertical="top"/>
    </xf>
    <xf numFmtId="14" fontId="0" fillId="0" borderId="0" xfId="0" applyNumberFormat="1" applyAlignment="1">
      <alignment/>
    </xf>
    <xf numFmtId="1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vertical="top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6" xfId="0" applyFont="1" applyFill="1" applyBorder="1" applyAlignment="1">
      <alignment wrapText="1"/>
    </xf>
    <xf numFmtId="0" fontId="3" fillId="0" borderId="5" xfId="0" applyFont="1" applyBorder="1" applyAlignment="1">
      <alignment vertical="top" wrapText="1"/>
    </xf>
    <xf numFmtId="0" fontId="0" fillId="0" borderId="6" xfId="0" applyBorder="1" applyAlignment="1">
      <alignment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0" fillId="0" borderId="9" xfId="0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12" xfId="0" applyBorder="1" applyAlignment="1">
      <alignment/>
    </xf>
    <xf numFmtId="0" fontId="4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7" xfId="0" applyBorder="1" applyAlignment="1">
      <alignment/>
    </xf>
    <xf numFmtId="0" fontId="0" fillId="0" borderId="1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workbookViewId="0" topLeftCell="A1">
      <selection activeCell="I9" sqref="I9"/>
    </sheetView>
  </sheetViews>
  <sheetFormatPr defaultColWidth="9.140625" defaultRowHeight="12.75"/>
  <cols>
    <col min="1" max="1" width="2.421875" style="0" customWidth="1"/>
    <col min="2" max="2" width="27.7109375" style="0" customWidth="1"/>
    <col min="3" max="3" width="32.28125" style="0" customWidth="1"/>
    <col min="4" max="4" width="26.28125" style="0" customWidth="1"/>
    <col min="5" max="5" width="18.140625" style="0" customWidth="1"/>
    <col min="6" max="6" width="2.421875" style="0" customWidth="1"/>
  </cols>
  <sheetData>
    <row r="1" spans="1:6" ht="12.75">
      <c r="A1" s="4"/>
      <c r="B1" s="4"/>
      <c r="C1" s="4"/>
      <c r="D1" s="4"/>
      <c r="E1" s="4"/>
      <c r="F1" s="4"/>
    </row>
    <row r="2" spans="1:6" ht="20.25">
      <c r="A2" s="4"/>
      <c r="B2" s="17" t="s">
        <v>199</v>
      </c>
      <c r="C2" s="17"/>
      <c r="D2" s="17"/>
      <c r="E2" s="17"/>
      <c r="F2" s="4"/>
    </row>
    <row r="3" spans="1:6" ht="12.75">
      <c r="A3" s="4"/>
      <c r="B3" s="4"/>
      <c r="C3" s="4"/>
      <c r="D3" s="4"/>
      <c r="E3" s="4"/>
      <c r="F3" s="4"/>
    </row>
    <row r="4" spans="1:6" ht="12.75" customHeight="1">
      <c r="A4" s="4"/>
      <c r="B4" s="15" t="s">
        <v>169</v>
      </c>
      <c r="C4" s="15"/>
      <c r="D4" s="2" t="str">
        <f>VLOOKUP($D$5,DataRange,2)</f>
        <v>SC001</v>
      </c>
      <c r="F4" s="4"/>
    </row>
    <row r="5" spans="1:6" ht="24" customHeight="1">
      <c r="A5" s="4"/>
      <c r="B5" s="15" t="s">
        <v>200</v>
      </c>
      <c r="C5" s="15"/>
      <c r="D5" s="3" t="s">
        <v>201</v>
      </c>
      <c r="F5" s="4"/>
    </row>
    <row r="6" spans="1:6" ht="12.75">
      <c r="A6" s="4"/>
      <c r="B6" s="5"/>
      <c r="C6" s="4"/>
      <c r="D6" s="4"/>
      <c r="E6" s="4"/>
      <c r="F6" s="4"/>
    </row>
    <row r="7" spans="1:6" ht="12.75">
      <c r="A7" s="4"/>
      <c r="B7" s="12" t="s">
        <v>168</v>
      </c>
      <c r="C7" s="16" t="str">
        <f>VLOOKUP($D$5,DataRange,3)</f>
        <v>Alternative Entry</v>
      </c>
      <c r="D7" s="16"/>
      <c r="E7" s="16"/>
      <c r="F7" s="4"/>
    </row>
    <row r="8" spans="1:6" ht="12.75">
      <c r="A8" s="4"/>
      <c r="B8" s="12"/>
      <c r="C8" s="16"/>
      <c r="D8" s="16"/>
      <c r="E8" s="16"/>
      <c r="F8" s="4"/>
    </row>
    <row r="9" spans="1:6" ht="12.75">
      <c r="A9" s="4"/>
      <c r="B9" s="4"/>
      <c r="C9" s="4"/>
      <c r="D9" s="4"/>
      <c r="E9" s="4"/>
      <c r="F9" s="4"/>
    </row>
    <row r="10" spans="1:6" ht="25.5">
      <c r="A10" s="4"/>
      <c r="B10" s="1" t="s">
        <v>26</v>
      </c>
      <c r="C10" s="16" t="str">
        <f>VLOOKUP($D$5,DataRange,4)</f>
        <v>For Offtake Arrangements Workstream</v>
      </c>
      <c r="D10" s="16"/>
      <c r="E10" s="16"/>
      <c r="F10" s="4"/>
    </row>
    <row r="11" spans="1:6" ht="12.75">
      <c r="A11" s="4"/>
      <c r="B11" s="4"/>
      <c r="C11" s="7"/>
      <c r="D11" s="4"/>
      <c r="E11" s="4"/>
      <c r="F11" s="4"/>
    </row>
    <row r="12" spans="1:6" ht="12.75">
      <c r="A12" s="4"/>
      <c r="B12" s="12" t="s">
        <v>178</v>
      </c>
      <c r="C12" s="2" t="s">
        <v>5</v>
      </c>
      <c r="D12" s="9">
        <f>IF(VLOOKUP($D$5,DataRange,5)=0," ",VLOOKUP($D$5,DataRange,5))</f>
        <v>39628</v>
      </c>
      <c r="F12" s="4"/>
    </row>
    <row r="13" spans="1:6" ht="12.75">
      <c r="A13" s="4"/>
      <c r="B13" s="12"/>
      <c r="C13" s="2" t="s">
        <v>24</v>
      </c>
      <c r="D13" s="9" t="str">
        <f>IF(VLOOKUP($D$5,DataRange,6)=0," ",VLOOKUP($D$5,DataRange,6))</f>
        <v>31/09/2008</v>
      </c>
      <c r="F13" s="4"/>
    </row>
    <row r="14" spans="1:6" ht="12.75">
      <c r="A14" s="4"/>
      <c r="B14" s="6"/>
      <c r="C14" s="6"/>
      <c r="D14" s="4"/>
      <c r="E14" s="4"/>
      <c r="F14" s="4"/>
    </row>
    <row r="15" spans="1:6" ht="12.75">
      <c r="A15" s="4"/>
      <c r="B15" s="12" t="s">
        <v>179</v>
      </c>
      <c r="C15" s="2" t="s">
        <v>6</v>
      </c>
      <c r="D15" s="9">
        <f>IF(VLOOKUP($D$5,DataRange,7)=0," ",VLOOKUP($D$5,DataRange,7))</f>
        <v>39628</v>
      </c>
      <c r="F15" s="4"/>
    </row>
    <row r="16" spans="1:6" ht="12.75">
      <c r="A16" s="4"/>
      <c r="B16" s="12"/>
      <c r="C16" s="2" t="s">
        <v>7</v>
      </c>
      <c r="D16" s="9">
        <f>IF(VLOOKUP($D$5,DataRange,8)=0," ",VLOOKUP($D$5,DataRange,8))</f>
        <v>39621</v>
      </c>
      <c r="F16" s="4"/>
    </row>
    <row r="17" spans="1:6" ht="12.75">
      <c r="A17" s="4"/>
      <c r="B17" s="12"/>
      <c r="C17" s="2" t="s">
        <v>8</v>
      </c>
      <c r="D17" s="9" t="str">
        <f>IF(VLOOKUP($D$5,DataRange,9)=0," ",VLOOKUP($D$5,DataRange,9))</f>
        <v> </v>
      </c>
      <c r="F17" s="4"/>
    </row>
    <row r="18" spans="1:6" ht="12.75">
      <c r="A18" s="4"/>
      <c r="B18" s="12"/>
      <c r="C18" s="2" t="s">
        <v>9</v>
      </c>
      <c r="D18" s="9" t="str">
        <f>IF(VLOOKUP($D$5,DataRange,10)=0," ",VLOOKUP($D$5,DataRange,10))</f>
        <v> </v>
      </c>
      <c r="F18" s="4"/>
    </row>
    <row r="19" spans="1:6" ht="12.75">
      <c r="A19" s="4"/>
      <c r="B19" s="6"/>
      <c r="C19" s="6"/>
      <c r="D19" s="4"/>
      <c r="E19" s="4"/>
      <c r="F19" s="4"/>
    </row>
    <row r="20" spans="1:6" ht="12.75">
      <c r="A20" s="4"/>
      <c r="B20" s="2" t="s">
        <v>4</v>
      </c>
      <c r="C20" s="2"/>
      <c r="D20" s="10" t="str">
        <f>VLOOKUP($D$5,DataRange,11)</f>
        <v>Lockerbie</v>
      </c>
      <c r="F20" s="4"/>
    </row>
    <row r="21" spans="1:6" ht="12.75">
      <c r="A21" s="4"/>
      <c r="B21" s="2" t="s">
        <v>0</v>
      </c>
      <c r="C21" s="2" t="s">
        <v>1</v>
      </c>
      <c r="D21" s="2" t="str">
        <f>VLOOKUP($D$20,OfftakeRange,3)</f>
        <v>National Grid - NTS</v>
      </c>
      <c r="F21" s="4"/>
    </row>
    <row r="22" spans="1:6" ht="12.75">
      <c r="A22" s="4"/>
      <c r="B22" s="2"/>
      <c r="C22" s="2" t="s">
        <v>2</v>
      </c>
      <c r="D22" s="2" t="str">
        <f>VLOOKUP($D$20,OfftakeRange,4)</f>
        <v>Scotia Gas - DN</v>
      </c>
      <c r="F22" s="4"/>
    </row>
    <row r="23" spans="1:6" ht="12.75">
      <c r="A23" s="4"/>
      <c r="B23" s="2" t="s">
        <v>3</v>
      </c>
      <c r="C23" s="2"/>
      <c r="D23" s="2" t="str">
        <f>VLOOKUP($D$20,OfftakeRange,5)</f>
        <v>SC</v>
      </c>
      <c r="F23" s="4"/>
    </row>
    <row r="24" spans="1:6" ht="12.75">
      <c r="A24" s="4"/>
      <c r="B24" s="4"/>
      <c r="C24" s="4"/>
      <c r="D24" s="4"/>
      <c r="E24" s="4"/>
      <c r="F24" s="4"/>
    </row>
    <row r="25" spans="1:6" ht="24.75" customHeight="1">
      <c r="A25" s="4"/>
      <c r="B25" s="13" t="s">
        <v>28</v>
      </c>
      <c r="C25" s="14"/>
      <c r="D25" s="10" t="str">
        <f>IF(VLOOKUP($D$5,DataRange,12)=0," ",VLOOKUP($D$5,DataRange,12))</f>
        <v> </v>
      </c>
      <c r="F25" s="4"/>
    </row>
    <row r="26" spans="1:6" ht="12.75">
      <c r="A26" s="4"/>
      <c r="B26" s="2" t="s">
        <v>29</v>
      </c>
      <c r="C26" s="2"/>
      <c r="D26" s="10" t="str">
        <f>IF(VLOOKUP($D$5,DataRange,13)=0," ",VLOOKUP($D$5,DataRange,13))</f>
        <v> </v>
      </c>
      <c r="F26" s="4"/>
    </row>
    <row r="27" spans="1:6" ht="12.75">
      <c r="A27" s="4"/>
      <c r="B27" s="2" t="s">
        <v>30</v>
      </c>
      <c r="C27" s="2"/>
      <c r="D27" s="10">
        <f>IF(VLOOKUP($D$5,DataRange,14)=0," ",VLOOKUP($D$5,DataRange,14))</f>
        <v>60</v>
      </c>
      <c r="F27" s="4"/>
    </row>
    <row r="28" spans="1:6" ht="12.75">
      <c r="A28" s="4"/>
      <c r="B28" s="2" t="s">
        <v>27</v>
      </c>
      <c r="C28" s="2"/>
      <c r="D28" s="10" t="str">
        <f>VLOOKUP($D$5,DataRange,15)</f>
        <v>High</v>
      </c>
      <c r="E28" s="2" t="str">
        <f>VLOOKUP(D28,SignificanceRange,2)</f>
        <v>&gt;= 50 GWh</v>
      </c>
      <c r="F28" s="4"/>
    </row>
    <row r="29" spans="1:6" ht="12.75">
      <c r="A29" s="4"/>
      <c r="B29" s="4"/>
      <c r="C29" s="4"/>
      <c r="D29" s="4"/>
      <c r="E29" s="4"/>
      <c r="F29" s="4"/>
    </row>
    <row r="30" spans="1:6" ht="12.75">
      <c r="A30" s="4"/>
      <c r="B30" s="2" t="s">
        <v>25</v>
      </c>
      <c r="C30" s="2"/>
      <c r="D30" s="10" t="str">
        <f>VLOOKUP($D$5,DataRange,16)</f>
        <v>Yes</v>
      </c>
      <c r="F30" s="4"/>
    </row>
    <row r="31" spans="1:6" ht="12.75">
      <c r="A31" s="4"/>
      <c r="B31" s="2" t="s">
        <v>31</v>
      </c>
      <c r="C31" s="2"/>
      <c r="D31" s="10" t="str">
        <f>VLOOKUP($D$5,DataRange,17)</f>
        <v>Over</v>
      </c>
      <c r="F31" s="4"/>
    </row>
    <row r="32" spans="1:6" ht="12.75">
      <c r="A32" s="4"/>
      <c r="B32" s="2" t="s">
        <v>32</v>
      </c>
      <c r="C32" s="2"/>
      <c r="D32" s="10" t="str">
        <f>VLOOKUP($D$5,DataRange,18)</f>
        <v>Error Notified</v>
      </c>
      <c r="F32" s="4"/>
    </row>
    <row r="33" spans="1:6" ht="12.75">
      <c r="A33" s="4"/>
      <c r="B33" s="4"/>
      <c r="C33" s="4"/>
      <c r="D33" s="4"/>
      <c r="E33" s="4"/>
      <c r="F33" s="4"/>
    </row>
    <row r="34" spans="1:6" ht="12.75">
      <c r="A34" s="4"/>
      <c r="B34" s="2" t="s">
        <v>210</v>
      </c>
      <c r="D34" s="11">
        <f>IF(VLOOKUP($D$5,DataRange,19)=0," ",VLOOKUP($D$5,DataRange,19))</f>
        <v>39675</v>
      </c>
      <c r="F34" s="4"/>
    </row>
    <row r="35" spans="1:6" ht="12.75">
      <c r="A35" s="4"/>
      <c r="B35" s="2" t="s">
        <v>211</v>
      </c>
      <c r="D35" s="11" t="str">
        <f>IF(VLOOKUP($D$5,DataRange,20)=0," ",VLOOKUP($D$5,DataRange,20))</f>
        <v>31 Homer Road</v>
      </c>
      <c r="F35" s="4"/>
    </row>
    <row r="36" spans="1:6" ht="12.75">
      <c r="A36" s="4"/>
      <c r="B36" s="2" t="s">
        <v>215</v>
      </c>
      <c r="D36" s="11" t="str">
        <f>IF(VLOOKUP($D$5,DataRange,21)=0," ",VLOOKUP($D$5,DataRange,21))</f>
        <v>Recommend Expert</v>
      </c>
      <c r="F36" s="4"/>
    </row>
    <row r="37" spans="1:6" ht="12.75">
      <c r="A37" s="4"/>
      <c r="B37" s="2" t="s">
        <v>212</v>
      </c>
      <c r="D37" s="11">
        <f>IF(VLOOKUP($D$5,DataRange,22)=0," ",VLOOKUP($D$5,DataRange,22))</f>
        <v>39660</v>
      </c>
      <c r="F37" s="4"/>
    </row>
    <row r="38" spans="1:6" ht="12.75">
      <c r="A38" s="4"/>
      <c r="B38" s="2" t="s">
        <v>207</v>
      </c>
      <c r="D38" s="11">
        <f>IF(VLOOKUP($D$5,DataRange,23)=0," ",VLOOKUP($D$5,DataRange,23))</f>
        <v>39666</v>
      </c>
      <c r="F38" s="4"/>
    </row>
    <row r="39" spans="1:6" ht="12.75">
      <c r="A39" s="4"/>
      <c r="B39" s="2" t="s">
        <v>213</v>
      </c>
      <c r="D39" s="11" t="str">
        <f>IF(VLOOKUP($D$5,DataRange,24)=0," ",VLOOKUP($D$5,DataRange,24))</f>
        <v> </v>
      </c>
      <c r="F39" s="4"/>
    </row>
    <row r="40" spans="1:6" ht="12.75">
      <c r="A40" s="4"/>
      <c r="B40" s="4"/>
      <c r="C40" s="4"/>
      <c r="D40" s="4"/>
      <c r="E40" s="4"/>
      <c r="F40" s="4"/>
    </row>
  </sheetData>
  <mergeCells count="9">
    <mergeCell ref="B2:E2"/>
    <mergeCell ref="C10:E10"/>
    <mergeCell ref="B4:C4"/>
    <mergeCell ref="B7:B8"/>
    <mergeCell ref="B12:B13"/>
    <mergeCell ref="B15:B18"/>
    <mergeCell ref="B25:C25"/>
    <mergeCell ref="B5:C5"/>
    <mergeCell ref="C7:E8"/>
  </mergeCells>
  <dataValidations count="3">
    <dataValidation type="list" allowBlank="1" showInputMessage="1" showErrorMessage="1" sqref="D29">
      <formula1>EstimatedSignificance</formula1>
    </dataValidation>
    <dataValidation allowBlank="1" showInputMessage="1" showErrorMessage="1" sqref="D32"/>
    <dataValidation type="list" allowBlank="1" showInputMessage="1" showErrorMessage="1" sqref="D5">
      <formula1>UniqueRef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80" r:id="rId1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126"/>
  <sheetViews>
    <sheetView workbookViewId="0" topLeftCell="A1">
      <selection activeCell="E98" sqref="E98"/>
    </sheetView>
  </sheetViews>
  <sheetFormatPr defaultColWidth="9.140625" defaultRowHeight="12.75"/>
  <cols>
    <col min="1" max="1" width="19.57421875" style="0" customWidth="1"/>
    <col min="2" max="3" width="17.421875" style="0" customWidth="1"/>
    <col min="4" max="4" width="21.421875" style="0" customWidth="1"/>
    <col min="5" max="5" width="26.57421875" style="0" customWidth="1"/>
  </cols>
  <sheetData>
    <row r="2" ht="12.75">
      <c r="A2" s="2" t="s">
        <v>217</v>
      </c>
    </row>
    <row r="3" ht="13.5" thickBot="1"/>
    <row r="4" spans="1:5" ht="23.25" thickTop="1">
      <c r="A4" s="18" t="s">
        <v>10</v>
      </c>
      <c r="B4" s="19" t="s">
        <v>11</v>
      </c>
      <c r="C4" s="19" t="s">
        <v>23</v>
      </c>
      <c r="D4" s="19" t="s">
        <v>22</v>
      </c>
      <c r="E4" s="20" t="s">
        <v>3</v>
      </c>
    </row>
    <row r="5" spans="1:5" ht="12.75">
      <c r="A5" s="21" t="s">
        <v>166</v>
      </c>
      <c r="B5" s="22" t="s">
        <v>4</v>
      </c>
      <c r="C5" s="22" t="s">
        <v>13</v>
      </c>
      <c r="D5" s="22" t="s">
        <v>14</v>
      </c>
      <c r="E5" s="23" t="s">
        <v>33</v>
      </c>
    </row>
    <row r="6" spans="1:5" ht="12.75">
      <c r="A6" s="21" t="s">
        <v>167</v>
      </c>
      <c r="B6" s="22" t="s">
        <v>4</v>
      </c>
      <c r="C6" s="22" t="s">
        <v>13</v>
      </c>
      <c r="D6" s="22" t="s">
        <v>14</v>
      </c>
      <c r="E6" s="23" t="s">
        <v>34</v>
      </c>
    </row>
    <row r="7" spans="1:5" ht="12.75">
      <c r="A7" s="21" t="s">
        <v>57</v>
      </c>
      <c r="B7" s="22" t="s">
        <v>4</v>
      </c>
      <c r="C7" s="22" t="s">
        <v>13</v>
      </c>
      <c r="D7" s="22" t="s">
        <v>15</v>
      </c>
      <c r="E7" s="23" t="s">
        <v>35</v>
      </c>
    </row>
    <row r="8" spans="1:5" ht="12.75">
      <c r="A8" s="21" t="s">
        <v>58</v>
      </c>
      <c r="B8" s="22" t="s">
        <v>4</v>
      </c>
      <c r="C8" s="22" t="s">
        <v>13</v>
      </c>
      <c r="D8" s="22" t="s">
        <v>14</v>
      </c>
      <c r="E8" s="23" t="s">
        <v>34</v>
      </c>
    </row>
    <row r="9" spans="1:5" ht="12.75">
      <c r="A9" s="21" t="s">
        <v>59</v>
      </c>
      <c r="B9" s="22" t="s">
        <v>4</v>
      </c>
      <c r="C9" s="22" t="s">
        <v>13</v>
      </c>
      <c r="D9" s="22" t="s">
        <v>16</v>
      </c>
      <c r="E9" s="23" t="s">
        <v>36</v>
      </c>
    </row>
    <row r="10" spans="1:5" ht="12.75">
      <c r="A10" s="21" t="s">
        <v>60</v>
      </c>
      <c r="B10" s="22" t="s">
        <v>4</v>
      </c>
      <c r="C10" s="22" t="s">
        <v>13</v>
      </c>
      <c r="D10" s="22" t="s">
        <v>14</v>
      </c>
      <c r="E10" s="23" t="s">
        <v>34</v>
      </c>
    </row>
    <row r="11" spans="1:5" ht="12.75">
      <c r="A11" s="21" t="s">
        <v>61</v>
      </c>
      <c r="B11" s="22" t="s">
        <v>4</v>
      </c>
      <c r="C11" s="22" t="s">
        <v>13</v>
      </c>
      <c r="D11" s="22" t="s">
        <v>18</v>
      </c>
      <c r="E11" s="23" t="s">
        <v>37</v>
      </c>
    </row>
    <row r="12" spans="1:5" ht="22.5">
      <c r="A12" s="21" t="s">
        <v>62</v>
      </c>
      <c r="B12" s="22" t="s">
        <v>4</v>
      </c>
      <c r="C12" s="22" t="s">
        <v>13</v>
      </c>
      <c r="D12" s="22" t="s">
        <v>20</v>
      </c>
      <c r="E12" s="23" t="s">
        <v>36</v>
      </c>
    </row>
    <row r="13" spans="1:5" ht="12.75">
      <c r="A13" s="21" t="s">
        <v>63</v>
      </c>
      <c r="B13" s="22" t="s">
        <v>4</v>
      </c>
      <c r="C13" s="22" t="s">
        <v>13</v>
      </c>
      <c r="D13" s="22" t="s">
        <v>15</v>
      </c>
      <c r="E13" s="23" t="s">
        <v>35</v>
      </c>
    </row>
    <row r="14" spans="1:5" ht="12.75">
      <c r="A14" s="21" t="s">
        <v>64</v>
      </c>
      <c r="B14" s="22" t="s">
        <v>4</v>
      </c>
      <c r="C14" s="22" t="s">
        <v>13</v>
      </c>
      <c r="D14" s="22" t="s">
        <v>18</v>
      </c>
      <c r="E14" s="23" t="s">
        <v>37</v>
      </c>
    </row>
    <row r="15" spans="1:5" ht="13.5" customHeight="1">
      <c r="A15" s="21" t="s">
        <v>65</v>
      </c>
      <c r="B15" s="22" t="s">
        <v>4</v>
      </c>
      <c r="C15" s="22" t="s">
        <v>13</v>
      </c>
      <c r="D15" s="22" t="s">
        <v>14</v>
      </c>
      <c r="E15" s="23" t="s">
        <v>33</v>
      </c>
    </row>
    <row r="16" spans="1:5" ht="12.75">
      <c r="A16" s="21" t="s">
        <v>66</v>
      </c>
      <c r="B16" s="22" t="s">
        <v>4</v>
      </c>
      <c r="C16" s="22" t="s">
        <v>13</v>
      </c>
      <c r="D16" s="22" t="s">
        <v>14</v>
      </c>
      <c r="E16" s="23" t="s">
        <v>38</v>
      </c>
    </row>
    <row r="17" spans="1:5" ht="12.75">
      <c r="A17" s="21" t="s">
        <v>67</v>
      </c>
      <c r="B17" s="22" t="s">
        <v>4</v>
      </c>
      <c r="C17" s="22" t="s">
        <v>13</v>
      </c>
      <c r="D17" s="22" t="s">
        <v>14</v>
      </c>
      <c r="E17" s="23" t="s">
        <v>33</v>
      </c>
    </row>
    <row r="18" spans="1:5" ht="12.75">
      <c r="A18" s="21" t="s">
        <v>68</v>
      </c>
      <c r="B18" s="22" t="s">
        <v>4</v>
      </c>
      <c r="C18" s="22" t="s">
        <v>13</v>
      </c>
      <c r="D18" s="22" t="s">
        <v>15</v>
      </c>
      <c r="E18" s="23" t="s">
        <v>39</v>
      </c>
    </row>
    <row r="19" spans="1:5" ht="12.75">
      <c r="A19" s="21" t="s">
        <v>69</v>
      </c>
      <c r="B19" s="22" t="s">
        <v>4</v>
      </c>
      <c r="C19" s="22" t="s">
        <v>13</v>
      </c>
      <c r="D19" s="22" t="s">
        <v>14</v>
      </c>
      <c r="E19" s="23" t="s">
        <v>43</v>
      </c>
    </row>
    <row r="20" spans="1:5" ht="12.75">
      <c r="A20" s="21" t="s">
        <v>70</v>
      </c>
      <c r="B20" s="22" t="s">
        <v>4</v>
      </c>
      <c r="C20" s="22" t="s">
        <v>13</v>
      </c>
      <c r="D20" s="22" t="s">
        <v>15</v>
      </c>
      <c r="E20" s="23" t="s">
        <v>35</v>
      </c>
    </row>
    <row r="21" spans="1:5" ht="22.5">
      <c r="A21" s="21" t="s">
        <v>71</v>
      </c>
      <c r="B21" s="22" t="s">
        <v>4</v>
      </c>
      <c r="C21" s="22" t="s">
        <v>13</v>
      </c>
      <c r="D21" s="22" t="s">
        <v>20</v>
      </c>
      <c r="E21" s="23" t="s">
        <v>36</v>
      </c>
    </row>
    <row r="22" spans="1:5" ht="12.75">
      <c r="A22" s="21" t="s">
        <v>72</v>
      </c>
      <c r="B22" s="22" t="s">
        <v>4</v>
      </c>
      <c r="C22" s="22" t="s">
        <v>13</v>
      </c>
      <c r="D22" s="22" t="s">
        <v>14</v>
      </c>
      <c r="E22" s="23" t="s">
        <v>33</v>
      </c>
    </row>
    <row r="23" spans="1:5" ht="12.75">
      <c r="A23" s="21" t="s">
        <v>73</v>
      </c>
      <c r="B23" s="22" t="s">
        <v>4</v>
      </c>
      <c r="C23" s="22" t="s">
        <v>13</v>
      </c>
      <c r="D23" s="22" t="s">
        <v>15</v>
      </c>
      <c r="E23" s="23" t="s">
        <v>35</v>
      </c>
    </row>
    <row r="24" spans="1:5" ht="12.75">
      <c r="A24" s="21" t="s">
        <v>74</v>
      </c>
      <c r="B24" s="22" t="s">
        <v>4</v>
      </c>
      <c r="C24" s="22" t="s">
        <v>13</v>
      </c>
      <c r="D24" s="22" t="s">
        <v>18</v>
      </c>
      <c r="E24" s="23" t="s">
        <v>37</v>
      </c>
    </row>
    <row r="25" spans="1:5" ht="12.75">
      <c r="A25" s="21" t="s">
        <v>75</v>
      </c>
      <c r="B25" s="22" t="s">
        <v>4</v>
      </c>
      <c r="C25" s="22" t="s">
        <v>13</v>
      </c>
      <c r="D25" s="24" t="s">
        <v>16</v>
      </c>
      <c r="E25" s="23" t="s">
        <v>40</v>
      </c>
    </row>
    <row r="26" spans="1:5" ht="13.5" customHeight="1">
      <c r="A26" s="21" t="s">
        <v>76</v>
      </c>
      <c r="B26" s="22" t="s">
        <v>4</v>
      </c>
      <c r="C26" s="22" t="s">
        <v>13</v>
      </c>
      <c r="D26" s="24" t="s">
        <v>16</v>
      </c>
      <c r="E26" s="23" t="s">
        <v>40</v>
      </c>
    </row>
    <row r="27" spans="1:5" ht="12.75">
      <c r="A27" s="21" t="s">
        <v>77</v>
      </c>
      <c r="B27" s="22" t="s">
        <v>4</v>
      </c>
      <c r="C27" s="22" t="s">
        <v>13</v>
      </c>
      <c r="D27" s="24" t="s">
        <v>16</v>
      </c>
      <c r="E27" s="23" t="s">
        <v>40</v>
      </c>
    </row>
    <row r="28" spans="1:5" ht="12.75">
      <c r="A28" s="21" t="s">
        <v>78</v>
      </c>
      <c r="B28" s="22" t="s">
        <v>4</v>
      </c>
      <c r="C28" s="22" t="s">
        <v>13</v>
      </c>
      <c r="D28" s="22" t="s">
        <v>18</v>
      </c>
      <c r="E28" s="23" t="s">
        <v>41</v>
      </c>
    </row>
    <row r="29" spans="1:5" ht="12.75">
      <c r="A29" s="21" t="s">
        <v>79</v>
      </c>
      <c r="B29" s="22" t="s">
        <v>4</v>
      </c>
      <c r="C29" s="22" t="s">
        <v>13</v>
      </c>
      <c r="D29" s="22" t="s">
        <v>14</v>
      </c>
      <c r="E29" s="23" t="s">
        <v>34</v>
      </c>
    </row>
    <row r="30" spans="1:5" ht="12.75">
      <c r="A30" s="21" t="s">
        <v>80</v>
      </c>
      <c r="B30" s="22" t="s">
        <v>4</v>
      </c>
      <c r="C30" s="22" t="s">
        <v>13</v>
      </c>
      <c r="D30" s="22" t="s">
        <v>15</v>
      </c>
      <c r="E30" s="23" t="s">
        <v>35</v>
      </c>
    </row>
    <row r="31" spans="1:5" ht="12.75">
      <c r="A31" s="21" t="s">
        <v>81</v>
      </c>
      <c r="B31" s="22" t="s">
        <v>4</v>
      </c>
      <c r="C31" s="22" t="s">
        <v>13</v>
      </c>
      <c r="D31" s="22" t="s">
        <v>18</v>
      </c>
      <c r="E31" s="23" t="s">
        <v>41</v>
      </c>
    </row>
    <row r="32" spans="1:5" ht="12.75">
      <c r="A32" s="21" t="s">
        <v>82</v>
      </c>
      <c r="B32" s="22" t="s">
        <v>4</v>
      </c>
      <c r="C32" s="22" t="s">
        <v>13</v>
      </c>
      <c r="D32" s="22" t="s">
        <v>18</v>
      </c>
      <c r="E32" s="23" t="s">
        <v>37</v>
      </c>
    </row>
    <row r="33" spans="1:5" ht="12.75">
      <c r="A33" s="21" t="s">
        <v>83</v>
      </c>
      <c r="B33" s="22" t="s">
        <v>4</v>
      </c>
      <c r="C33" s="22" t="s">
        <v>13</v>
      </c>
      <c r="D33" s="22" t="s">
        <v>14</v>
      </c>
      <c r="E33" s="23" t="s">
        <v>38</v>
      </c>
    </row>
    <row r="34" spans="1:5" ht="12.75">
      <c r="A34" s="21" t="s">
        <v>84</v>
      </c>
      <c r="B34" s="22" t="s">
        <v>4</v>
      </c>
      <c r="C34" s="22" t="s">
        <v>13</v>
      </c>
      <c r="D34" s="24" t="s">
        <v>16</v>
      </c>
      <c r="E34" s="23" t="s">
        <v>40</v>
      </c>
    </row>
    <row r="35" spans="1:5" ht="12.75">
      <c r="A35" s="21" t="s">
        <v>85</v>
      </c>
      <c r="B35" s="22" t="s">
        <v>4</v>
      </c>
      <c r="C35" s="22" t="s">
        <v>13</v>
      </c>
      <c r="D35" s="22" t="s">
        <v>18</v>
      </c>
      <c r="E35" s="23" t="s">
        <v>37</v>
      </c>
    </row>
    <row r="36" spans="1:5" ht="12.75">
      <c r="A36" s="21" t="s">
        <v>86</v>
      </c>
      <c r="B36" s="22" t="s">
        <v>4</v>
      </c>
      <c r="C36" s="22" t="s">
        <v>13</v>
      </c>
      <c r="D36" s="22" t="s">
        <v>14</v>
      </c>
      <c r="E36" s="23" t="s">
        <v>43</v>
      </c>
    </row>
    <row r="37" spans="1:5" ht="12.75">
      <c r="A37" s="21" t="s">
        <v>87</v>
      </c>
      <c r="B37" s="22" t="s">
        <v>4</v>
      </c>
      <c r="C37" s="22" t="s">
        <v>13</v>
      </c>
      <c r="D37" s="22" t="s">
        <v>15</v>
      </c>
      <c r="E37" s="23" t="s">
        <v>44</v>
      </c>
    </row>
    <row r="38" spans="1:5" ht="12.75">
      <c r="A38" s="21" t="s">
        <v>88</v>
      </c>
      <c r="B38" s="22" t="s">
        <v>4</v>
      </c>
      <c r="C38" s="22" t="s">
        <v>13</v>
      </c>
      <c r="D38" s="22" t="s">
        <v>18</v>
      </c>
      <c r="E38" s="23" t="s">
        <v>37</v>
      </c>
    </row>
    <row r="39" spans="1:5" ht="12.75">
      <c r="A39" s="21" t="s">
        <v>89</v>
      </c>
      <c r="B39" s="22" t="s">
        <v>4</v>
      </c>
      <c r="C39" s="22" t="s">
        <v>13</v>
      </c>
      <c r="D39" s="24" t="s">
        <v>16</v>
      </c>
      <c r="E39" s="23" t="s">
        <v>36</v>
      </c>
    </row>
    <row r="40" spans="1:5" ht="12.75">
      <c r="A40" s="21" t="s">
        <v>90</v>
      </c>
      <c r="B40" s="22" t="s">
        <v>4</v>
      </c>
      <c r="C40" s="22" t="s">
        <v>13</v>
      </c>
      <c r="D40" s="22" t="s">
        <v>18</v>
      </c>
      <c r="E40" s="23" t="s">
        <v>41</v>
      </c>
    </row>
    <row r="41" spans="1:5" ht="12.75">
      <c r="A41" s="21" t="s">
        <v>91</v>
      </c>
      <c r="B41" s="22" t="s">
        <v>4</v>
      </c>
      <c r="C41" s="22" t="s">
        <v>13</v>
      </c>
      <c r="D41" s="22" t="s">
        <v>14</v>
      </c>
      <c r="E41" s="23" t="s">
        <v>33</v>
      </c>
    </row>
    <row r="42" spans="1:5" ht="12.75">
      <c r="A42" s="21" t="s">
        <v>92</v>
      </c>
      <c r="B42" s="22" t="s">
        <v>4</v>
      </c>
      <c r="C42" s="22" t="s">
        <v>13</v>
      </c>
      <c r="D42" s="22" t="s">
        <v>14</v>
      </c>
      <c r="E42" s="23" t="s">
        <v>43</v>
      </c>
    </row>
    <row r="43" spans="1:5" ht="12.75">
      <c r="A43" s="21" t="s">
        <v>93</v>
      </c>
      <c r="B43" s="22" t="s">
        <v>4</v>
      </c>
      <c r="C43" s="22" t="s">
        <v>13</v>
      </c>
      <c r="D43" s="24" t="s">
        <v>16</v>
      </c>
      <c r="E43" s="23" t="s">
        <v>40</v>
      </c>
    </row>
    <row r="44" spans="1:5" ht="12.75">
      <c r="A44" s="21" t="s">
        <v>94</v>
      </c>
      <c r="B44" s="22" t="s">
        <v>4</v>
      </c>
      <c r="C44" s="22" t="s">
        <v>13</v>
      </c>
      <c r="D44" s="22" t="s">
        <v>15</v>
      </c>
      <c r="E44" s="23" t="s">
        <v>39</v>
      </c>
    </row>
    <row r="45" spans="1:5" ht="12.75">
      <c r="A45" s="21" t="s">
        <v>95</v>
      </c>
      <c r="B45" s="22" t="s">
        <v>4</v>
      </c>
      <c r="C45" s="22" t="s">
        <v>13</v>
      </c>
      <c r="D45" s="22" t="s">
        <v>14</v>
      </c>
      <c r="E45" s="23" t="s">
        <v>38</v>
      </c>
    </row>
    <row r="46" spans="1:5" ht="12.75">
      <c r="A46" s="21" t="s">
        <v>96</v>
      </c>
      <c r="B46" s="22" t="s">
        <v>4</v>
      </c>
      <c r="C46" s="22" t="s">
        <v>13</v>
      </c>
      <c r="D46" s="22" t="s">
        <v>14</v>
      </c>
      <c r="E46" s="23" t="s">
        <v>39</v>
      </c>
    </row>
    <row r="47" spans="1:5" ht="12.75">
      <c r="A47" s="21" t="s">
        <v>97</v>
      </c>
      <c r="B47" s="22" t="s">
        <v>4</v>
      </c>
      <c r="C47" s="22" t="s">
        <v>13</v>
      </c>
      <c r="D47" s="24" t="s">
        <v>16</v>
      </c>
      <c r="E47" s="23" t="s">
        <v>40</v>
      </c>
    </row>
    <row r="48" spans="1:5" ht="12.75">
      <c r="A48" s="21" t="s">
        <v>98</v>
      </c>
      <c r="B48" s="22" t="s">
        <v>4</v>
      </c>
      <c r="C48" s="22" t="s">
        <v>13</v>
      </c>
      <c r="D48" s="22" t="s">
        <v>15</v>
      </c>
      <c r="E48" s="23" t="s">
        <v>35</v>
      </c>
    </row>
    <row r="49" spans="1:5" ht="12.75">
      <c r="A49" s="21" t="s">
        <v>99</v>
      </c>
      <c r="B49" s="22" t="s">
        <v>4</v>
      </c>
      <c r="C49" s="22" t="s">
        <v>13</v>
      </c>
      <c r="D49" s="22" t="s">
        <v>18</v>
      </c>
      <c r="E49" s="23" t="s">
        <v>37</v>
      </c>
    </row>
    <row r="50" spans="1:5" ht="12.75">
      <c r="A50" s="21" t="s">
        <v>100</v>
      </c>
      <c r="B50" s="22" t="s">
        <v>4</v>
      </c>
      <c r="C50" s="22" t="s">
        <v>13</v>
      </c>
      <c r="D50" s="22" t="s">
        <v>15</v>
      </c>
      <c r="E50" s="23" t="s">
        <v>39</v>
      </c>
    </row>
    <row r="51" spans="1:5" ht="12.75">
      <c r="A51" s="21" t="s">
        <v>101</v>
      </c>
      <c r="B51" s="22" t="s">
        <v>4</v>
      </c>
      <c r="C51" s="22" t="s">
        <v>13</v>
      </c>
      <c r="D51" s="24" t="s">
        <v>16</v>
      </c>
      <c r="E51" s="23" t="s">
        <v>40</v>
      </c>
    </row>
    <row r="52" spans="1:5" ht="12.75">
      <c r="A52" s="21" t="s">
        <v>102</v>
      </c>
      <c r="B52" s="22" t="s">
        <v>4</v>
      </c>
      <c r="C52" s="22" t="s">
        <v>13</v>
      </c>
      <c r="D52" s="22" t="s">
        <v>18</v>
      </c>
      <c r="E52" s="23" t="s">
        <v>37</v>
      </c>
    </row>
    <row r="53" spans="1:5" ht="12.75">
      <c r="A53" s="21" t="s">
        <v>103</v>
      </c>
      <c r="B53" s="22" t="s">
        <v>4</v>
      </c>
      <c r="C53" s="22" t="s">
        <v>13</v>
      </c>
      <c r="D53" s="22" t="s">
        <v>15</v>
      </c>
      <c r="E53" s="23" t="s">
        <v>35</v>
      </c>
    </row>
    <row r="54" spans="1:5" ht="12.75">
      <c r="A54" s="21" t="s">
        <v>104</v>
      </c>
      <c r="B54" s="22" t="s">
        <v>4</v>
      </c>
      <c r="C54" s="22" t="s">
        <v>13</v>
      </c>
      <c r="D54" s="22" t="s">
        <v>14</v>
      </c>
      <c r="E54" s="23" t="s">
        <v>33</v>
      </c>
    </row>
    <row r="55" spans="1:5" ht="12.75">
      <c r="A55" s="21" t="s">
        <v>105</v>
      </c>
      <c r="B55" s="22" t="s">
        <v>4</v>
      </c>
      <c r="C55" s="22" t="s">
        <v>13</v>
      </c>
      <c r="D55" s="22" t="s">
        <v>15</v>
      </c>
      <c r="E55" s="23" t="s">
        <v>35</v>
      </c>
    </row>
    <row r="56" spans="1:5" ht="12.75">
      <c r="A56" s="21" t="s">
        <v>106</v>
      </c>
      <c r="B56" s="22" t="s">
        <v>4</v>
      </c>
      <c r="C56" s="22" t="s">
        <v>13</v>
      </c>
      <c r="D56" s="22" t="s">
        <v>14</v>
      </c>
      <c r="E56" s="23" t="s">
        <v>34</v>
      </c>
    </row>
    <row r="57" spans="1:5" ht="12.75">
      <c r="A57" s="21" t="s">
        <v>107</v>
      </c>
      <c r="B57" s="22" t="s">
        <v>4</v>
      </c>
      <c r="C57" s="22" t="s">
        <v>13</v>
      </c>
      <c r="D57" s="24" t="s">
        <v>16</v>
      </c>
      <c r="E57" s="23" t="s">
        <v>40</v>
      </c>
    </row>
    <row r="58" spans="1:5" ht="12.75">
      <c r="A58" s="21" t="s">
        <v>108</v>
      </c>
      <c r="B58" s="22" t="s">
        <v>4</v>
      </c>
      <c r="C58" s="22" t="s">
        <v>13</v>
      </c>
      <c r="D58" s="22" t="s">
        <v>18</v>
      </c>
      <c r="E58" s="23" t="s">
        <v>37</v>
      </c>
    </row>
    <row r="59" spans="1:5" ht="12.75">
      <c r="A59" s="21" t="s">
        <v>109</v>
      </c>
      <c r="B59" s="22" t="s">
        <v>4</v>
      </c>
      <c r="C59" s="22" t="s">
        <v>13</v>
      </c>
      <c r="D59" s="22" t="s">
        <v>15</v>
      </c>
      <c r="E59" s="23" t="s">
        <v>35</v>
      </c>
    </row>
    <row r="60" spans="1:5" ht="12.75">
      <c r="A60" s="21" t="s">
        <v>110</v>
      </c>
      <c r="B60" s="22" t="s">
        <v>4</v>
      </c>
      <c r="C60" s="22" t="s">
        <v>13</v>
      </c>
      <c r="D60" s="22" t="s">
        <v>14</v>
      </c>
      <c r="E60" s="23" t="s">
        <v>34</v>
      </c>
    </row>
    <row r="61" spans="1:5" ht="12.75">
      <c r="A61" s="21" t="s">
        <v>111</v>
      </c>
      <c r="B61" s="22" t="s">
        <v>4</v>
      </c>
      <c r="C61" s="22" t="s">
        <v>13</v>
      </c>
      <c r="D61" s="22" t="s">
        <v>14</v>
      </c>
      <c r="E61" s="23" t="s">
        <v>46</v>
      </c>
    </row>
    <row r="62" spans="1:5" ht="12.75">
      <c r="A62" s="21" t="s">
        <v>112</v>
      </c>
      <c r="B62" s="22" t="s">
        <v>4</v>
      </c>
      <c r="C62" s="22" t="s">
        <v>13</v>
      </c>
      <c r="D62" s="22" t="s">
        <v>18</v>
      </c>
      <c r="E62" s="23" t="s">
        <v>42</v>
      </c>
    </row>
    <row r="63" spans="1:5" ht="12.75">
      <c r="A63" s="21" t="s">
        <v>113</v>
      </c>
      <c r="B63" s="22" t="s">
        <v>4</v>
      </c>
      <c r="C63" s="22" t="s">
        <v>13</v>
      </c>
      <c r="D63" s="22" t="s">
        <v>14</v>
      </c>
      <c r="E63" s="23" t="s">
        <v>38</v>
      </c>
    </row>
    <row r="64" spans="1:5" ht="12.75">
      <c r="A64" s="21" t="s">
        <v>114</v>
      </c>
      <c r="B64" s="22" t="s">
        <v>4</v>
      </c>
      <c r="C64" s="22" t="s">
        <v>13</v>
      </c>
      <c r="D64" s="22" t="s">
        <v>15</v>
      </c>
      <c r="E64" s="23" t="s">
        <v>39</v>
      </c>
    </row>
    <row r="65" spans="1:5" ht="12.75">
      <c r="A65" s="21" t="s">
        <v>115</v>
      </c>
      <c r="B65" s="22" t="s">
        <v>4</v>
      </c>
      <c r="C65" s="22" t="s">
        <v>13</v>
      </c>
      <c r="D65" s="22" t="s">
        <v>14</v>
      </c>
      <c r="E65" s="23" t="s">
        <v>33</v>
      </c>
    </row>
    <row r="66" spans="1:5" ht="12.75">
      <c r="A66" s="21" t="s">
        <v>116</v>
      </c>
      <c r="B66" s="22" t="s">
        <v>4</v>
      </c>
      <c r="C66" s="22" t="s">
        <v>13</v>
      </c>
      <c r="D66" s="22" t="s">
        <v>14</v>
      </c>
      <c r="E66" s="23" t="s">
        <v>43</v>
      </c>
    </row>
    <row r="67" spans="1:5" ht="12.75">
      <c r="A67" s="21" t="s">
        <v>117</v>
      </c>
      <c r="B67" s="22" t="s">
        <v>4</v>
      </c>
      <c r="C67" s="22" t="s">
        <v>13</v>
      </c>
      <c r="D67" s="24" t="s">
        <v>16</v>
      </c>
      <c r="E67" s="23" t="s">
        <v>40</v>
      </c>
    </row>
    <row r="68" spans="1:5" ht="12.75">
      <c r="A68" s="21" t="s">
        <v>118</v>
      </c>
      <c r="B68" s="22" t="s">
        <v>4</v>
      </c>
      <c r="C68" s="22" t="s">
        <v>13</v>
      </c>
      <c r="D68" s="22" t="s">
        <v>14</v>
      </c>
      <c r="E68" s="23" t="s">
        <v>38</v>
      </c>
    </row>
    <row r="69" spans="1:5" ht="12.75">
      <c r="A69" s="21" t="s">
        <v>119</v>
      </c>
      <c r="B69" s="22" t="s">
        <v>4</v>
      </c>
      <c r="C69" s="22" t="s">
        <v>13</v>
      </c>
      <c r="D69" s="22" t="s">
        <v>14</v>
      </c>
      <c r="E69" s="23" t="s">
        <v>34</v>
      </c>
    </row>
    <row r="70" spans="1:5" ht="12.75">
      <c r="A70" s="21" t="s">
        <v>120</v>
      </c>
      <c r="B70" s="22" t="s">
        <v>4</v>
      </c>
      <c r="C70" s="22" t="s">
        <v>13</v>
      </c>
      <c r="D70" s="22" t="s">
        <v>15</v>
      </c>
      <c r="E70" s="23" t="s">
        <v>35</v>
      </c>
    </row>
    <row r="71" spans="1:5" ht="12.75">
      <c r="A71" s="21" t="s">
        <v>121</v>
      </c>
      <c r="B71" s="22" t="s">
        <v>4</v>
      </c>
      <c r="C71" s="22" t="s">
        <v>13</v>
      </c>
      <c r="D71" s="24" t="s">
        <v>16</v>
      </c>
      <c r="E71" s="23" t="s">
        <v>36</v>
      </c>
    </row>
    <row r="72" spans="1:5" ht="12.75">
      <c r="A72" s="21" t="s">
        <v>122</v>
      </c>
      <c r="B72" s="22" t="s">
        <v>4</v>
      </c>
      <c r="C72" s="22" t="s">
        <v>13</v>
      </c>
      <c r="D72" s="22" t="s">
        <v>14</v>
      </c>
      <c r="E72" s="23" t="s">
        <v>38</v>
      </c>
    </row>
    <row r="73" spans="1:5" ht="12.75">
      <c r="A73" s="21" t="s">
        <v>123</v>
      </c>
      <c r="B73" s="22" t="s">
        <v>4</v>
      </c>
      <c r="C73" s="22" t="s">
        <v>13</v>
      </c>
      <c r="D73" s="22" t="s">
        <v>14</v>
      </c>
      <c r="E73" s="23" t="s">
        <v>45</v>
      </c>
    </row>
    <row r="74" spans="1:5" ht="12.75">
      <c r="A74" s="21" t="s">
        <v>124</v>
      </c>
      <c r="B74" s="22" t="s">
        <v>4</v>
      </c>
      <c r="C74" s="22" t="s">
        <v>13</v>
      </c>
      <c r="D74" s="24" t="s">
        <v>16</v>
      </c>
      <c r="E74" s="23" t="s">
        <v>36</v>
      </c>
    </row>
    <row r="75" spans="1:5" ht="12.75">
      <c r="A75" s="21" t="s">
        <v>125</v>
      </c>
      <c r="B75" s="22" t="s">
        <v>4</v>
      </c>
      <c r="C75" s="22" t="s">
        <v>13</v>
      </c>
      <c r="D75" s="22" t="s">
        <v>15</v>
      </c>
      <c r="E75" s="23" t="s">
        <v>35</v>
      </c>
    </row>
    <row r="76" spans="1:5" ht="12.75">
      <c r="A76" s="21" t="s">
        <v>126</v>
      </c>
      <c r="B76" s="22" t="s">
        <v>4</v>
      </c>
      <c r="C76" s="22" t="s">
        <v>13</v>
      </c>
      <c r="D76" s="22" t="s">
        <v>18</v>
      </c>
      <c r="E76" s="23" t="s">
        <v>37</v>
      </c>
    </row>
    <row r="77" spans="1:5" ht="12.75">
      <c r="A77" s="21" t="s">
        <v>127</v>
      </c>
      <c r="B77" s="22" t="s">
        <v>4</v>
      </c>
      <c r="C77" s="22" t="s">
        <v>13</v>
      </c>
      <c r="D77" s="24" t="s">
        <v>16</v>
      </c>
      <c r="E77" s="23" t="s">
        <v>36</v>
      </c>
    </row>
    <row r="78" spans="1:5" ht="12.75">
      <c r="A78" s="21" t="s">
        <v>128</v>
      </c>
      <c r="B78" s="22" t="s">
        <v>4</v>
      </c>
      <c r="C78" s="22" t="s">
        <v>13</v>
      </c>
      <c r="D78" s="22" t="s">
        <v>18</v>
      </c>
      <c r="E78" s="23" t="s">
        <v>37</v>
      </c>
    </row>
    <row r="79" spans="1:5" ht="12.75">
      <c r="A79" s="21" t="s">
        <v>129</v>
      </c>
      <c r="B79" s="22" t="s">
        <v>4</v>
      </c>
      <c r="C79" s="22" t="s">
        <v>13</v>
      </c>
      <c r="D79" s="22" t="s">
        <v>14</v>
      </c>
      <c r="E79" s="23" t="s">
        <v>43</v>
      </c>
    </row>
    <row r="80" spans="1:5" ht="12.75">
      <c r="A80" s="21" t="s">
        <v>130</v>
      </c>
      <c r="B80" s="22" t="s">
        <v>4</v>
      </c>
      <c r="C80" s="22" t="s">
        <v>13</v>
      </c>
      <c r="D80" s="22" t="s">
        <v>14</v>
      </c>
      <c r="E80" s="23" t="s">
        <v>43</v>
      </c>
    </row>
    <row r="81" spans="1:5" ht="12.75">
      <c r="A81" s="21" t="s">
        <v>131</v>
      </c>
      <c r="B81" s="22" t="s">
        <v>4</v>
      </c>
      <c r="C81" s="22" t="s">
        <v>13</v>
      </c>
      <c r="D81" s="22" t="s">
        <v>14</v>
      </c>
      <c r="E81" s="23" t="s">
        <v>34</v>
      </c>
    </row>
    <row r="82" spans="1:5" ht="12.75">
      <c r="A82" s="21" t="s">
        <v>132</v>
      </c>
      <c r="B82" s="22" t="s">
        <v>4</v>
      </c>
      <c r="C82" s="22" t="s">
        <v>13</v>
      </c>
      <c r="D82" s="24" t="s">
        <v>16</v>
      </c>
      <c r="E82" s="23" t="s">
        <v>36</v>
      </c>
    </row>
    <row r="83" spans="1:5" ht="12.75">
      <c r="A83" s="21" t="s">
        <v>133</v>
      </c>
      <c r="B83" s="22" t="s">
        <v>4</v>
      </c>
      <c r="C83" s="22" t="s">
        <v>13</v>
      </c>
      <c r="D83" s="24" t="s">
        <v>16</v>
      </c>
      <c r="E83" s="23" t="s">
        <v>40</v>
      </c>
    </row>
    <row r="84" spans="1:5" ht="12.75">
      <c r="A84" s="21" t="s">
        <v>134</v>
      </c>
      <c r="B84" s="22" t="s">
        <v>4</v>
      </c>
      <c r="C84" s="22" t="s">
        <v>13</v>
      </c>
      <c r="D84" s="22" t="s">
        <v>14</v>
      </c>
      <c r="E84" s="23" t="s">
        <v>38</v>
      </c>
    </row>
    <row r="85" spans="1:5" ht="12.75">
      <c r="A85" s="21" t="s">
        <v>135</v>
      </c>
      <c r="B85" s="22" t="s">
        <v>4</v>
      </c>
      <c r="C85" s="22" t="s">
        <v>13</v>
      </c>
      <c r="D85" s="22" t="s">
        <v>18</v>
      </c>
      <c r="E85" s="23" t="s">
        <v>37</v>
      </c>
    </row>
    <row r="86" spans="1:5" ht="12.75">
      <c r="A86" s="21" t="s">
        <v>136</v>
      </c>
      <c r="B86" s="22" t="s">
        <v>4</v>
      </c>
      <c r="C86" s="22" t="s">
        <v>13</v>
      </c>
      <c r="D86" s="22" t="s">
        <v>15</v>
      </c>
      <c r="E86" s="23" t="s">
        <v>44</v>
      </c>
    </row>
    <row r="87" spans="1:5" ht="12.75">
      <c r="A87" s="21" t="s">
        <v>137</v>
      </c>
      <c r="B87" s="22" t="s">
        <v>4</v>
      </c>
      <c r="C87" s="22" t="s">
        <v>13</v>
      </c>
      <c r="D87" s="22" t="s">
        <v>14</v>
      </c>
      <c r="E87" s="23" t="s">
        <v>34</v>
      </c>
    </row>
    <row r="88" spans="1:5" ht="12.75">
      <c r="A88" s="21" t="s">
        <v>138</v>
      </c>
      <c r="B88" s="22" t="s">
        <v>4</v>
      </c>
      <c r="C88" s="22" t="s">
        <v>13</v>
      </c>
      <c r="D88" s="22" t="s">
        <v>14</v>
      </c>
      <c r="E88" s="23" t="s">
        <v>33</v>
      </c>
    </row>
    <row r="89" spans="1:5" ht="12.75">
      <c r="A89" s="21" t="s">
        <v>139</v>
      </c>
      <c r="B89" s="22" t="s">
        <v>4</v>
      </c>
      <c r="C89" s="22" t="s">
        <v>13</v>
      </c>
      <c r="D89" s="22" t="s">
        <v>15</v>
      </c>
      <c r="E89" s="23" t="s">
        <v>35</v>
      </c>
    </row>
    <row r="90" spans="1:5" ht="12.75">
      <c r="A90" s="21" t="s">
        <v>140</v>
      </c>
      <c r="B90" s="22" t="s">
        <v>4</v>
      </c>
      <c r="C90" s="22" t="s">
        <v>13</v>
      </c>
      <c r="D90" s="22" t="s">
        <v>15</v>
      </c>
      <c r="E90" s="23" t="s">
        <v>35</v>
      </c>
    </row>
    <row r="91" spans="1:5" ht="12.75">
      <c r="A91" s="21" t="s">
        <v>141</v>
      </c>
      <c r="B91" s="22" t="s">
        <v>4</v>
      </c>
      <c r="C91" s="22" t="s">
        <v>13</v>
      </c>
      <c r="D91" s="22" t="s">
        <v>14</v>
      </c>
      <c r="E91" s="23" t="s">
        <v>34</v>
      </c>
    </row>
    <row r="92" spans="1:5" ht="12.75">
      <c r="A92" s="21" t="s">
        <v>142</v>
      </c>
      <c r="B92" s="22" t="s">
        <v>4</v>
      </c>
      <c r="C92" s="22" t="s">
        <v>13</v>
      </c>
      <c r="D92" s="22" t="s">
        <v>14</v>
      </c>
      <c r="E92" s="23" t="s">
        <v>33</v>
      </c>
    </row>
    <row r="93" spans="1:5" ht="12.75">
      <c r="A93" s="21" t="s">
        <v>143</v>
      </c>
      <c r="B93" s="22" t="s">
        <v>4</v>
      </c>
      <c r="C93" s="22" t="s">
        <v>13</v>
      </c>
      <c r="D93" s="22" t="s">
        <v>15</v>
      </c>
      <c r="E93" s="23" t="s">
        <v>44</v>
      </c>
    </row>
    <row r="94" spans="1:5" ht="12.75">
      <c r="A94" s="21" t="s">
        <v>144</v>
      </c>
      <c r="B94" s="22" t="s">
        <v>4</v>
      </c>
      <c r="C94" s="22" t="s">
        <v>13</v>
      </c>
      <c r="D94" s="22" t="s">
        <v>14</v>
      </c>
      <c r="E94" s="23" t="s">
        <v>33</v>
      </c>
    </row>
    <row r="95" spans="1:5" ht="12.75">
      <c r="A95" s="21" t="s">
        <v>145</v>
      </c>
      <c r="B95" s="22" t="s">
        <v>4</v>
      </c>
      <c r="C95" s="22" t="s">
        <v>13</v>
      </c>
      <c r="D95" s="24" t="s">
        <v>16</v>
      </c>
      <c r="E95" s="23" t="s">
        <v>40</v>
      </c>
    </row>
    <row r="96" spans="1:5" ht="12.75">
      <c r="A96" s="21" t="s">
        <v>146</v>
      </c>
      <c r="B96" s="22" t="s">
        <v>4</v>
      </c>
      <c r="C96" s="22" t="s">
        <v>13</v>
      </c>
      <c r="D96" s="24" t="s">
        <v>16</v>
      </c>
      <c r="E96" s="23" t="s">
        <v>40</v>
      </c>
    </row>
    <row r="97" spans="1:5" ht="12.75">
      <c r="A97" s="21" t="s">
        <v>147</v>
      </c>
      <c r="B97" s="22" t="s">
        <v>4</v>
      </c>
      <c r="C97" s="22" t="s">
        <v>13</v>
      </c>
      <c r="D97" s="24" t="s">
        <v>16</v>
      </c>
      <c r="E97" s="23" t="s">
        <v>36</v>
      </c>
    </row>
    <row r="98" spans="1:5" ht="12.75">
      <c r="A98" s="21" t="s">
        <v>148</v>
      </c>
      <c r="B98" s="22" t="s">
        <v>4</v>
      </c>
      <c r="C98" s="22" t="s">
        <v>13</v>
      </c>
      <c r="D98" s="22" t="s">
        <v>14</v>
      </c>
      <c r="E98" s="23" t="s">
        <v>33</v>
      </c>
    </row>
    <row r="99" spans="1:5" ht="12.75">
      <c r="A99" s="21" t="s">
        <v>149</v>
      </c>
      <c r="B99" s="22" t="s">
        <v>4</v>
      </c>
      <c r="C99" s="22" t="s">
        <v>13</v>
      </c>
      <c r="D99" s="22" t="s">
        <v>14</v>
      </c>
      <c r="E99" s="23" t="s">
        <v>33</v>
      </c>
    </row>
    <row r="100" spans="1:5" ht="13.5" customHeight="1">
      <c r="A100" s="21" t="s">
        <v>150</v>
      </c>
      <c r="B100" s="22" t="s">
        <v>4</v>
      </c>
      <c r="C100" s="22" t="s">
        <v>13</v>
      </c>
      <c r="D100" s="22" t="s">
        <v>14</v>
      </c>
      <c r="E100" s="23" t="s">
        <v>38</v>
      </c>
    </row>
    <row r="101" spans="1:5" ht="12.75">
      <c r="A101" s="21" t="s">
        <v>151</v>
      </c>
      <c r="B101" s="22" t="s">
        <v>4</v>
      </c>
      <c r="C101" s="22" t="s">
        <v>13</v>
      </c>
      <c r="D101" s="22" t="s">
        <v>14</v>
      </c>
      <c r="E101" s="23" t="s">
        <v>43</v>
      </c>
    </row>
    <row r="102" spans="1:5" ht="12.75">
      <c r="A102" s="21" t="s">
        <v>152</v>
      </c>
      <c r="B102" s="22" t="s">
        <v>4</v>
      </c>
      <c r="C102" s="22" t="s">
        <v>13</v>
      </c>
      <c r="D102" s="22" t="s">
        <v>14</v>
      </c>
      <c r="E102" s="23" t="s">
        <v>38</v>
      </c>
    </row>
    <row r="103" spans="1:5" ht="12.75">
      <c r="A103" s="21" t="s">
        <v>153</v>
      </c>
      <c r="B103" s="22" t="s">
        <v>4</v>
      </c>
      <c r="C103" s="22" t="s">
        <v>13</v>
      </c>
      <c r="D103" s="24" t="s">
        <v>16</v>
      </c>
      <c r="E103" s="23" t="s">
        <v>40</v>
      </c>
    </row>
    <row r="104" spans="1:5" ht="12.75">
      <c r="A104" s="21" t="s">
        <v>154</v>
      </c>
      <c r="B104" s="22" t="s">
        <v>4</v>
      </c>
      <c r="C104" s="22" t="s">
        <v>13</v>
      </c>
      <c r="D104" s="22" t="s">
        <v>14</v>
      </c>
      <c r="E104" s="23" t="s">
        <v>43</v>
      </c>
    </row>
    <row r="105" spans="1:5" ht="12.75">
      <c r="A105" s="21" t="s">
        <v>155</v>
      </c>
      <c r="B105" s="22" t="s">
        <v>4</v>
      </c>
      <c r="C105" s="22" t="s">
        <v>13</v>
      </c>
      <c r="D105" s="22" t="s">
        <v>15</v>
      </c>
      <c r="E105" s="23" t="s">
        <v>39</v>
      </c>
    </row>
    <row r="106" spans="1:5" ht="12.75">
      <c r="A106" s="21" t="s">
        <v>156</v>
      </c>
      <c r="B106" s="22" t="s">
        <v>4</v>
      </c>
      <c r="C106" s="22" t="s">
        <v>13</v>
      </c>
      <c r="D106" s="22" t="s">
        <v>14</v>
      </c>
      <c r="E106" s="23" t="s">
        <v>43</v>
      </c>
    </row>
    <row r="107" spans="1:5" ht="12.75">
      <c r="A107" s="21" t="s">
        <v>157</v>
      </c>
      <c r="B107" s="22" t="s">
        <v>19</v>
      </c>
      <c r="C107" s="22" t="s">
        <v>13</v>
      </c>
      <c r="D107" s="22" t="s">
        <v>13</v>
      </c>
      <c r="E107" s="25"/>
    </row>
    <row r="108" spans="1:5" ht="12.75">
      <c r="A108" s="21" t="s">
        <v>158</v>
      </c>
      <c r="B108" s="22" t="s">
        <v>19</v>
      </c>
      <c r="C108" s="22" t="s">
        <v>13</v>
      </c>
      <c r="D108" s="22" t="s">
        <v>13</v>
      </c>
      <c r="E108" s="25"/>
    </row>
    <row r="109" spans="1:5" ht="12.75">
      <c r="A109" s="21" t="s">
        <v>159</v>
      </c>
      <c r="B109" s="22" t="s">
        <v>17</v>
      </c>
      <c r="C109" s="22" t="s">
        <v>13</v>
      </c>
      <c r="D109" s="22" t="s">
        <v>13</v>
      </c>
      <c r="E109" s="25"/>
    </row>
    <row r="110" spans="1:5" ht="12.75">
      <c r="A110" s="21" t="s">
        <v>160</v>
      </c>
      <c r="B110" s="22" t="s">
        <v>17</v>
      </c>
      <c r="C110" s="22" t="s">
        <v>13</v>
      </c>
      <c r="D110" s="22" t="s">
        <v>13</v>
      </c>
      <c r="E110" s="25"/>
    </row>
    <row r="111" spans="1:5" ht="12.75">
      <c r="A111" s="21" t="s">
        <v>161</v>
      </c>
      <c r="B111" s="22" t="s">
        <v>17</v>
      </c>
      <c r="C111" s="22" t="s">
        <v>13</v>
      </c>
      <c r="D111" s="22" t="s">
        <v>13</v>
      </c>
      <c r="E111" s="25"/>
    </row>
    <row r="112" spans="1:5" ht="12.75">
      <c r="A112" s="21" t="s">
        <v>162</v>
      </c>
      <c r="B112" s="22" t="s">
        <v>21</v>
      </c>
      <c r="C112" s="22" t="s">
        <v>13</v>
      </c>
      <c r="D112" s="22" t="s">
        <v>13</v>
      </c>
      <c r="E112" s="25"/>
    </row>
    <row r="113" spans="1:5" ht="12.75">
      <c r="A113" s="21" t="s">
        <v>163</v>
      </c>
      <c r="B113" s="22" t="s">
        <v>12</v>
      </c>
      <c r="C113" s="22" t="s">
        <v>13</v>
      </c>
      <c r="D113" s="22" t="s">
        <v>13</v>
      </c>
      <c r="E113" s="25"/>
    </row>
    <row r="114" spans="1:5" ht="12.75">
      <c r="A114" s="21" t="s">
        <v>164</v>
      </c>
      <c r="B114" s="22" t="s">
        <v>12</v>
      </c>
      <c r="C114" s="22" t="s">
        <v>13</v>
      </c>
      <c r="D114" s="22" t="s">
        <v>13</v>
      </c>
      <c r="E114" s="25"/>
    </row>
    <row r="115" spans="1:5" ht="13.5" thickBot="1">
      <c r="A115" s="26" t="s">
        <v>165</v>
      </c>
      <c r="B115" s="27" t="s">
        <v>12</v>
      </c>
      <c r="C115" s="27" t="s">
        <v>13</v>
      </c>
      <c r="D115" s="27" t="s">
        <v>13</v>
      </c>
      <c r="E115" s="28"/>
    </row>
    <row r="116" ht="13.5" thickTop="1"/>
    <row r="117" ht="13.5" thickBot="1"/>
    <row r="118" spans="1:5" ht="13.5" thickTop="1">
      <c r="A118" s="29" t="s">
        <v>218</v>
      </c>
      <c r="B118" s="30" t="s">
        <v>219</v>
      </c>
      <c r="C118" s="31" t="s">
        <v>220</v>
      </c>
      <c r="D118" s="32"/>
      <c r="E118" s="33" t="s">
        <v>32</v>
      </c>
    </row>
    <row r="119" spans="1:5" ht="12.75">
      <c r="A119" s="34" t="s">
        <v>47</v>
      </c>
      <c r="B119" s="35" t="s">
        <v>49</v>
      </c>
      <c r="C119" s="36" t="s">
        <v>53</v>
      </c>
      <c r="D119" s="37" t="s">
        <v>55</v>
      </c>
      <c r="E119" s="34" t="s">
        <v>170</v>
      </c>
    </row>
    <row r="120" spans="1:5" ht="13.5" thickBot="1">
      <c r="A120" s="38" t="s">
        <v>48</v>
      </c>
      <c r="B120" s="39" t="s">
        <v>50</v>
      </c>
      <c r="C120" s="36" t="s">
        <v>51</v>
      </c>
      <c r="D120" s="37" t="s">
        <v>54</v>
      </c>
      <c r="E120" s="34" t="s">
        <v>171</v>
      </c>
    </row>
    <row r="121" spans="3:5" ht="14.25" thickBot="1" thickTop="1">
      <c r="C121" s="40" t="s">
        <v>52</v>
      </c>
      <c r="D121" s="41" t="s">
        <v>56</v>
      </c>
      <c r="E121" s="34" t="s">
        <v>172</v>
      </c>
    </row>
    <row r="122" ht="13.5" thickTop="1">
      <c r="E122" s="34" t="s">
        <v>173</v>
      </c>
    </row>
    <row r="123" ht="12.75">
      <c r="E123" s="34" t="s">
        <v>174</v>
      </c>
    </row>
    <row r="124" ht="12.75">
      <c r="E124" s="34" t="s">
        <v>175</v>
      </c>
    </row>
    <row r="125" ht="12.75">
      <c r="E125" s="34" t="s">
        <v>176</v>
      </c>
    </row>
    <row r="126" ht="13.5" thickBot="1">
      <c r="E126" s="38" t="s">
        <v>177</v>
      </c>
    </row>
    <row r="127" ht="13.5" thickTop="1"/>
  </sheetData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"/>
  <sheetViews>
    <sheetView workbookViewId="0" topLeftCell="A1">
      <selection activeCell="A2" sqref="A2:W4"/>
    </sheetView>
  </sheetViews>
  <sheetFormatPr defaultColWidth="9.140625" defaultRowHeight="12.75"/>
  <cols>
    <col min="1" max="1" width="16.140625" style="0" customWidth="1"/>
    <col min="5" max="10" width="10.140625" style="0" bestFit="1" customWidth="1"/>
    <col min="19" max="19" width="10.140625" style="0" bestFit="1" customWidth="1"/>
    <col min="22" max="23" width="10.140625" style="0" bestFit="1" customWidth="1"/>
  </cols>
  <sheetData>
    <row r="1" spans="1:23" ht="12.75">
      <c r="A1" t="s">
        <v>183</v>
      </c>
      <c r="B1" t="s">
        <v>184</v>
      </c>
      <c r="C1" t="s">
        <v>185</v>
      </c>
      <c r="D1" t="s">
        <v>186</v>
      </c>
      <c r="E1" t="s">
        <v>187</v>
      </c>
      <c r="F1" t="s">
        <v>188</v>
      </c>
      <c r="G1" t="s">
        <v>6</v>
      </c>
      <c r="H1" t="s">
        <v>7</v>
      </c>
      <c r="I1" t="s">
        <v>189</v>
      </c>
      <c r="J1" t="s">
        <v>9</v>
      </c>
      <c r="K1" t="s">
        <v>4</v>
      </c>
      <c r="L1" t="s">
        <v>190</v>
      </c>
      <c r="M1" t="s">
        <v>191</v>
      </c>
      <c r="N1" t="s">
        <v>192</v>
      </c>
      <c r="O1" t="s">
        <v>193</v>
      </c>
      <c r="P1" t="s">
        <v>194</v>
      </c>
      <c r="Q1" t="s">
        <v>195</v>
      </c>
      <c r="R1" t="s">
        <v>32</v>
      </c>
      <c r="S1" t="s">
        <v>205</v>
      </c>
      <c r="T1" t="s">
        <v>208</v>
      </c>
      <c r="U1" t="s">
        <v>214</v>
      </c>
      <c r="V1" t="s">
        <v>206</v>
      </c>
      <c r="W1" t="s">
        <v>207</v>
      </c>
    </row>
    <row r="2" spans="1:23" ht="12.75">
      <c r="A2" t="s">
        <v>201</v>
      </c>
      <c r="B2" t="s">
        <v>202</v>
      </c>
      <c r="C2" t="s">
        <v>203</v>
      </c>
      <c r="D2" t="s">
        <v>182</v>
      </c>
      <c r="E2">
        <v>39628</v>
      </c>
      <c r="F2" t="s">
        <v>204</v>
      </c>
      <c r="G2">
        <v>39628</v>
      </c>
      <c r="H2">
        <v>39621</v>
      </c>
      <c r="I2">
        <v>0</v>
      </c>
      <c r="J2">
        <v>0</v>
      </c>
      <c r="K2" t="s">
        <v>109</v>
      </c>
      <c r="L2">
        <v>0</v>
      </c>
      <c r="M2">
        <v>0</v>
      </c>
      <c r="N2">
        <v>60</v>
      </c>
      <c r="O2" t="s">
        <v>53</v>
      </c>
      <c r="P2" t="s">
        <v>47</v>
      </c>
      <c r="Q2" t="s">
        <v>49</v>
      </c>
      <c r="R2" t="s">
        <v>170</v>
      </c>
      <c r="S2" s="8">
        <v>39675</v>
      </c>
      <c r="T2" t="s">
        <v>209</v>
      </c>
      <c r="U2" t="s">
        <v>216</v>
      </c>
      <c r="V2" s="8">
        <v>39660</v>
      </c>
      <c r="W2" s="8">
        <v>39666</v>
      </c>
    </row>
    <row r="3" spans="1:18" ht="12.75">
      <c r="A3" t="s">
        <v>196</v>
      </c>
      <c r="B3" t="s">
        <v>180</v>
      </c>
      <c r="C3" t="s">
        <v>181</v>
      </c>
      <c r="D3" t="s">
        <v>182</v>
      </c>
      <c r="E3" s="8">
        <v>39658</v>
      </c>
      <c r="F3" s="8">
        <v>39752</v>
      </c>
      <c r="G3" s="8">
        <v>39658</v>
      </c>
      <c r="H3" s="8">
        <v>39651</v>
      </c>
      <c r="I3">
        <v>0</v>
      </c>
      <c r="J3">
        <v>0</v>
      </c>
      <c r="K3" t="s">
        <v>81</v>
      </c>
      <c r="L3">
        <v>0</v>
      </c>
      <c r="M3">
        <v>0</v>
      </c>
      <c r="N3">
        <v>40</v>
      </c>
      <c r="O3" t="s">
        <v>52</v>
      </c>
      <c r="P3" t="s">
        <v>47</v>
      </c>
      <c r="Q3" t="s">
        <v>50</v>
      </c>
      <c r="R3" t="s">
        <v>170</v>
      </c>
    </row>
    <row r="4" spans="1:18" ht="12.75">
      <c r="A4" t="s">
        <v>197</v>
      </c>
      <c r="B4" t="s">
        <v>180</v>
      </c>
      <c r="C4" t="s">
        <v>198</v>
      </c>
      <c r="D4" t="s">
        <v>182</v>
      </c>
      <c r="E4" s="8">
        <v>39689</v>
      </c>
      <c r="F4" s="8">
        <v>39752</v>
      </c>
      <c r="G4" s="8">
        <v>39658</v>
      </c>
      <c r="H4" s="8">
        <v>39651</v>
      </c>
      <c r="I4" s="8">
        <v>39278</v>
      </c>
      <c r="J4" s="8">
        <v>39314</v>
      </c>
      <c r="K4" t="s">
        <v>81</v>
      </c>
      <c r="L4">
        <v>0</v>
      </c>
      <c r="M4">
        <v>0</v>
      </c>
      <c r="N4">
        <v>36</v>
      </c>
      <c r="O4" t="s">
        <v>52</v>
      </c>
      <c r="P4" t="s">
        <v>47</v>
      </c>
      <c r="Q4" t="s">
        <v>50</v>
      </c>
      <c r="R4" t="s">
        <v>173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john.bradley</cp:lastModifiedBy>
  <cp:lastPrinted>2008-07-29T14:35:42Z</cp:lastPrinted>
  <dcterms:created xsi:type="dcterms:W3CDTF">2008-07-29T09:04:52Z</dcterms:created>
  <dcterms:modified xsi:type="dcterms:W3CDTF">2008-07-31T09:36:39Z</dcterms:modified>
  <cp:category/>
  <cp:version/>
  <cp:contentType/>
  <cp:contentStatus/>
</cp:coreProperties>
</file>