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20840" windowHeight="5480" activeTab="0"/>
  </bookViews>
  <sheets>
    <sheet name="RPI Factors " sheetId="1" r:id="rId1"/>
  </sheets>
  <externalReferences>
    <externalReference r:id="rId4"/>
    <externalReference r:id="rId5"/>
  </externalReferences>
  <definedNames>
    <definedName name="AEx">'[1]RIIO Allowances'!$B$56:$L$59</definedName>
    <definedName name="BPC">'[1]NIAt'!$D$45:$L$48</definedName>
    <definedName name="ECN_Projn">'[1]ECN &amp; NXC'!$C$26:$D$31</definedName>
    <definedName name="EDC">'[1]Exit Incentive'!$D$14:$L$17</definedName>
    <definedName name="EE_MOD">'[1]MODt Input'!$H$3:$O$31</definedName>
    <definedName name="EEI_EE">'[1]SHR &amp; EEI Rollers'!$Q$54:$X$68</definedName>
    <definedName name="EEI_LO">'[1]SHR &amp; EEI Rollers'!$Q$72:$X$86</definedName>
    <definedName name="EEI_NW">'[1]SHR &amp; EEI Rollers'!$Q$90:$X$104</definedName>
    <definedName name="EEI_WM">'[1]SHR &amp; EEI Rollers'!$Q$108:$X$122</definedName>
    <definedName name="EIT">'[1]Exit Incentive'!$D$7:$L$10</definedName>
    <definedName name="ENIA">'[1]NIAt'!$D$29:$L$32</definedName>
    <definedName name="GPRC">'[1]SHR &amp; EEI Rollers'!$B$17:$K$20</definedName>
    <definedName name="GRIPFc">'RPI Factors '!$C$39:$U$47</definedName>
    <definedName name="Int">'[1]Interest'!$B$24:$C$36</definedName>
    <definedName name="It">'[2]Input Page'!$G$9:$L$9</definedName>
    <definedName name="LFAt">'[1]LFAt'!$E$9:$T$15</definedName>
    <definedName name="LO_MOD">'[1]MODt Input'!$Q$3:$X$31</definedName>
    <definedName name="Months">'[1]Calendar'!$B$5:$N$15</definedName>
    <definedName name="MRt_1">'[2]workings'!$G$213:$L$213</definedName>
    <definedName name="NIA_FY14">#REF!</definedName>
    <definedName name="NIA_FY15">#REF!</definedName>
    <definedName name="NIA_FY16">#REF!</definedName>
    <definedName name="NIA_FY17">#REF!</definedName>
    <definedName name="NIA_FY18">#REF!</definedName>
    <definedName name="NIA_FY19">#REF!</definedName>
    <definedName name="NIA_FY20">#REF!</definedName>
    <definedName name="NIA_FY21">#REF!</definedName>
    <definedName name="No_days">'[1]Calendar'!$B$19:$N$29</definedName>
    <definedName name="NW_MOD">'[1]MODt Input'!$Z$3:$AG$31</definedName>
    <definedName name="PDAt">'[1]PDAt'!$C$32:$K$35</definedName>
    <definedName name="PRt">'[2]workings'!$G$215:$L$215</definedName>
    <definedName name="PTO_EE">'[1]PT Other'!$B$8:$K$9</definedName>
    <definedName name="PTO_LO">'[1]PT Other'!$B$16:$K$17</definedName>
    <definedName name="PTO_NW">'[1]PT Other'!$B$24:$K$25</definedName>
    <definedName name="PTO_WM">'[1]PT Other'!$B$32:$K$33</definedName>
    <definedName name="RBA">'[1]RBAt'!$E$9:$T$15</definedName>
    <definedName name="Rt_1">'[2]workings'!$G$214:$L$214</definedName>
    <definedName name="SHRR_EE">'[1]SHR &amp; EEI Rollers'!$D$54:$K$68</definedName>
    <definedName name="SHRR_LO">'[1]SHR &amp; EEI Rollers'!$D$72:$K$86</definedName>
    <definedName name="SHRR_NW">'[1]SHR &amp; EEI Rollers'!$D$90:$K$104</definedName>
    <definedName name="SHRR_WM">'[1]SHR &amp; EEI Rollers'!$D$108:$K$122</definedName>
    <definedName name="SOQ_Band">#REF!</definedName>
    <definedName name="SOQ_Change">'[1]SOQ Change'!$F$10:$M$14</definedName>
    <definedName name="SOQ_Offset">'[1]SOQ Change'!$D$11:$E$14</definedName>
    <definedName name="Tax_Allow">'[1]Tax &amp; Repex Trans'!$B$35:$J$39</definedName>
    <definedName name="TP_EE">'[1]PT Other'!$B$5:$K$6</definedName>
    <definedName name="TP_LO">'[1]PT Other'!$B$13:$K$14</definedName>
    <definedName name="TP_NW">'[1]PT Other'!$B$21:$K$22</definedName>
    <definedName name="TP_WM">'[1]PT Other'!$B$29:$K$30</definedName>
    <definedName name="WM_MOD">'[1]MODt Input'!$AI$3:$AP$31</definedName>
    <definedName name="Year">'[1]EoE_Allowed Revenue'!$I$2</definedName>
    <definedName name="Yr_days">'[1]Calendar'!$P$19:$Q$29</definedName>
  </definedNames>
  <calcPr fullCalcOnLoad="1"/>
</workbook>
</file>

<file path=xl/comments1.xml><?xml version="1.0" encoding="utf-8"?>
<comments xmlns="http://schemas.openxmlformats.org/spreadsheetml/2006/main">
  <authors>
    <author>National Grid</author>
  </authors>
  <commentList>
    <comment ref="L40" authorId="0">
      <text>
        <r>
          <rPr>
            <b/>
            <sz val="9"/>
            <rFont val="Tahoma"/>
            <family val="2"/>
          </rPr>
          <t>National Grid:</t>
        </r>
        <r>
          <rPr>
            <sz val="9"/>
            <rFont val="Tahoma"/>
            <family val="2"/>
          </rPr>
          <t xml:space="preserve">
From Nov-13 HM Treasury Document P18 Medium-term forecasts</t>
        </r>
      </text>
    </comment>
    <comment ref="Q41" authorId="0">
      <text>
        <r>
          <rPr>
            <b/>
            <sz val="9"/>
            <rFont val="Tahoma"/>
            <family val="2"/>
          </rPr>
          <t>National Grid:</t>
        </r>
        <r>
          <rPr>
            <sz val="9"/>
            <rFont val="Tahoma"/>
            <family val="2"/>
          </rPr>
          <t xml:space="preserve">
Indicatives from May-14 HMT document page 20 forecasts marked *</t>
        </r>
      </text>
    </comment>
  </commentList>
</comments>
</file>

<file path=xl/sharedStrings.xml><?xml version="1.0" encoding="utf-8"?>
<sst xmlns="http://schemas.openxmlformats.org/spreadsheetml/2006/main" count="120" uniqueCount="59">
  <si>
    <t>RPI Terms and Data for RIIO GD1 Price Control</t>
  </si>
  <si>
    <t>Data Source:</t>
  </si>
  <si>
    <t>Table of Retail Price Indices (All items index "CHAW")</t>
  </si>
  <si>
    <t>http://www.ons.gov.uk/ons/datasets-and-tables/index.html?pageSize=50&amp;sortBy=none&amp;sortDirection=none&amp;newquery=CHAW&amp;content-type=Reference+table&amp;content-type=Dataset</t>
  </si>
  <si>
    <t>Calendar 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</si>
  <si>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</si>
  <si>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</si>
  <si>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</si>
  <si>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</si>
  <si>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</si>
  <si>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</si>
  <si>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</si>
  <si>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</si>
  <si>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</si>
  <si>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</si>
  <si>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</si>
  <si>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</si>
  <si>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 + F'cast Formula Year Average RPI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</si>
  <si>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</si>
  <si>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</si>
  <si>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</si>
  <si>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</si>
  <si>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</si>
  <si>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</si>
  <si>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</si>
  <si>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</si>
  <si>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</si>
  <si>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</si>
  <si>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</si>
  <si>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</si>
  <si>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</si>
  <si>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</si>
  <si>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</si>
  <si>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</si>
  <si>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Actual + GRPIFt</t>
  </si>
  <si>
    <t>BASE</t>
  </si>
  <si>
    <r>
      <t>RPI</t>
    </r>
    <r>
      <rPr>
        <b/>
        <vertAlign val="subscript"/>
        <sz val="12"/>
        <color indexed="8"/>
        <rFont val="Calibri"/>
        <family val="2"/>
      </rPr>
      <t>t</t>
    </r>
  </si>
  <si>
    <r>
      <t>RPIA</t>
    </r>
    <r>
      <rPr>
        <b/>
        <vertAlign val="subscript"/>
        <sz val="12"/>
        <color indexed="8"/>
        <rFont val="Calibri"/>
        <family val="2"/>
      </rPr>
      <t>t</t>
    </r>
  </si>
  <si>
    <t>Index</t>
  </si>
  <si>
    <t>GRPIFc in use</t>
  </si>
  <si>
    <r>
      <t>Calculation of RPIF</t>
    </r>
    <r>
      <rPr>
        <b/>
        <vertAlign val="subscript"/>
        <sz val="12"/>
        <color indexed="8"/>
        <rFont val="Calibri"/>
        <family val="2"/>
      </rPr>
      <t>t</t>
    </r>
  </si>
  <si>
    <r>
      <t>RPIF</t>
    </r>
    <r>
      <rPr>
        <b/>
        <vertAlign val="subscript"/>
        <sz val="12"/>
        <color indexed="8"/>
        <rFont val="Calibri"/>
        <family val="2"/>
      </rPr>
      <t>t</t>
    </r>
  </si>
  <si>
    <t>=</t>
  </si>
  <si>
    <t>Data from HM Treasury Forecasts for the UK Economy</t>
  </si>
  <si>
    <t>http://www.hm-treasury.gov.uk/data_forecasts_index.htm</t>
  </si>
  <si>
    <r>
      <t>GRPIF</t>
    </r>
    <r>
      <rPr>
        <b/>
        <vertAlign val="subscript"/>
        <sz val="12"/>
        <color indexed="8"/>
        <rFont val="Calibri"/>
        <family val="2"/>
      </rPr>
      <t>c</t>
    </r>
  </si>
  <si>
    <t>Illustrative</t>
  </si>
  <si>
    <t>SAA Indics Nov-12</t>
  </si>
  <si>
    <t>Pulication Date</t>
  </si>
  <si>
    <r>
      <t>RPIA</t>
    </r>
    <r>
      <rPr>
        <b/>
        <vertAlign val="subscript"/>
        <sz val="12"/>
        <color indexed="8"/>
        <rFont val="Calibri"/>
        <family val="2"/>
      </rPr>
      <t>t-2</t>
    </r>
  </si>
  <si>
    <r>
      <t>GRPIF</t>
    </r>
    <r>
      <rPr>
        <b/>
        <vertAlign val="subscript"/>
        <sz val="11"/>
        <color indexed="8"/>
        <rFont val="Calibri"/>
        <family val="2"/>
      </rPr>
      <t>t-1</t>
    </r>
  </si>
  <si>
    <t>x</t>
  </si>
  <si>
    <r>
      <t>RPI</t>
    </r>
    <r>
      <rPr>
        <b/>
        <vertAlign val="subscript"/>
        <sz val="12"/>
        <color indexed="8"/>
        <rFont val="Calibri"/>
        <family val="2"/>
      </rPr>
      <t>2009-10</t>
    </r>
  </si>
  <si>
    <t>+</t>
  </si>
  <si>
    <r>
      <t>GRPIF</t>
    </r>
    <r>
      <rPr>
        <b/>
        <vertAlign val="subscript"/>
        <sz val="12"/>
        <color indexed="8"/>
        <rFont val="Calibri"/>
        <family val="2"/>
      </rPr>
      <t>t-1</t>
    </r>
  </si>
  <si>
    <r>
      <t>(0.75 x GRIPF</t>
    </r>
    <r>
      <rPr>
        <vertAlign val="subscript"/>
        <sz val="11"/>
        <color indexed="8"/>
        <rFont val="Calibri"/>
        <family val="2"/>
      </rPr>
      <t>c-1</t>
    </r>
    <r>
      <rPr>
        <sz val="11"/>
        <rFont val="Calibri"/>
        <family val="2"/>
      </rPr>
      <t>) + (0.25 x GRIPF</t>
    </r>
    <r>
      <rPr>
        <vertAlign val="subscript"/>
        <sz val="11"/>
        <color indexed="8"/>
        <rFont val="Calibri"/>
        <family val="2"/>
      </rPr>
      <t>c</t>
    </r>
    <r>
      <rPr>
        <sz val="11"/>
        <rFont val="Calibri"/>
        <family val="2"/>
      </rPr>
      <t>)</t>
    </r>
  </si>
  <si>
    <r>
      <t>GRPIF</t>
    </r>
    <r>
      <rPr>
        <b/>
        <vertAlign val="subscript"/>
        <sz val="11"/>
        <color indexed="8"/>
        <rFont val="Calibri"/>
        <family val="2"/>
      </rPr>
      <t>t</t>
    </r>
  </si>
  <si>
    <r>
      <t>GRPIF</t>
    </r>
    <r>
      <rPr>
        <b/>
        <vertAlign val="subscript"/>
        <sz val="12"/>
        <color indexed="8"/>
        <rFont val="Calibri"/>
        <family val="2"/>
      </rPr>
      <t>t</t>
    </r>
  </si>
  <si>
    <r>
      <t>(0.75 x GRIPF</t>
    </r>
    <r>
      <rPr>
        <vertAlign val="subscript"/>
        <sz val="11"/>
        <color indexed="8"/>
        <rFont val="Calibri"/>
        <family val="2"/>
      </rPr>
      <t>c</t>
    </r>
    <r>
      <rPr>
        <sz val="11"/>
        <rFont val="Calibri"/>
        <family val="2"/>
      </rPr>
      <t>) + (0.25 x GRIPF</t>
    </r>
    <r>
      <rPr>
        <vertAlign val="subscript"/>
        <sz val="11"/>
        <color indexed="8"/>
        <rFont val="Calibri"/>
        <family val="2"/>
      </rPr>
      <t>c+1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</si>
</sst>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_(* #,##0.00_);_(* \(#,##0.00\);_(* &quot;-&quot;??_);_(@_)"/>
    <numFmt numFmtId="167" formatCode="_-* #,##0.00\ _D_M_-;\-* #,##0.00\ _D_M_-;_-* &quot;-&quot;??\ _D_M_-;_-@_-"/>
    <numFmt numFmtId="168" formatCode="#,##0.000_ ;[Red]\-#,##0.000\ "/>
    <numFmt numFmtId="169" formatCode="_(&quot;£&quot;* #,##0.00_);_(&quot;£&quot;* \(#,##0.00\);_(&quot;£&quot;* &quot;-&quot;??_);_(@_)"/>
    <numFmt numFmtId="170" formatCode="_-[$€-2]* #,##0.00_-;\-[$€-2]* #,##0.00_-;_-[$€-2]* &quot;-&quot;??_-"/>
    <numFmt numFmtId="171" formatCode="&quot;£&quot;#,##0.00"/>
    <numFmt numFmtId="172" formatCode="#,##0.0_);\(#,##0.0\);\-_)"/>
  </numFmts>
  <fonts count="12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name val="Arial"/>
      <family val="2"/>
    </font>
    <font>
      <b/>
      <sz val="12"/>
      <color indexed="19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1"/>
      <name val="CG Omeg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53"/>
      <name val="Calibri"/>
      <family val="2"/>
    </font>
    <font>
      <sz val="12"/>
      <name val="Arial MT"/>
      <family val="0"/>
    </font>
    <font>
      <i/>
      <sz val="10"/>
      <color indexed="23"/>
      <name val="Arial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CG Omega"/>
      <family val="2"/>
    </font>
    <font>
      <u val="single"/>
      <sz val="8"/>
      <color indexed="12"/>
      <name val="Arial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indexed="22"/>
      <name val="Gill Sans MT"/>
      <family val="2"/>
    </font>
    <font>
      <sz val="10"/>
      <color indexed="8"/>
      <name val="Verdana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sz val="10"/>
      <color theme="0" tint="-0.04997999966144562"/>
      <name val="Gill Sans MT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u val="single"/>
      <sz val="12"/>
      <color rgb="FF0033CC"/>
      <name val="Arial"/>
      <family val="2"/>
    </font>
    <font>
      <sz val="11"/>
      <color theme="3"/>
      <name val="Calibri"/>
      <family val="2"/>
    </font>
    <font>
      <sz val="11"/>
      <color theme="0" tint="-0.3499799966812134"/>
      <name val="Calibri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0" tint="-0.4999699890613556"/>
      <name val="Calibri"/>
      <family val="2"/>
    </font>
    <font>
      <b/>
      <sz val="12"/>
      <color theme="5"/>
      <name val="Calibri"/>
      <family val="2"/>
    </font>
    <font>
      <sz val="11"/>
      <color theme="4"/>
      <name val="Calibri"/>
      <family val="2"/>
    </font>
    <font>
      <sz val="10"/>
      <color rgb="FF002060"/>
      <name val="Arial"/>
      <family val="2"/>
    </font>
    <font>
      <sz val="11"/>
      <color theme="1" tint="0.49998000264167786"/>
      <name val="Calibri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8" tint="0.799979984760284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CF4FE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rgb="FFFF0000"/>
      </right>
      <top style="medium">
        <color theme="0" tint="-0.24993999302387238"/>
      </top>
      <bottom style="thin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rgb="FFFF000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thick">
        <color rgb="FFFF0000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ck">
        <color rgb="FFFF0000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thin">
        <color theme="0" tint="-0.24993999302387238"/>
      </bottom>
    </border>
    <border>
      <left style="thick">
        <color theme="5"/>
      </left>
      <right style="thick">
        <color theme="5"/>
      </right>
      <top style="thick">
        <color theme="5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5"/>
      </top>
      <bottom style="medium">
        <color theme="0" tint="-0.24993999302387238"/>
      </bottom>
    </border>
    <border>
      <left>
        <color indexed="63"/>
      </left>
      <right style="thick">
        <color rgb="FFFF0000"/>
      </right>
      <top style="thin">
        <color theme="0" tint="-0.24993999302387238"/>
      </top>
      <bottom style="medium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 style="thick">
        <color rgb="FF0033CC"/>
      </left>
      <right style="thick">
        <color rgb="FF0033CC"/>
      </right>
      <top style="thick">
        <color rgb="FF0033CC"/>
      </top>
      <bottom style="thick">
        <color rgb="FF0033CC"/>
      </bottom>
    </border>
    <border>
      <left>
        <color indexed="63"/>
      </left>
      <right style="thin">
        <color theme="0" tint="-0.24993999302387238"/>
      </right>
      <top style="medium">
        <color rgb="FFC00000"/>
      </top>
      <bottom style="medium">
        <color rgb="FFC00000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rgb="FFC00000"/>
      </top>
      <bottom style="medium">
        <color rgb="FFC00000"/>
      </bottom>
    </border>
    <border>
      <left style="thin">
        <color theme="0" tint="-0.24993999302387238"/>
      </left>
      <right style="thick">
        <color rgb="FFC00000"/>
      </right>
      <top style="medium">
        <color rgb="FFC00000"/>
      </top>
      <bottom style="medium">
        <color rgb="FFC00000"/>
      </bottom>
    </border>
    <border>
      <left style="thick">
        <color rgb="FFC00000"/>
      </left>
      <right style="thin">
        <color theme="0" tint="-0.24993999302387238"/>
      </right>
      <top style="medium">
        <color rgb="FFC00000"/>
      </top>
      <bottom style="medium">
        <color rgb="FFC00000"/>
      </bottom>
    </border>
    <border>
      <left style="thin">
        <color theme="0" tint="-0.24993999302387238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theme="0" tint="-0.24993999302387238"/>
      </bottom>
    </border>
    <border>
      <left>
        <color indexed="63"/>
      </left>
      <right>
        <color indexed="63"/>
      </right>
      <top style="medium">
        <color rgb="FFC00000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rgb="FFC0000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rgb="FFC00000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rgb="FFFF0000"/>
      </right>
      <top style="medium">
        <color rgb="FFC00000"/>
      </top>
      <bottom style="thin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medium">
        <color rgb="FFC00000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rgb="FFC00000"/>
      </right>
      <top style="medium">
        <color rgb="FFC00000"/>
      </top>
      <bottom style="thin">
        <color theme="0" tint="-0.24993999302387238"/>
      </bottom>
    </border>
    <border>
      <left style="medium">
        <color rgb="FFC00000"/>
      </left>
      <right>
        <color indexed="63"/>
      </right>
      <top style="thin">
        <color theme="0" tint="-0.24993999302387238"/>
      </top>
      <bottom style="medium">
        <color rgb="FFC00000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rgb="FFC0000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medium">
        <color rgb="FFC00000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ck">
        <color rgb="FFFF0000"/>
      </right>
      <top style="medium">
        <color theme="0" tint="-0.24993999302387238"/>
      </top>
      <bottom>
        <color indexed="63"/>
      </bottom>
    </border>
    <border>
      <left style="thick">
        <color rgb="FFFF0000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ck">
        <color rgb="FFC00000"/>
      </right>
      <top style="thin">
        <color theme="0" tint="-0.24993999302387238"/>
      </top>
      <bottom>
        <color indexed="63"/>
      </bottom>
    </border>
    <border>
      <left style="thick">
        <color rgb="FFC0000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>
        <color rgb="FFC00000"/>
      </left>
      <right style="thin">
        <color theme="0" tint="-0.24993999302387238"/>
      </right>
      <top style="medium">
        <color rgb="FFC00000"/>
      </top>
      <bottom style="medium">
        <color rgb="FFC00000"/>
      </bottom>
    </border>
    <border>
      <left style="thin">
        <color theme="0" tint="-0.24993999302387238"/>
      </left>
      <right style="thick">
        <color rgb="FFFF0000"/>
      </right>
      <top style="medium">
        <color rgb="FFC00000"/>
      </top>
      <bottom style="medium">
        <color rgb="FFC00000"/>
      </bottom>
    </border>
    <border>
      <left style="thick">
        <color rgb="FFFF0000"/>
      </left>
      <right style="thin">
        <color theme="0" tint="-0.24993999302387238"/>
      </right>
      <top style="medium">
        <color rgb="FFC00000"/>
      </top>
      <bottom style="medium">
        <color rgb="FFC0000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rgb="FFFF0000"/>
      </right>
      <top>
        <color indexed="63"/>
      </top>
      <bottom style="thin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rgb="FFFF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rgb="FFFF0000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rgb="FFC00000"/>
      </bottom>
    </border>
    <border>
      <left style="thin">
        <color theme="0" tint="-0.24993999302387238"/>
      </left>
      <right style="thick">
        <color rgb="FFFF0000"/>
      </right>
      <top style="thin">
        <color theme="0" tint="-0.24993999302387238"/>
      </top>
      <bottom style="medium">
        <color rgb="FFC00000"/>
      </bottom>
    </border>
    <border>
      <left style="thick">
        <color rgb="FFFF0000"/>
      </left>
      <right style="thin">
        <color theme="0" tint="-0.24993999302387238"/>
      </right>
      <top style="thin">
        <color theme="0" tint="-0.24993999302387238"/>
      </top>
      <bottom style="medium">
        <color rgb="FFC00000"/>
      </bottom>
    </border>
    <border>
      <left style="thin">
        <color theme="0" tint="-0.24993999302387238"/>
      </left>
      <right style="medium">
        <color rgb="FFC00000"/>
      </right>
      <top style="thin">
        <color theme="0" tint="-0.24993999302387238"/>
      </top>
      <bottom style="medium">
        <color rgb="FFC00000"/>
      </bottom>
    </border>
    <border>
      <left style="thin">
        <color theme="0" tint="-0.24993999302387238"/>
      </left>
      <right style="thick">
        <color rgb="FFFF0000"/>
      </right>
      <top style="medium">
        <color theme="0" tint="-0.24993999302387238"/>
      </top>
      <bottom style="medium">
        <color theme="0" tint="-0.24993999302387238"/>
      </bottom>
    </border>
    <border>
      <left style="thick">
        <color rgb="FFFF0000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ck">
        <color theme="5"/>
      </left>
      <right style="thick">
        <color theme="5"/>
      </right>
      <top style="thin">
        <color theme="0" tint="-0.24993999302387238"/>
      </top>
      <bottom style="thick">
        <color theme="5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797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24" fillId="0" borderId="0" applyFont="0" applyFill="0" applyBorder="0" applyAlignment="0" applyProtection="0"/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Font="0" applyFill="0" applyBorder="0" applyAlignment="0" applyProtection="0"/>
    <xf numFmtId="0" fontId="38" fillId="0" borderId="0">
      <alignment/>
      <protection/>
    </xf>
    <xf numFmtId="0" fontId="24" fillId="0" borderId="0" applyFont="0" applyFill="0" applyBorder="0" applyAlignment="0" applyProtection="0"/>
    <xf numFmtId="0" fontId="75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5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5" fillId="8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5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5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5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7" borderId="0" applyNumberFormat="0" applyBorder="0" applyAlignment="0" applyProtection="0"/>
    <xf numFmtId="0" fontId="2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5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5" fillId="21" borderId="0" applyNumberFormat="0" applyBorder="0" applyAlignment="0" applyProtection="0"/>
    <xf numFmtId="0" fontId="0" fillId="21" borderId="0" applyNumberFormat="0" applyBorder="0" applyAlignment="0" applyProtection="0"/>
    <xf numFmtId="0" fontId="39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9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75" fillId="22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75" fillId="25" borderId="0" applyNumberFormat="0" applyBorder="0" applyAlignment="0" applyProtection="0"/>
    <xf numFmtId="0" fontId="0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75" fillId="27" borderId="0" applyNumberFormat="0" applyBorder="0" applyAlignment="0" applyProtection="0"/>
    <xf numFmtId="0" fontId="0" fillId="27" borderId="0" applyNumberFormat="0" applyBorder="0" applyAlignment="0" applyProtection="0"/>
    <xf numFmtId="0" fontId="39" fillId="20" borderId="0" applyNumberFormat="0" applyBorder="0" applyAlignment="0" applyProtection="0"/>
    <xf numFmtId="0" fontId="2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9" fillId="20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75" fillId="28" borderId="0" applyNumberFormat="0" applyBorder="0" applyAlignment="0" applyProtection="0"/>
    <xf numFmtId="0" fontId="0" fillId="28" borderId="0" applyNumberFormat="0" applyBorder="0" applyAlignment="0" applyProtection="0"/>
    <xf numFmtId="0" fontId="39" fillId="18" borderId="0" applyNumberFormat="0" applyBorder="0" applyAlignment="0" applyProtection="0"/>
    <xf numFmtId="0" fontId="2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9" fillId="1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76" fillId="30" borderId="0" applyNumberFormat="0" applyBorder="0" applyAlignment="0" applyProtection="0"/>
    <xf numFmtId="0" fontId="77" fillId="30" borderId="0" applyNumberFormat="0" applyBorder="0" applyAlignment="0" applyProtection="0"/>
    <xf numFmtId="0" fontId="40" fillId="20" borderId="0" applyNumberFormat="0" applyBorder="0" applyAlignment="0" applyProtection="0"/>
    <xf numFmtId="0" fontId="18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2" borderId="0" applyNumberFormat="0" applyBorder="0" applyAlignment="0" applyProtection="0"/>
    <xf numFmtId="0" fontId="40" fillId="6" borderId="0" applyNumberFormat="0" applyBorder="0" applyAlignment="0" applyProtection="0"/>
    <xf numFmtId="0" fontId="18" fillId="6" borderId="0" applyNumberFormat="0" applyBorder="0" applyAlignment="0" applyProtection="0"/>
    <xf numFmtId="0" fontId="76" fillId="33" borderId="0" applyNumberFormat="0" applyBorder="0" applyAlignment="0" applyProtection="0"/>
    <xf numFmtId="0" fontId="77" fillId="33" borderId="0" applyNumberFormat="0" applyBorder="0" applyAlignment="0" applyProtection="0"/>
    <xf numFmtId="0" fontId="40" fillId="23" borderId="0" applyNumberFormat="0" applyBorder="0" applyAlignment="0" applyProtection="0"/>
    <xf numFmtId="0" fontId="18" fillId="24" borderId="0" applyNumberFormat="0" applyBorder="0" applyAlignment="0" applyProtection="0"/>
    <xf numFmtId="0" fontId="76" fillId="34" borderId="0" applyNumberFormat="0" applyBorder="0" applyAlignment="0" applyProtection="0"/>
    <xf numFmtId="0" fontId="77" fillId="34" borderId="0" applyNumberFormat="0" applyBorder="0" applyAlignment="0" applyProtection="0"/>
    <xf numFmtId="0" fontId="40" fillId="26" borderId="0" applyNumberFormat="0" applyBorder="0" applyAlignment="0" applyProtection="0"/>
    <xf numFmtId="0" fontId="18" fillId="35" borderId="0" applyNumberFormat="0" applyBorder="0" applyAlignment="0" applyProtection="0"/>
    <xf numFmtId="0" fontId="76" fillId="36" borderId="0" applyNumberFormat="0" applyBorder="0" applyAlignment="0" applyProtection="0"/>
    <xf numFmtId="0" fontId="77" fillId="36" borderId="0" applyNumberFormat="0" applyBorder="0" applyAlignment="0" applyProtection="0"/>
    <xf numFmtId="0" fontId="40" fillId="20" borderId="0" applyNumberFormat="0" applyBorder="0" applyAlignment="0" applyProtection="0"/>
    <xf numFmtId="0" fontId="18" fillId="37" borderId="0" applyNumberFormat="0" applyBorder="0" applyAlignment="0" applyProtection="0"/>
    <xf numFmtId="0" fontId="76" fillId="38" borderId="0" applyNumberFormat="0" applyBorder="0" applyAlignment="0" applyProtection="0"/>
    <xf numFmtId="0" fontId="77" fillId="38" borderId="0" applyNumberFormat="0" applyBorder="0" applyAlignment="0" applyProtection="0"/>
    <xf numFmtId="0" fontId="40" fillId="18" borderId="0" applyNumberFormat="0" applyBorder="0" applyAlignment="0" applyProtection="0"/>
    <xf numFmtId="0" fontId="18" fillId="39" borderId="0" applyNumberFormat="0" applyBorder="0" applyAlignment="0" applyProtection="0"/>
    <xf numFmtId="0" fontId="7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8" fillId="43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47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8" fillId="51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6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18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6" fillId="53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8" fillId="4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18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8" fillId="57" borderId="0" applyNumberFormat="0" applyBorder="0" applyAlignment="0" applyProtection="0"/>
    <xf numFmtId="0" fontId="79" fillId="57" borderId="0" applyNumberFormat="0" applyBorder="0" applyAlignment="0" applyProtection="0"/>
    <xf numFmtId="0" fontId="80" fillId="58" borderId="1" applyNumberFormat="0" applyAlignment="0" applyProtection="0"/>
    <xf numFmtId="0" fontId="81" fillId="58" borderId="1" applyNumberFormat="0" applyAlignment="0" applyProtection="0"/>
    <xf numFmtId="0" fontId="41" fillId="59" borderId="2" applyNumberFormat="0" applyAlignment="0" applyProtection="0"/>
    <xf numFmtId="0" fontId="41" fillId="59" borderId="2" applyNumberFormat="0" applyAlignment="0" applyProtection="0"/>
    <xf numFmtId="0" fontId="82" fillId="60" borderId="3" applyNumberFormat="0" applyAlignment="0" applyProtection="0"/>
    <xf numFmtId="0" fontId="83" fillId="6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170" fontId="4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64" borderId="0" applyNumberFormat="0" applyBorder="0" applyAlignment="0" applyProtection="0"/>
    <xf numFmtId="0" fontId="87" fillId="64" borderId="0" applyNumberFormat="0" applyBorder="0" applyAlignment="0" applyProtection="0"/>
    <xf numFmtId="0" fontId="88" fillId="0" borderId="4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44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65" borderId="1" applyNumberFormat="0" applyAlignment="0" applyProtection="0"/>
    <xf numFmtId="0" fontId="94" fillId="65" borderId="1" applyNumberFormat="0" applyAlignment="0" applyProtection="0"/>
    <xf numFmtId="0" fontId="50" fillId="56" borderId="2" applyNumberFormat="0" applyAlignment="0" applyProtection="0"/>
    <xf numFmtId="0" fontId="50" fillId="56" borderId="2" applyNumberFormat="0" applyAlignment="0" applyProtection="0"/>
    <xf numFmtId="171" fontId="51" fillId="9" borderId="8" applyNumberFormat="0" applyBorder="0" applyAlignment="0">
      <protection/>
    </xf>
    <xf numFmtId="172" fontId="95" fillId="66" borderId="0">
      <alignment/>
      <protection/>
    </xf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8" fillId="67" borderId="0" applyNumberFormat="0" applyBorder="0" applyAlignment="0" applyProtection="0"/>
    <xf numFmtId="0" fontId="99" fillId="6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4" fillId="0" borderId="0">
      <alignment/>
      <protection/>
    </xf>
    <xf numFmtId="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0" fillId="0" borderId="0">
      <alignment/>
      <protection/>
    </xf>
    <xf numFmtId="0" fontId="24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24" fillId="0" borderId="0" applyFont="0" applyFill="0" applyBorder="0" applyAlignment="0" applyProtection="0"/>
    <xf numFmtId="0" fontId="24" fillId="0" borderId="0">
      <alignment/>
      <protection/>
    </xf>
    <xf numFmtId="0" fontId="24" fillId="0" borderId="0" applyFont="0" applyFill="0" applyBorder="0" applyAlignment="0" applyProtection="0"/>
    <xf numFmtId="0" fontId="100" fillId="0" borderId="0">
      <alignment/>
      <protection/>
    </xf>
    <xf numFmtId="0" fontId="0" fillId="0" borderId="0">
      <alignment/>
      <protection/>
    </xf>
    <xf numFmtId="0" fontId="24" fillId="0" borderId="0" applyFont="0" applyFill="0" applyBorder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24" fillId="55" borderId="11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24" fillId="55" borderId="11" applyNumberFormat="0" applyFont="0" applyAlignment="0" applyProtection="0"/>
    <xf numFmtId="0" fontId="0" fillId="68" borderId="10" applyNumberFormat="0" applyFont="0" applyAlignment="0" applyProtection="0"/>
    <xf numFmtId="0" fontId="24" fillId="55" borderId="11" applyNumberFormat="0" applyFont="0" applyAlignment="0" applyProtection="0"/>
    <xf numFmtId="0" fontId="0" fillId="68" borderId="10" applyNumberFormat="0" applyFont="0" applyAlignment="0" applyProtection="0"/>
    <xf numFmtId="0" fontId="24" fillId="55" borderId="11" applyNumberFormat="0" applyFont="0" applyAlignment="0" applyProtection="0"/>
    <xf numFmtId="0" fontId="0" fillId="68" borderId="10" applyNumberFormat="0" applyFont="0" applyAlignment="0" applyProtection="0"/>
    <xf numFmtId="0" fontId="24" fillId="55" borderId="11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0" fillId="68" borderId="10" applyNumberFormat="0" applyFont="0" applyAlignment="0" applyProtection="0"/>
    <xf numFmtId="0" fontId="101" fillId="58" borderId="12" applyNumberFormat="0" applyAlignment="0" applyProtection="0"/>
    <xf numFmtId="0" fontId="102" fillId="58" borderId="12" applyNumberFormat="0" applyAlignment="0" applyProtection="0"/>
    <xf numFmtId="0" fontId="11" fillId="59" borderId="13" applyNumberFormat="0" applyAlignment="0" applyProtection="0"/>
    <xf numFmtId="0" fontId="11" fillId="59" borderId="13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55" fillId="69" borderId="14" applyNumberFormat="0" applyProtection="0">
      <alignment vertical="center"/>
    </xf>
    <xf numFmtId="4" fontId="55" fillId="69" borderId="14" applyNumberFormat="0" applyProtection="0">
      <alignment vertical="center"/>
    </xf>
    <xf numFmtId="4" fontId="55" fillId="69" borderId="14" applyNumberFormat="0" applyProtection="0">
      <alignment vertical="center"/>
    </xf>
    <xf numFmtId="4" fontId="56" fillId="69" borderId="14" applyNumberFormat="0" applyProtection="0">
      <alignment vertical="center"/>
    </xf>
    <xf numFmtId="4" fontId="56" fillId="69" borderId="14" applyNumberFormat="0" applyProtection="0">
      <alignment vertical="center"/>
    </xf>
    <xf numFmtId="4" fontId="56" fillId="69" borderId="14" applyNumberFormat="0" applyProtection="0">
      <alignment vertical="center"/>
    </xf>
    <xf numFmtId="4" fontId="55" fillId="69" borderId="14" applyNumberFormat="0" applyProtection="0">
      <alignment horizontal="left" vertical="center" indent="1"/>
    </xf>
    <xf numFmtId="4" fontId="55" fillId="69" borderId="14" applyNumberFormat="0" applyProtection="0">
      <alignment horizontal="left" vertical="center" indent="1"/>
    </xf>
    <xf numFmtId="4" fontId="55" fillId="69" borderId="14" applyNumberFormat="0" applyProtection="0">
      <alignment horizontal="left" vertical="center" indent="1"/>
    </xf>
    <xf numFmtId="0" fontId="55" fillId="69" borderId="14" applyNumberFormat="0" applyProtection="0">
      <alignment horizontal="left" vertical="top" indent="1"/>
    </xf>
    <xf numFmtId="0" fontId="55" fillId="69" borderId="14" applyNumberFormat="0" applyProtection="0">
      <alignment horizontal="left" vertical="top" indent="1"/>
    </xf>
    <xf numFmtId="0" fontId="55" fillId="69" borderId="14" applyNumberFormat="0" applyProtection="0">
      <alignment horizontal="left" vertical="top" indent="1"/>
    </xf>
    <xf numFmtId="4" fontId="55" fillId="3" borderId="0" applyNumberFormat="0" applyProtection="0">
      <alignment horizontal="left" vertical="center" indent="1"/>
    </xf>
    <xf numFmtId="4" fontId="39" fillId="7" borderId="14" applyNumberFormat="0" applyProtection="0">
      <alignment horizontal="right" vertical="center"/>
    </xf>
    <xf numFmtId="4" fontId="39" fillId="7" borderId="14" applyNumberFormat="0" applyProtection="0">
      <alignment horizontal="right" vertical="center"/>
    </xf>
    <xf numFmtId="4" fontId="39" fillId="7" borderId="14" applyNumberFormat="0" applyProtection="0">
      <alignment horizontal="right" vertical="center"/>
    </xf>
    <xf numFmtId="4" fontId="39" fillId="7" borderId="14" applyNumberFormat="0" applyProtection="0">
      <alignment horizontal="right" vertical="center"/>
    </xf>
    <xf numFmtId="4" fontId="39" fillId="6" borderId="14" applyNumberFormat="0" applyProtection="0">
      <alignment horizontal="right" vertical="center"/>
    </xf>
    <xf numFmtId="4" fontId="39" fillId="6" borderId="14" applyNumberFormat="0" applyProtection="0">
      <alignment horizontal="right" vertical="center"/>
    </xf>
    <xf numFmtId="4" fontId="39" fillId="6" borderId="14" applyNumberFormat="0" applyProtection="0">
      <alignment horizontal="right" vertical="center"/>
    </xf>
    <xf numFmtId="4" fontId="39" fillId="6" borderId="14" applyNumberFormat="0" applyProtection="0">
      <alignment horizontal="right" vertical="center"/>
    </xf>
    <xf numFmtId="4" fontId="39" fillId="70" borderId="14" applyNumberFormat="0" applyProtection="0">
      <alignment horizontal="right" vertical="center"/>
    </xf>
    <xf numFmtId="4" fontId="39" fillId="70" borderId="14" applyNumberFormat="0" applyProtection="0">
      <alignment horizontal="right" vertical="center"/>
    </xf>
    <xf numFmtId="4" fontId="39" fillId="70" borderId="14" applyNumberFormat="0" applyProtection="0">
      <alignment horizontal="right" vertical="center"/>
    </xf>
    <xf numFmtId="4" fontId="39" fillId="70" borderId="14" applyNumberFormat="0" applyProtection="0">
      <alignment horizontal="right" vertical="center"/>
    </xf>
    <xf numFmtId="4" fontId="39" fillId="29" borderId="14" applyNumberFormat="0" applyProtection="0">
      <alignment horizontal="right" vertical="center"/>
    </xf>
    <xf numFmtId="4" fontId="39" fillId="29" borderId="14" applyNumberFormat="0" applyProtection="0">
      <alignment horizontal="right" vertical="center"/>
    </xf>
    <xf numFmtId="4" fontId="39" fillId="29" borderId="14" applyNumberFormat="0" applyProtection="0">
      <alignment horizontal="right" vertical="center"/>
    </xf>
    <xf numFmtId="4" fontId="39" fillId="29" borderId="14" applyNumberFormat="0" applyProtection="0">
      <alignment horizontal="right" vertical="center"/>
    </xf>
    <xf numFmtId="4" fontId="39" fillId="39" borderId="14" applyNumberFormat="0" applyProtection="0">
      <alignment horizontal="right" vertical="center"/>
    </xf>
    <xf numFmtId="4" fontId="39" fillId="39" borderId="14" applyNumberFormat="0" applyProtection="0">
      <alignment horizontal="right" vertical="center"/>
    </xf>
    <xf numFmtId="4" fontId="39" fillId="39" borderId="14" applyNumberFormat="0" applyProtection="0">
      <alignment horizontal="right" vertical="center"/>
    </xf>
    <xf numFmtId="4" fontId="39" fillId="39" borderId="14" applyNumberFormat="0" applyProtection="0">
      <alignment horizontal="right" vertical="center"/>
    </xf>
    <xf numFmtId="4" fontId="39" fillId="71" borderId="14" applyNumberFormat="0" applyProtection="0">
      <alignment horizontal="right" vertical="center"/>
    </xf>
    <xf numFmtId="4" fontId="39" fillId="71" borderId="14" applyNumberFormat="0" applyProtection="0">
      <alignment horizontal="right" vertical="center"/>
    </xf>
    <xf numFmtId="4" fontId="39" fillId="71" borderId="14" applyNumberFormat="0" applyProtection="0">
      <alignment horizontal="right" vertical="center"/>
    </xf>
    <xf numFmtId="4" fontId="39" fillId="71" borderId="14" applyNumberFormat="0" applyProtection="0">
      <alignment horizontal="right" vertical="center"/>
    </xf>
    <xf numFmtId="4" fontId="39" fillId="23" borderId="14" applyNumberFormat="0" applyProtection="0">
      <alignment horizontal="right" vertical="center"/>
    </xf>
    <xf numFmtId="4" fontId="39" fillId="23" borderId="14" applyNumberFormat="0" applyProtection="0">
      <alignment horizontal="right" vertical="center"/>
    </xf>
    <xf numFmtId="4" fontId="39" fillId="23" borderId="14" applyNumberFormat="0" applyProtection="0">
      <alignment horizontal="right" vertical="center"/>
    </xf>
    <xf numFmtId="4" fontId="39" fillId="23" borderId="14" applyNumberFormat="0" applyProtection="0">
      <alignment horizontal="right" vertical="center"/>
    </xf>
    <xf numFmtId="4" fontId="39" fillId="72" borderId="14" applyNumberFormat="0" applyProtection="0">
      <alignment horizontal="right" vertical="center"/>
    </xf>
    <xf numFmtId="4" fontId="39" fillId="72" borderId="14" applyNumberFormat="0" applyProtection="0">
      <alignment horizontal="right" vertical="center"/>
    </xf>
    <xf numFmtId="4" fontId="39" fillId="72" borderId="14" applyNumberFormat="0" applyProtection="0">
      <alignment horizontal="right" vertical="center"/>
    </xf>
    <xf numFmtId="4" fontId="39" fillId="72" borderId="14" applyNumberFormat="0" applyProtection="0">
      <alignment horizontal="right" vertical="center"/>
    </xf>
    <xf numFmtId="4" fontId="39" fillId="24" borderId="14" applyNumberFormat="0" applyProtection="0">
      <alignment horizontal="right" vertical="center"/>
    </xf>
    <xf numFmtId="4" fontId="39" fillId="24" borderId="14" applyNumberFormat="0" applyProtection="0">
      <alignment horizontal="right" vertical="center"/>
    </xf>
    <xf numFmtId="4" fontId="39" fillId="24" borderId="14" applyNumberFormat="0" applyProtection="0">
      <alignment horizontal="right" vertical="center"/>
    </xf>
    <xf numFmtId="4" fontId="39" fillId="24" borderId="14" applyNumberFormat="0" applyProtection="0">
      <alignment horizontal="right" vertical="center"/>
    </xf>
    <xf numFmtId="4" fontId="55" fillId="73" borderId="15" applyNumberFormat="0" applyProtection="0">
      <alignment horizontal="left" vertical="center" indent="1"/>
    </xf>
    <xf numFmtId="4" fontId="55" fillId="73" borderId="15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57" fillId="20" borderId="0" applyNumberFormat="0" applyProtection="0">
      <alignment horizontal="left" vertical="center" indent="1"/>
    </xf>
    <xf numFmtId="4" fontId="39" fillId="3" borderId="14" applyNumberFormat="0" applyProtection="0">
      <alignment horizontal="right" vertical="center"/>
    </xf>
    <xf numFmtId="4" fontId="39" fillId="3" borderId="14" applyNumberFormat="0" applyProtection="0">
      <alignment horizontal="right" vertical="center"/>
    </xf>
    <xf numFmtId="4" fontId="39" fillId="3" borderId="14" applyNumberFormat="0" applyProtection="0">
      <alignment horizontal="right" vertical="center"/>
    </xf>
    <xf numFmtId="4" fontId="39" fillId="3" borderId="14" applyNumberFormat="0" applyProtection="0">
      <alignment horizontal="right" vertical="center"/>
    </xf>
    <xf numFmtId="4" fontId="39" fillId="74" borderId="0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3" borderId="0" applyNumberFormat="0" applyProtection="0">
      <alignment horizontal="left" vertical="center" indent="1"/>
    </xf>
    <xf numFmtId="4" fontId="39" fillId="3" borderId="0" applyNumberFormat="0" applyProtection="0">
      <alignment horizontal="left" vertical="center" indent="1"/>
    </xf>
    <xf numFmtId="0" fontId="24" fillId="20" borderId="14" applyNumberFormat="0" applyProtection="0">
      <alignment horizontal="left" vertical="center" indent="1"/>
    </xf>
    <xf numFmtId="0" fontId="24" fillId="20" borderId="14" applyNumberFormat="0" applyProtection="0">
      <alignment horizontal="left" vertical="center" indent="1"/>
    </xf>
    <xf numFmtId="0" fontId="24" fillId="20" borderId="14" applyNumberFormat="0" applyProtection="0">
      <alignment horizontal="left" vertical="center" indent="1"/>
    </xf>
    <xf numFmtId="0" fontId="24" fillId="20" borderId="14" applyNumberFormat="0" applyProtection="0">
      <alignment horizontal="left" vertical="center" indent="1"/>
    </xf>
    <xf numFmtId="0" fontId="24" fillId="20" borderId="14" applyNumberFormat="0" applyProtection="0">
      <alignment horizontal="left" vertical="center" indent="1"/>
    </xf>
    <xf numFmtId="0" fontId="24" fillId="20" borderId="14" applyNumberFormat="0" applyProtection="0">
      <alignment horizontal="left" vertical="center" indent="1"/>
    </xf>
    <xf numFmtId="0" fontId="24" fillId="20" borderId="14" applyNumberFormat="0" applyProtection="0">
      <alignment horizontal="left" vertical="top" indent="1"/>
    </xf>
    <xf numFmtId="0" fontId="24" fillId="20" borderId="14" applyNumberFormat="0" applyProtection="0">
      <alignment horizontal="left" vertical="top" indent="1"/>
    </xf>
    <xf numFmtId="0" fontId="24" fillId="20" borderId="14" applyNumberFormat="0" applyProtection="0">
      <alignment horizontal="left" vertical="top" indent="1"/>
    </xf>
    <xf numFmtId="0" fontId="24" fillId="20" borderId="14" applyNumberFormat="0" applyProtection="0">
      <alignment horizontal="left" vertical="top" indent="1"/>
    </xf>
    <xf numFmtId="0" fontId="24" fillId="20" borderId="14" applyNumberFormat="0" applyProtection="0">
      <alignment horizontal="left" vertical="top" indent="1"/>
    </xf>
    <xf numFmtId="0" fontId="24" fillId="20" borderId="14" applyNumberFormat="0" applyProtection="0">
      <alignment horizontal="left" vertical="top" indent="1"/>
    </xf>
    <xf numFmtId="0" fontId="24" fillId="3" borderId="14" applyNumberFormat="0" applyProtection="0">
      <alignment horizontal="left" vertical="center" indent="1"/>
    </xf>
    <xf numFmtId="0" fontId="24" fillId="3" borderId="14" applyNumberFormat="0" applyProtection="0">
      <alignment horizontal="left" vertical="center" indent="1"/>
    </xf>
    <xf numFmtId="0" fontId="24" fillId="3" borderId="14" applyNumberFormat="0" applyProtection="0">
      <alignment horizontal="left" vertical="center" indent="1"/>
    </xf>
    <xf numFmtId="0" fontId="24" fillId="3" borderId="14" applyNumberFormat="0" applyProtection="0">
      <alignment horizontal="left" vertical="center" indent="1"/>
    </xf>
    <xf numFmtId="0" fontId="24" fillId="3" borderId="14" applyNumberFormat="0" applyProtection="0">
      <alignment horizontal="left" vertical="center" indent="1"/>
    </xf>
    <xf numFmtId="0" fontId="24" fillId="3" borderId="14" applyNumberFormat="0" applyProtection="0">
      <alignment horizontal="left" vertical="center" indent="1"/>
    </xf>
    <xf numFmtId="0" fontId="24" fillId="3" borderId="14" applyNumberFormat="0" applyProtection="0">
      <alignment horizontal="left" vertical="top" indent="1"/>
    </xf>
    <xf numFmtId="0" fontId="24" fillId="3" borderId="14" applyNumberFormat="0" applyProtection="0">
      <alignment horizontal="left" vertical="top" indent="1"/>
    </xf>
    <xf numFmtId="0" fontId="24" fillId="3" borderId="14" applyNumberFormat="0" applyProtection="0">
      <alignment horizontal="left" vertical="top" indent="1"/>
    </xf>
    <xf numFmtId="0" fontId="24" fillId="3" borderId="14" applyNumberFormat="0" applyProtection="0">
      <alignment horizontal="left" vertical="top" indent="1"/>
    </xf>
    <xf numFmtId="0" fontId="24" fillId="3" borderId="14" applyNumberFormat="0" applyProtection="0">
      <alignment horizontal="left" vertical="top" indent="1"/>
    </xf>
    <xf numFmtId="0" fontId="24" fillId="3" borderId="14" applyNumberFormat="0" applyProtection="0">
      <alignment horizontal="left" vertical="top" indent="1"/>
    </xf>
    <xf numFmtId="0" fontId="24" fillId="15" borderId="14" applyNumberFormat="0" applyProtection="0">
      <alignment horizontal="left" vertical="center" indent="1"/>
    </xf>
    <xf numFmtId="0" fontId="24" fillId="15" borderId="14" applyNumberFormat="0" applyProtection="0">
      <alignment horizontal="left" vertical="center" indent="1"/>
    </xf>
    <xf numFmtId="0" fontId="24" fillId="15" borderId="14" applyNumberFormat="0" applyProtection="0">
      <alignment horizontal="left" vertical="center" indent="1"/>
    </xf>
    <xf numFmtId="0" fontId="24" fillId="15" borderId="14" applyNumberFormat="0" applyProtection="0">
      <alignment horizontal="left" vertical="center" indent="1"/>
    </xf>
    <xf numFmtId="0" fontId="24" fillId="15" borderId="14" applyNumberFormat="0" applyProtection="0">
      <alignment horizontal="left" vertical="center" indent="1"/>
    </xf>
    <xf numFmtId="0" fontId="24" fillId="15" borderId="14" applyNumberFormat="0" applyProtection="0">
      <alignment horizontal="left" vertical="center" indent="1"/>
    </xf>
    <xf numFmtId="0" fontId="24" fillId="15" borderId="14" applyNumberFormat="0" applyProtection="0">
      <alignment horizontal="left" vertical="top" indent="1"/>
    </xf>
    <xf numFmtId="0" fontId="24" fillId="15" borderId="14" applyNumberFormat="0" applyProtection="0">
      <alignment horizontal="left" vertical="top" indent="1"/>
    </xf>
    <xf numFmtId="0" fontId="24" fillId="15" borderId="14" applyNumberFormat="0" applyProtection="0">
      <alignment horizontal="left" vertical="top" indent="1"/>
    </xf>
    <xf numFmtId="0" fontId="24" fillId="15" borderId="14" applyNumberFormat="0" applyProtection="0">
      <alignment horizontal="left" vertical="top" indent="1"/>
    </xf>
    <xf numFmtId="0" fontId="24" fillId="15" borderId="14" applyNumberFormat="0" applyProtection="0">
      <alignment horizontal="left" vertical="top" indent="1"/>
    </xf>
    <xf numFmtId="0" fontId="24" fillId="15" borderId="14" applyNumberFormat="0" applyProtection="0">
      <alignment horizontal="left" vertical="top" indent="1"/>
    </xf>
    <xf numFmtId="0" fontId="24" fillId="74" borderId="14" applyNumberFormat="0" applyProtection="0">
      <alignment horizontal="left" vertical="center" indent="1"/>
    </xf>
    <xf numFmtId="0" fontId="24" fillId="74" borderId="14" applyNumberFormat="0" applyProtection="0">
      <alignment horizontal="left" vertical="center" indent="1"/>
    </xf>
    <xf numFmtId="0" fontId="24" fillId="74" borderId="14" applyNumberFormat="0" applyProtection="0">
      <alignment horizontal="left" vertical="center" indent="1"/>
    </xf>
    <xf numFmtId="0" fontId="24" fillId="74" borderId="14" applyNumberFormat="0" applyProtection="0">
      <alignment horizontal="left" vertical="center" indent="1"/>
    </xf>
    <xf numFmtId="0" fontId="24" fillId="74" borderId="14" applyNumberFormat="0" applyProtection="0">
      <alignment horizontal="left" vertical="center" indent="1"/>
    </xf>
    <xf numFmtId="0" fontId="24" fillId="74" borderId="14" applyNumberFormat="0" applyProtection="0">
      <alignment horizontal="left" vertical="center" indent="1"/>
    </xf>
    <xf numFmtId="0" fontId="24" fillId="74" borderId="14" applyNumberFormat="0" applyProtection="0">
      <alignment horizontal="left" vertical="top" indent="1"/>
    </xf>
    <xf numFmtId="0" fontId="24" fillId="74" borderId="14" applyNumberFormat="0" applyProtection="0">
      <alignment horizontal="left" vertical="top" indent="1"/>
    </xf>
    <xf numFmtId="0" fontId="24" fillId="74" borderId="14" applyNumberFormat="0" applyProtection="0">
      <alignment horizontal="left" vertical="top" indent="1"/>
    </xf>
    <xf numFmtId="0" fontId="24" fillId="74" borderId="14" applyNumberFormat="0" applyProtection="0">
      <alignment horizontal="left" vertical="top" indent="1"/>
    </xf>
    <xf numFmtId="0" fontId="24" fillId="74" borderId="14" applyNumberFormat="0" applyProtection="0">
      <alignment horizontal="left" vertical="top" indent="1"/>
    </xf>
    <xf numFmtId="0" fontId="24" fillId="74" borderId="14" applyNumberFormat="0" applyProtection="0">
      <alignment horizontal="left" vertical="top" indent="1"/>
    </xf>
    <xf numFmtId="0" fontId="24" fillId="12" borderId="16" applyNumberFormat="0">
      <alignment/>
      <protection locked="0"/>
    </xf>
    <xf numFmtId="0" fontId="24" fillId="12" borderId="16" applyNumberFormat="0">
      <alignment/>
      <protection locked="0"/>
    </xf>
    <xf numFmtId="0" fontId="24" fillId="12" borderId="16" applyNumberFormat="0">
      <alignment/>
      <protection locked="0"/>
    </xf>
    <xf numFmtId="0" fontId="24" fillId="12" borderId="16" applyNumberFormat="0">
      <alignment/>
      <protection locked="0"/>
    </xf>
    <xf numFmtId="0" fontId="24" fillId="12" borderId="16" applyNumberFormat="0">
      <alignment/>
      <protection locked="0"/>
    </xf>
    <xf numFmtId="0" fontId="58" fillId="20" borderId="17" applyBorder="0">
      <alignment/>
      <protection/>
    </xf>
    <xf numFmtId="0" fontId="58" fillId="20" borderId="17" applyBorder="0">
      <alignment/>
      <protection/>
    </xf>
    <xf numFmtId="4" fontId="39" fillId="9" borderId="14" applyNumberFormat="0" applyProtection="0">
      <alignment vertical="center"/>
    </xf>
    <xf numFmtId="4" fontId="39" fillId="9" borderId="14" applyNumberFormat="0" applyProtection="0">
      <alignment vertical="center"/>
    </xf>
    <xf numFmtId="4" fontId="39" fillId="9" borderId="14" applyNumberFormat="0" applyProtection="0">
      <alignment vertical="center"/>
    </xf>
    <xf numFmtId="4" fontId="39" fillId="9" borderId="14" applyNumberFormat="0" applyProtection="0">
      <alignment vertical="center"/>
    </xf>
    <xf numFmtId="4" fontId="59" fillId="9" borderId="14" applyNumberFormat="0" applyProtection="0">
      <alignment vertical="center"/>
    </xf>
    <xf numFmtId="4" fontId="59" fillId="9" borderId="14" applyNumberFormat="0" applyProtection="0">
      <alignment vertical="center"/>
    </xf>
    <xf numFmtId="4" fontId="59" fillId="9" borderId="14" applyNumberFormat="0" applyProtection="0">
      <alignment vertical="center"/>
    </xf>
    <xf numFmtId="4" fontId="39" fillId="9" borderId="14" applyNumberFormat="0" applyProtection="0">
      <alignment horizontal="left" vertical="center" indent="1"/>
    </xf>
    <xf numFmtId="4" fontId="39" fillId="9" borderId="14" applyNumberFormat="0" applyProtection="0">
      <alignment horizontal="left" vertical="center" indent="1"/>
    </xf>
    <xf numFmtId="4" fontId="39" fillId="9" borderId="14" applyNumberFormat="0" applyProtection="0">
      <alignment horizontal="left" vertical="center" indent="1"/>
    </xf>
    <xf numFmtId="4" fontId="39" fillId="9" borderId="14" applyNumberFormat="0" applyProtection="0">
      <alignment horizontal="left" vertical="center" indent="1"/>
    </xf>
    <xf numFmtId="0" fontId="39" fillId="9" borderId="14" applyNumberFormat="0" applyProtection="0">
      <alignment horizontal="left" vertical="top" indent="1"/>
    </xf>
    <xf numFmtId="0" fontId="39" fillId="9" borderId="14" applyNumberFormat="0" applyProtection="0">
      <alignment horizontal="left" vertical="top" indent="1"/>
    </xf>
    <xf numFmtId="0" fontId="39" fillId="9" borderId="14" applyNumberFormat="0" applyProtection="0">
      <alignment horizontal="left" vertical="top" indent="1"/>
    </xf>
    <xf numFmtId="0" fontId="39" fillId="9" borderId="14" applyNumberFormat="0" applyProtection="0">
      <alignment horizontal="left" vertical="top" indent="1"/>
    </xf>
    <xf numFmtId="4" fontId="39" fillId="74" borderId="14" applyNumberFormat="0" applyProtection="0">
      <alignment horizontal="right" vertical="center"/>
    </xf>
    <xf numFmtId="4" fontId="39" fillId="74" borderId="14" applyNumberFormat="0" applyProtection="0">
      <alignment horizontal="right" vertical="center"/>
    </xf>
    <xf numFmtId="4" fontId="39" fillId="74" borderId="14" applyNumberFormat="0" applyProtection="0">
      <alignment horizontal="right" vertical="center"/>
    </xf>
    <xf numFmtId="4" fontId="39" fillId="74" borderId="14" applyNumberFormat="0" applyProtection="0">
      <alignment horizontal="right" vertical="center"/>
    </xf>
    <xf numFmtId="4" fontId="59" fillId="74" borderId="14" applyNumberFormat="0" applyProtection="0">
      <alignment horizontal="right" vertical="center"/>
    </xf>
    <xf numFmtId="4" fontId="59" fillId="74" borderId="14" applyNumberFormat="0" applyProtection="0">
      <alignment horizontal="right" vertical="center"/>
    </xf>
    <xf numFmtId="4" fontId="59" fillId="74" borderId="14" applyNumberFormat="0" applyProtection="0">
      <alignment horizontal="right" vertical="center"/>
    </xf>
    <xf numFmtId="4" fontId="39" fillId="3" borderId="14" applyNumberFormat="0" applyProtection="0">
      <alignment horizontal="left" vertical="center" indent="1"/>
    </xf>
    <xf numFmtId="4" fontId="39" fillId="3" borderId="14" applyNumberFormat="0" applyProtection="0">
      <alignment horizontal="left" vertical="center" indent="1"/>
    </xf>
    <xf numFmtId="4" fontId="39" fillId="3" borderId="14" applyNumberFormat="0" applyProtection="0">
      <alignment horizontal="left" vertical="center" indent="1"/>
    </xf>
    <xf numFmtId="4" fontId="39" fillId="3" borderId="14" applyNumberFormat="0" applyProtection="0">
      <alignment horizontal="left" vertical="center" indent="1"/>
    </xf>
    <xf numFmtId="0" fontId="39" fillId="3" borderId="14" applyNumberFormat="0" applyProtection="0">
      <alignment horizontal="left" vertical="top" indent="1"/>
    </xf>
    <xf numFmtId="0" fontId="39" fillId="3" borderId="14" applyNumberFormat="0" applyProtection="0">
      <alignment horizontal="left" vertical="top" indent="1"/>
    </xf>
    <xf numFmtId="0" fontId="39" fillId="3" borderId="14" applyNumberFormat="0" applyProtection="0">
      <alignment horizontal="left" vertical="top" indent="1"/>
    </xf>
    <xf numFmtId="0" fontId="39" fillId="3" borderId="14" applyNumberFormat="0" applyProtection="0">
      <alignment horizontal="left" vertical="top" indent="1"/>
    </xf>
    <xf numFmtId="4" fontId="60" fillId="75" borderId="0" applyNumberFormat="0" applyProtection="0">
      <alignment horizontal="left" vertical="center" indent="1"/>
    </xf>
    <xf numFmtId="0" fontId="61" fillId="76" borderId="16">
      <alignment/>
      <protection/>
    </xf>
    <xf numFmtId="0" fontId="61" fillId="76" borderId="16">
      <alignment/>
      <protection/>
    </xf>
    <xf numFmtId="0" fontId="61" fillId="76" borderId="16">
      <alignment/>
      <protection/>
    </xf>
    <xf numFmtId="4" fontId="62" fillId="74" borderId="14" applyNumberFormat="0" applyProtection="0">
      <alignment horizontal="right" vertical="center"/>
    </xf>
    <xf numFmtId="4" fontId="62" fillId="74" borderId="14" applyNumberFormat="0" applyProtection="0">
      <alignment horizontal="right" vertical="center"/>
    </xf>
    <xf numFmtId="4" fontId="62" fillId="74" borderId="14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4" fillId="0" borderId="18" applyNumberFormat="0" applyFill="0" applyAlignment="0" applyProtection="0"/>
    <xf numFmtId="0" fontId="105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108" fillId="0" borderId="0" xfId="563" applyFont="1">
      <alignment/>
      <protection/>
    </xf>
    <xf numFmtId="0" fontId="0" fillId="0" borderId="0" xfId="563">
      <alignment/>
      <protection/>
    </xf>
    <xf numFmtId="0" fontId="104" fillId="0" borderId="0" xfId="563" applyFont="1">
      <alignment/>
      <protection/>
    </xf>
    <xf numFmtId="0" fontId="109" fillId="0" borderId="0" xfId="484" applyFont="1" applyAlignment="1" applyProtection="1">
      <alignment/>
      <protection/>
    </xf>
    <xf numFmtId="0" fontId="105" fillId="77" borderId="20" xfId="563" applyFont="1" applyFill="1" applyBorder="1" applyAlignment="1">
      <alignment wrapText="1"/>
      <protection/>
    </xf>
    <xf numFmtId="1" fontId="105" fillId="77" borderId="21" xfId="563" applyNumberFormat="1" applyFont="1" applyFill="1" applyBorder="1" applyAlignment="1">
      <alignment horizontal="center"/>
      <protection/>
    </xf>
    <xf numFmtId="1" fontId="105" fillId="77" borderId="22" xfId="563" applyNumberFormat="1" applyFont="1" applyFill="1" applyBorder="1" applyAlignment="1">
      <alignment horizontal="center"/>
      <protection/>
    </xf>
    <xf numFmtId="1" fontId="105" fillId="77" borderId="23" xfId="563" applyNumberFormat="1" applyFont="1" applyFill="1" applyBorder="1" applyAlignment="1">
      <alignment horizontal="center"/>
      <protection/>
    </xf>
    <xf numFmtId="1" fontId="105" fillId="77" borderId="24" xfId="563" applyNumberFormat="1" applyFont="1" applyFill="1" applyBorder="1" applyAlignment="1">
      <alignment horizontal="center"/>
      <protection/>
    </xf>
    <xf numFmtId="0" fontId="105" fillId="77" borderId="25" xfId="563" applyFont="1" applyFill="1" applyBorder="1">
      <alignment/>
      <protection/>
    </xf>
    <xf numFmtId="164" fontId="110" fillId="14" borderId="26" xfId="563" applyNumberFormat="1" applyFont="1" applyFill="1" applyBorder="1">
      <alignment/>
      <protection/>
    </xf>
    <xf numFmtId="164" fontId="110" fillId="14" borderId="27" xfId="563" applyNumberFormat="1" applyFont="1" applyFill="1" applyBorder="1">
      <alignment/>
      <protection/>
    </xf>
    <xf numFmtId="164" fontId="111" fillId="78" borderId="26" xfId="563" applyNumberFormat="1" applyFont="1" applyFill="1" applyBorder="1">
      <alignment/>
      <protection/>
    </xf>
    <xf numFmtId="164" fontId="111" fillId="78" borderId="28" xfId="563" applyNumberFormat="1" applyFont="1" applyFill="1" applyBorder="1">
      <alignment/>
      <protection/>
    </xf>
    <xf numFmtId="164" fontId="110" fillId="14" borderId="29" xfId="563" applyNumberFormat="1" applyFont="1" applyFill="1" applyBorder="1">
      <alignment/>
      <protection/>
    </xf>
    <xf numFmtId="164" fontId="110" fillId="14" borderId="30" xfId="563" applyNumberFormat="1" applyFont="1" applyFill="1" applyBorder="1">
      <alignment/>
      <protection/>
    </xf>
    <xf numFmtId="164" fontId="110" fillId="14" borderId="31" xfId="563" applyNumberFormat="1" applyFont="1" applyFill="1" applyBorder="1">
      <alignment/>
      <protection/>
    </xf>
    <xf numFmtId="0" fontId="105" fillId="77" borderId="32" xfId="563" applyFont="1" applyFill="1" applyBorder="1">
      <alignment/>
      <protection/>
    </xf>
    <xf numFmtId="164" fontId="110" fillId="14" borderId="33" xfId="563" applyNumberFormat="1" applyFont="1" applyFill="1" applyBorder="1">
      <alignment/>
      <protection/>
    </xf>
    <xf numFmtId="164" fontId="110" fillId="14" borderId="34" xfId="563" applyNumberFormat="1" applyFont="1" applyFill="1" applyBorder="1">
      <alignment/>
      <protection/>
    </xf>
    <xf numFmtId="164" fontId="110" fillId="14" borderId="35" xfId="563" applyNumberFormat="1" applyFont="1" applyFill="1" applyBorder="1">
      <alignment/>
      <protection/>
    </xf>
    <xf numFmtId="164" fontId="111" fillId="78" borderId="33" xfId="563" applyNumberFormat="1" applyFont="1" applyFill="1" applyBorder="1">
      <alignment/>
      <protection/>
    </xf>
    <xf numFmtId="164" fontId="111" fillId="78" borderId="36" xfId="563" applyNumberFormat="1" applyFont="1" applyFill="1" applyBorder="1">
      <alignment/>
      <protection/>
    </xf>
    <xf numFmtId="0" fontId="105" fillId="0" borderId="0" xfId="563" applyFont="1">
      <alignment/>
      <protection/>
    </xf>
    <xf numFmtId="0" fontId="0" fillId="0" borderId="37" xfId="563" applyBorder="1">
      <alignment/>
      <protection/>
    </xf>
    <xf numFmtId="0" fontId="105" fillId="0" borderId="30" xfId="563" applyFont="1" applyFill="1" applyBorder="1" applyAlignment="1">
      <alignment vertical="center"/>
      <protection/>
    </xf>
    <xf numFmtId="0" fontId="105" fillId="0" borderId="38" xfId="563" applyFont="1" applyFill="1" applyBorder="1" applyAlignment="1">
      <alignment vertical="center"/>
      <protection/>
    </xf>
    <xf numFmtId="0" fontId="0" fillId="0" borderId="38" xfId="563" applyBorder="1">
      <alignment/>
      <protection/>
    </xf>
    <xf numFmtId="0" fontId="0" fillId="0" borderId="39" xfId="563" applyBorder="1">
      <alignment/>
      <protection/>
    </xf>
    <xf numFmtId="165" fontId="0" fillId="0" borderId="26" xfId="563" applyNumberFormat="1" applyBorder="1">
      <alignment/>
      <protection/>
    </xf>
    <xf numFmtId="0" fontId="0" fillId="0" borderId="40" xfId="563" applyBorder="1">
      <alignment/>
      <protection/>
    </xf>
    <xf numFmtId="10" fontId="0" fillId="0" borderId="41" xfId="608" applyNumberFormat="1" applyFont="1" applyBorder="1" applyAlignment="1">
      <alignment/>
    </xf>
    <xf numFmtId="10" fontId="0" fillId="0" borderId="42" xfId="608" applyNumberFormat="1" applyFont="1" applyBorder="1" applyAlignment="1">
      <alignment/>
    </xf>
    <xf numFmtId="0" fontId="0" fillId="77" borderId="20" xfId="563" applyFill="1" applyBorder="1">
      <alignment/>
      <protection/>
    </xf>
    <xf numFmtId="0" fontId="0" fillId="77" borderId="21" xfId="563" applyFill="1" applyBorder="1" applyAlignment="1">
      <alignment horizontal="center"/>
      <protection/>
    </xf>
    <xf numFmtId="0" fontId="105" fillId="77" borderId="21" xfId="563" applyFont="1" applyFill="1" applyBorder="1" applyAlignment="1">
      <alignment horizontal="center"/>
      <protection/>
    </xf>
    <xf numFmtId="0" fontId="105" fillId="77" borderId="22" xfId="563" applyFont="1" applyFill="1" applyBorder="1" applyAlignment="1">
      <alignment horizontal="center"/>
      <protection/>
    </xf>
    <xf numFmtId="0" fontId="105" fillId="77" borderId="43" xfId="563" applyFont="1" applyFill="1" applyBorder="1" applyAlignment="1">
      <alignment horizontal="center"/>
      <protection/>
    </xf>
    <xf numFmtId="0" fontId="105" fillId="77" borderId="24" xfId="563" applyFont="1" applyFill="1" applyBorder="1" applyAlignment="1">
      <alignment horizontal="center"/>
      <protection/>
    </xf>
    <xf numFmtId="0" fontId="105" fillId="0" borderId="44" xfId="563" applyFont="1" applyFill="1" applyBorder="1">
      <alignment/>
      <protection/>
    </xf>
    <xf numFmtId="10" fontId="25" fillId="0" borderId="45" xfId="617" applyNumberFormat="1" applyFont="1" applyFill="1" applyBorder="1" applyAlignment="1">
      <alignment/>
    </xf>
    <xf numFmtId="10" fontId="25" fillId="79" borderId="45" xfId="617" applyNumberFormat="1" applyFont="1" applyFill="1" applyBorder="1" applyAlignment="1">
      <alignment/>
    </xf>
    <xf numFmtId="0" fontId="105" fillId="0" borderId="0" xfId="563" applyFont="1" applyFill="1" applyBorder="1">
      <alignment/>
      <protection/>
    </xf>
    <xf numFmtId="10" fontId="25" fillId="0" borderId="0" xfId="617" applyNumberFormat="1" applyFont="1" applyFill="1" applyBorder="1" applyAlignment="1">
      <alignment/>
    </xf>
    <xf numFmtId="10" fontId="112" fillId="68" borderId="0" xfId="617" applyNumberFormat="1" applyFont="1" applyFill="1" applyBorder="1" applyAlignment="1">
      <alignment horizontal="center"/>
    </xf>
    <xf numFmtId="10" fontId="113" fillId="0" borderId="0" xfId="617" applyNumberFormat="1" applyFont="1" applyFill="1" applyBorder="1" applyAlignment="1">
      <alignment/>
    </xf>
    <xf numFmtId="10" fontId="113" fillId="0" borderId="46" xfId="617" applyNumberFormat="1" applyFont="1" applyFill="1" applyBorder="1" applyAlignment="1">
      <alignment/>
    </xf>
    <xf numFmtId="0" fontId="0" fillId="0" borderId="0" xfId="563" applyFill="1">
      <alignment/>
      <protection/>
    </xf>
    <xf numFmtId="0" fontId="105" fillId="77" borderId="47" xfId="563" applyFont="1" applyFill="1" applyBorder="1" applyAlignment="1">
      <alignment horizontal="center"/>
      <protection/>
    </xf>
    <xf numFmtId="0" fontId="105" fillId="77" borderId="48" xfId="563" applyFont="1" applyFill="1" applyBorder="1" applyAlignment="1">
      <alignment horizontal="center"/>
      <protection/>
    </xf>
    <xf numFmtId="0" fontId="105" fillId="77" borderId="23" xfId="563" applyFont="1" applyFill="1" applyBorder="1" applyAlignment="1">
      <alignment horizontal="center"/>
      <protection/>
    </xf>
    <xf numFmtId="0" fontId="104" fillId="77" borderId="32" xfId="563" applyFont="1" applyFill="1" applyBorder="1" applyAlignment="1">
      <alignment horizontal="center"/>
      <protection/>
    </xf>
    <xf numFmtId="0" fontId="0" fillId="80" borderId="33" xfId="563" applyFill="1" applyBorder="1">
      <alignment/>
      <protection/>
    </xf>
    <xf numFmtId="165" fontId="0" fillId="0" borderId="49" xfId="563" applyNumberFormat="1" applyBorder="1">
      <alignment/>
      <protection/>
    </xf>
    <xf numFmtId="164" fontId="0" fillId="80" borderId="33" xfId="563" applyNumberFormat="1" applyFill="1" applyBorder="1">
      <alignment/>
      <protection/>
    </xf>
    <xf numFmtId="10" fontId="0" fillId="0" borderId="33" xfId="608" applyNumberFormat="1" applyFont="1" applyBorder="1" applyAlignment="1">
      <alignment/>
    </xf>
    <xf numFmtId="10" fontId="0" fillId="0" borderId="50" xfId="608" applyNumberFormat="1" applyFont="1" applyBorder="1" applyAlignment="1">
      <alignment/>
    </xf>
    <xf numFmtId="10" fontId="29" fillId="0" borderId="49" xfId="608" applyNumberFormat="1" applyFont="1" applyBorder="1" applyAlignment="1">
      <alignment/>
    </xf>
    <xf numFmtId="10" fontId="29" fillId="0" borderId="51" xfId="608" applyNumberFormat="1" applyFont="1" applyBorder="1" applyAlignment="1">
      <alignment/>
    </xf>
    <xf numFmtId="10" fontId="29" fillId="0" borderId="52" xfId="608" applyNumberFormat="1" applyFont="1" applyBorder="1" applyAlignment="1">
      <alignment/>
    </xf>
    <xf numFmtId="10" fontId="29" fillId="0" borderId="53" xfId="608" applyNumberFormat="1" applyFont="1" applyBorder="1" applyAlignment="1">
      <alignment/>
    </xf>
    <xf numFmtId="164" fontId="0" fillId="80" borderId="54" xfId="563" applyNumberFormat="1" applyFill="1" applyBorder="1">
      <alignment/>
      <protection/>
    </xf>
    <xf numFmtId="0" fontId="0" fillId="0" borderId="41" xfId="563" applyBorder="1">
      <alignment/>
      <protection/>
    </xf>
    <xf numFmtId="0" fontId="114" fillId="0" borderId="0" xfId="563" applyFont="1">
      <alignment/>
      <protection/>
    </xf>
    <xf numFmtId="0" fontId="114" fillId="0" borderId="0" xfId="563" applyFont="1" applyAlignment="1">
      <alignment horizontal="center"/>
      <protection/>
    </xf>
    <xf numFmtId="0" fontId="114" fillId="0" borderId="40" xfId="563" applyFont="1" applyBorder="1" applyAlignment="1">
      <alignment horizontal="center"/>
      <protection/>
    </xf>
    <xf numFmtId="0" fontId="114" fillId="0" borderId="41" xfId="563" applyFont="1" applyBorder="1" applyAlignment="1">
      <alignment horizontal="center"/>
      <protection/>
    </xf>
    <xf numFmtId="0" fontId="104" fillId="77" borderId="55" xfId="563" applyFont="1" applyFill="1" applyBorder="1" applyAlignment="1">
      <alignment horizontal="center" vertical="center" wrapText="1"/>
      <protection/>
    </xf>
    <xf numFmtId="17" fontId="90" fillId="14" borderId="56" xfId="563" applyNumberFormat="1" applyFont="1" applyFill="1" applyBorder="1" applyAlignment="1">
      <alignment horizontal="center" vertical="center"/>
      <protection/>
    </xf>
    <xf numFmtId="0" fontId="110" fillId="80" borderId="57" xfId="563" applyFont="1" applyFill="1" applyBorder="1" applyAlignment="1">
      <alignment vertical="center"/>
      <protection/>
    </xf>
    <xf numFmtId="0" fontId="110" fillId="80" borderId="58" xfId="563" applyFont="1" applyFill="1" applyBorder="1" applyAlignment="1">
      <alignment vertical="center"/>
      <protection/>
    </xf>
    <xf numFmtId="10" fontId="29" fillId="0" borderId="59" xfId="608" applyNumberFormat="1" applyFont="1" applyFill="1" applyBorder="1" applyAlignment="1">
      <alignment vertical="center"/>
    </xf>
    <xf numFmtId="10" fontId="29" fillId="0" borderId="60" xfId="608" applyNumberFormat="1" applyFont="1" applyFill="1" applyBorder="1" applyAlignment="1">
      <alignment vertical="center"/>
    </xf>
    <xf numFmtId="10" fontId="29" fillId="0" borderId="58" xfId="608" applyNumberFormat="1" applyFont="1" applyFill="1" applyBorder="1" applyAlignment="1">
      <alignment vertical="center"/>
    </xf>
    <xf numFmtId="10" fontId="29" fillId="0" borderId="61" xfId="608" applyNumberFormat="1" applyFont="1" applyFill="1" applyBorder="1" applyAlignment="1">
      <alignment vertical="center"/>
    </xf>
    <xf numFmtId="0" fontId="104" fillId="77" borderId="62" xfId="563" applyFont="1" applyFill="1" applyBorder="1" applyAlignment="1">
      <alignment horizontal="left" vertical="center"/>
      <protection/>
    </xf>
    <xf numFmtId="1" fontId="105" fillId="77" borderId="63" xfId="563" applyNumberFormat="1" applyFont="1" applyFill="1" applyBorder="1" applyAlignment="1">
      <alignment horizontal="center"/>
      <protection/>
    </xf>
    <xf numFmtId="1" fontId="105" fillId="77" borderId="64" xfId="563" applyNumberFormat="1" applyFont="1" applyFill="1" applyBorder="1" applyAlignment="1">
      <alignment horizontal="center"/>
      <protection/>
    </xf>
    <xf numFmtId="1" fontId="105" fillId="77" borderId="65" xfId="563" applyNumberFormat="1" applyFont="1" applyFill="1" applyBorder="1" applyAlignment="1">
      <alignment horizontal="center"/>
      <protection/>
    </xf>
    <xf numFmtId="1" fontId="105" fillId="77" borderId="66" xfId="563" applyNumberFormat="1" applyFont="1" applyFill="1" applyBorder="1" applyAlignment="1">
      <alignment horizontal="center"/>
      <protection/>
    </xf>
    <xf numFmtId="1" fontId="105" fillId="77" borderId="67" xfId="563" applyNumberFormat="1" applyFont="1" applyFill="1" applyBorder="1" applyAlignment="1">
      <alignment horizontal="center"/>
      <protection/>
    </xf>
    <xf numFmtId="1" fontId="105" fillId="77" borderId="68" xfId="563" applyNumberFormat="1" applyFont="1" applyFill="1" applyBorder="1" applyAlignment="1">
      <alignment horizontal="center"/>
      <protection/>
    </xf>
    <xf numFmtId="0" fontId="104" fillId="0" borderId="69" xfId="563" applyFont="1" applyBorder="1" applyAlignment="1">
      <alignment horizontal="center" vertical="center"/>
      <protection/>
    </xf>
    <xf numFmtId="0" fontId="0" fillId="0" borderId="70" xfId="563" applyBorder="1">
      <alignment/>
      <protection/>
    </xf>
    <xf numFmtId="0" fontId="0" fillId="0" borderId="71" xfId="563" applyBorder="1">
      <alignment/>
      <protection/>
    </xf>
    <xf numFmtId="0" fontId="31" fillId="0" borderId="0" xfId="563" applyFont="1" applyAlignment="1" quotePrefix="1">
      <alignment horizontal="center"/>
      <protection/>
    </xf>
    <xf numFmtId="10" fontId="0" fillId="0" borderId="0" xfId="608" applyNumberFormat="1" applyFont="1" applyAlignment="1">
      <alignment/>
    </xf>
    <xf numFmtId="0" fontId="104" fillId="77" borderId="72" xfId="563" applyFont="1" applyFill="1" applyBorder="1" applyAlignment="1">
      <alignment horizontal="center" vertical="center"/>
      <protection/>
    </xf>
    <xf numFmtId="1" fontId="105" fillId="77" borderId="73" xfId="563" applyNumberFormat="1" applyFont="1" applyFill="1" applyBorder="1" applyAlignment="1">
      <alignment horizontal="center"/>
      <protection/>
    </xf>
    <xf numFmtId="1" fontId="105" fillId="77" borderId="74" xfId="563" applyNumberFormat="1" applyFont="1" applyFill="1" applyBorder="1" applyAlignment="1">
      <alignment horizontal="center"/>
      <protection/>
    </xf>
    <xf numFmtId="1" fontId="105" fillId="77" borderId="75" xfId="563" applyNumberFormat="1" applyFont="1" applyFill="1" applyBorder="1" applyAlignment="1">
      <alignment horizontal="center"/>
      <protection/>
    </xf>
    <xf numFmtId="0" fontId="115" fillId="77" borderId="25" xfId="563" applyFont="1" applyFill="1" applyBorder="1" applyAlignment="1">
      <alignment horizontal="center" vertical="center"/>
      <protection/>
    </xf>
    <xf numFmtId="0" fontId="0" fillId="77" borderId="76" xfId="563" applyFill="1" applyBorder="1" applyAlignment="1">
      <alignment vertical="center"/>
      <protection/>
    </xf>
    <xf numFmtId="0" fontId="110" fillId="80" borderId="76" xfId="563" applyFont="1" applyFill="1" applyBorder="1" applyAlignment="1">
      <alignment vertical="center"/>
      <protection/>
    </xf>
    <xf numFmtId="10" fontId="110" fillId="80" borderId="76" xfId="617" applyNumberFormat="1" applyFont="1" applyFill="1" applyBorder="1" applyAlignment="1">
      <alignment vertical="center"/>
    </xf>
    <xf numFmtId="10" fontId="110" fillId="80" borderId="76" xfId="563" applyNumberFormat="1" applyFont="1" applyFill="1" applyBorder="1" applyAlignment="1">
      <alignment vertical="center"/>
      <protection/>
    </xf>
    <xf numFmtId="10" fontId="110" fillId="80" borderId="29" xfId="563" applyNumberFormat="1" applyFont="1" applyFill="1" applyBorder="1" applyAlignment="1">
      <alignment vertical="center"/>
      <protection/>
    </xf>
    <xf numFmtId="10" fontId="110" fillId="80" borderId="35" xfId="563" applyNumberFormat="1" applyFont="1" applyFill="1" applyBorder="1" applyAlignment="1">
      <alignment vertical="center"/>
      <protection/>
    </xf>
    <xf numFmtId="10" fontId="110" fillId="80" borderId="26" xfId="617" applyNumberFormat="1" applyFont="1" applyFill="1" applyBorder="1" applyAlignment="1">
      <alignment vertical="center"/>
    </xf>
    <xf numFmtId="10" fontId="110" fillId="80" borderId="28" xfId="617" applyNumberFormat="1" applyFont="1" applyFill="1" applyBorder="1" applyAlignment="1">
      <alignment vertical="center"/>
    </xf>
    <xf numFmtId="0" fontId="0" fillId="0" borderId="0" xfId="563" applyAlignment="1">
      <alignment vertical="center"/>
      <protection/>
    </xf>
    <xf numFmtId="17" fontId="0" fillId="77" borderId="76" xfId="563" applyNumberFormat="1" applyFill="1" applyBorder="1" applyAlignment="1">
      <alignment vertical="center"/>
      <protection/>
    </xf>
    <xf numFmtId="0" fontId="0" fillId="80" borderId="76" xfId="563" applyFill="1" applyBorder="1" applyAlignment="1">
      <alignment vertical="center"/>
      <protection/>
    </xf>
    <xf numFmtId="10" fontId="116" fillId="81" borderId="77" xfId="563" applyNumberFormat="1" applyFont="1" applyFill="1" applyBorder="1" applyAlignment="1">
      <alignment vertical="center"/>
      <protection/>
    </xf>
    <xf numFmtId="10" fontId="116" fillId="81" borderId="78" xfId="563" applyNumberFormat="1" applyFont="1" applyFill="1" applyBorder="1" applyAlignment="1">
      <alignment vertical="center"/>
      <protection/>
    </xf>
    <xf numFmtId="10" fontId="116" fillId="81" borderId="76" xfId="563" applyNumberFormat="1" applyFont="1" applyFill="1" applyBorder="1" applyAlignment="1">
      <alignment vertical="center"/>
      <protection/>
    </xf>
    <xf numFmtId="10" fontId="110" fillId="80" borderId="26" xfId="563" applyNumberFormat="1" applyFont="1" applyFill="1" applyBorder="1" applyAlignment="1">
      <alignment vertical="center"/>
      <protection/>
    </xf>
    <xf numFmtId="10" fontId="110" fillId="80" borderId="28" xfId="563" applyNumberFormat="1" applyFont="1" applyFill="1" applyBorder="1" applyAlignment="1">
      <alignment vertical="center"/>
      <protection/>
    </xf>
    <xf numFmtId="10" fontId="116" fillId="81" borderId="35" xfId="563" applyNumberFormat="1" applyFont="1" applyFill="1" applyBorder="1" applyAlignment="1">
      <alignment vertical="center"/>
      <protection/>
    </xf>
    <xf numFmtId="10" fontId="110" fillId="80" borderId="79" xfId="563" applyNumberFormat="1" applyFont="1" applyFill="1" applyBorder="1" applyAlignment="1">
      <alignment vertical="center"/>
      <protection/>
    </xf>
    <xf numFmtId="0" fontId="110" fillId="0" borderId="0" xfId="563" applyFont="1">
      <alignment/>
      <protection/>
    </xf>
    <xf numFmtId="17" fontId="0" fillId="77" borderId="80" xfId="563" applyNumberFormat="1" applyFill="1" applyBorder="1" applyAlignment="1">
      <alignment vertical="center"/>
      <protection/>
    </xf>
    <xf numFmtId="0" fontId="0" fillId="80" borderId="58" xfId="563" applyFill="1" applyBorder="1" applyAlignment="1">
      <alignment vertical="center"/>
      <protection/>
    </xf>
    <xf numFmtId="10" fontId="110" fillId="80" borderId="58" xfId="563" applyNumberFormat="1" applyFont="1" applyFill="1" applyBorder="1" applyAlignment="1">
      <alignment vertical="center"/>
      <protection/>
    </xf>
    <xf numFmtId="10" fontId="110" fillId="80" borderId="81" xfId="563" applyNumberFormat="1" applyFont="1" applyFill="1" applyBorder="1" applyAlignment="1">
      <alignment vertical="center"/>
      <protection/>
    </xf>
    <xf numFmtId="10" fontId="110" fillId="80" borderId="82" xfId="563" applyNumberFormat="1" applyFont="1" applyFill="1" applyBorder="1" applyAlignment="1">
      <alignment vertical="center"/>
      <protection/>
    </xf>
    <xf numFmtId="10" fontId="110" fillId="82" borderId="58" xfId="563" applyNumberFormat="1" applyFont="1" applyFill="1" applyBorder="1" applyAlignment="1">
      <alignment vertical="center"/>
      <protection/>
    </xf>
    <xf numFmtId="10" fontId="110" fillId="80" borderId="58" xfId="608" applyNumberFormat="1" applyFont="1" applyFill="1" applyBorder="1" applyAlignment="1">
      <alignment vertical="center"/>
    </xf>
    <xf numFmtId="10" fontId="110" fillId="80" borderId="61" xfId="563" applyNumberFormat="1" applyFont="1" applyFill="1" applyBorder="1" applyAlignment="1">
      <alignment vertical="center"/>
      <protection/>
    </xf>
    <xf numFmtId="17" fontId="0" fillId="77" borderId="83" xfId="563" applyNumberFormat="1" applyFill="1" applyBorder="1" applyAlignment="1">
      <alignment vertical="center"/>
      <protection/>
    </xf>
    <xf numFmtId="0" fontId="0" fillId="80" borderId="83" xfId="563" applyFill="1" applyBorder="1" applyAlignment="1">
      <alignment vertical="center"/>
      <protection/>
    </xf>
    <xf numFmtId="0" fontId="110" fillId="80" borderId="83" xfId="563" applyFont="1" applyFill="1" applyBorder="1" applyAlignment="1">
      <alignment vertical="center"/>
      <protection/>
    </xf>
    <xf numFmtId="10" fontId="110" fillId="80" borderId="83" xfId="608" applyNumberFormat="1" applyFont="1" applyFill="1" applyBorder="1" applyAlignment="1">
      <alignment vertical="center"/>
    </xf>
    <xf numFmtId="10" fontId="110" fillId="80" borderId="84" xfId="608" applyNumberFormat="1" applyFont="1" applyFill="1" applyBorder="1" applyAlignment="1">
      <alignment vertical="center"/>
    </xf>
    <xf numFmtId="10" fontId="110" fillId="80" borderId="85" xfId="608" applyNumberFormat="1" applyFont="1" applyFill="1" applyBorder="1" applyAlignment="1">
      <alignment vertical="center"/>
    </xf>
    <xf numFmtId="10" fontId="110" fillId="68" borderId="83" xfId="608" applyNumberFormat="1" applyFont="1" applyFill="1" applyBorder="1" applyAlignment="1">
      <alignment vertical="center"/>
    </xf>
    <xf numFmtId="10" fontId="110" fillId="80" borderId="83" xfId="563" applyNumberFormat="1" applyFont="1" applyFill="1" applyBorder="1" applyAlignment="1">
      <alignment vertical="center"/>
      <protection/>
    </xf>
    <xf numFmtId="10" fontId="110" fillId="80" borderId="86" xfId="563" applyNumberFormat="1" applyFont="1" applyFill="1" applyBorder="1" applyAlignment="1">
      <alignment vertical="center"/>
      <protection/>
    </xf>
    <xf numFmtId="17" fontId="0" fillId="77" borderId="26" xfId="563" applyNumberFormat="1" applyFill="1" applyBorder="1" applyAlignment="1">
      <alignment vertical="center"/>
      <protection/>
    </xf>
    <xf numFmtId="0" fontId="0" fillId="80" borderId="26" xfId="563" applyFill="1" applyBorder="1" applyAlignment="1">
      <alignment vertical="center"/>
      <protection/>
    </xf>
    <xf numFmtId="0" fontId="110" fillId="80" borderId="26" xfId="563" applyFont="1" applyFill="1" applyBorder="1" applyAlignment="1">
      <alignment vertical="center"/>
      <protection/>
    </xf>
    <xf numFmtId="10" fontId="110" fillId="80" borderId="26" xfId="608" applyNumberFormat="1" applyFont="1" applyFill="1" applyBorder="1" applyAlignment="1">
      <alignment vertical="center"/>
    </xf>
    <xf numFmtId="10" fontId="110" fillId="80" borderId="87" xfId="608" applyNumberFormat="1" applyFont="1" applyFill="1" applyBorder="1" applyAlignment="1">
      <alignment vertical="center"/>
    </xf>
    <xf numFmtId="10" fontId="110" fillId="80" borderId="27" xfId="608" applyNumberFormat="1" applyFont="1" applyFill="1" applyBorder="1" applyAlignment="1">
      <alignment vertical="center"/>
    </xf>
    <xf numFmtId="10" fontId="110" fillId="68" borderId="26" xfId="608" applyNumberFormat="1" applyFont="1" applyFill="1" applyBorder="1" applyAlignment="1">
      <alignment vertical="center"/>
    </xf>
    <xf numFmtId="10" fontId="110" fillId="68" borderId="26" xfId="563" applyNumberFormat="1" applyFont="1" applyFill="1" applyBorder="1" applyAlignment="1">
      <alignment vertical="center"/>
      <protection/>
    </xf>
    <xf numFmtId="10" fontId="110" fillId="68" borderId="28" xfId="563" applyNumberFormat="1" applyFont="1" applyFill="1" applyBorder="1" applyAlignment="1">
      <alignment vertical="center"/>
      <protection/>
    </xf>
    <xf numFmtId="17" fontId="0" fillId="77" borderId="33" xfId="563" applyNumberFormat="1" applyFill="1" applyBorder="1" applyAlignment="1">
      <alignment vertical="center"/>
      <protection/>
    </xf>
    <xf numFmtId="0" fontId="0" fillId="80" borderId="33" xfId="563" applyFill="1" applyBorder="1" applyAlignment="1">
      <alignment vertical="center"/>
      <protection/>
    </xf>
    <xf numFmtId="0" fontId="110" fillId="80" borderId="33" xfId="563" applyFont="1" applyFill="1" applyBorder="1" applyAlignment="1">
      <alignment vertical="center"/>
      <protection/>
    </xf>
    <xf numFmtId="10" fontId="110" fillId="80" borderId="33" xfId="608" applyNumberFormat="1" applyFont="1" applyFill="1" applyBorder="1" applyAlignment="1">
      <alignment vertical="center"/>
    </xf>
    <xf numFmtId="10" fontId="110" fillId="80" borderId="88" xfId="608" applyNumberFormat="1" applyFont="1" applyFill="1" applyBorder="1" applyAlignment="1">
      <alignment vertical="center"/>
    </xf>
    <xf numFmtId="10" fontId="110" fillId="80" borderId="52" xfId="608" applyNumberFormat="1" applyFont="1" applyFill="1" applyBorder="1" applyAlignment="1">
      <alignment vertical="center"/>
    </xf>
    <xf numFmtId="10" fontId="110" fillId="68" borderId="33" xfId="563" applyNumberFormat="1" applyFont="1" applyFill="1" applyBorder="1" applyAlignment="1">
      <alignment vertical="center"/>
      <protection/>
    </xf>
    <xf numFmtId="10" fontId="110" fillId="68" borderId="89" xfId="563" applyNumberFormat="1" applyFont="1" applyFill="1" applyBorder="1" applyAlignment="1">
      <alignment vertical="center"/>
      <protection/>
    </xf>
    <xf numFmtId="0" fontId="104" fillId="0" borderId="0" xfId="563" applyFont="1" applyAlignment="1">
      <alignment horizontal="center" vertical="center"/>
      <protection/>
    </xf>
    <xf numFmtId="0" fontId="0" fillId="0" borderId="0" xfId="563" quotePrefix="1">
      <alignment/>
      <protection/>
    </xf>
    <xf numFmtId="0" fontId="105" fillId="77" borderId="26" xfId="563" applyFont="1" applyFill="1" applyBorder="1" applyAlignment="1">
      <alignment horizontal="center"/>
      <protection/>
    </xf>
    <xf numFmtId="0" fontId="0" fillId="77" borderId="26" xfId="563" applyFill="1" applyBorder="1" applyAlignment="1">
      <alignment horizontal="right"/>
      <protection/>
    </xf>
    <xf numFmtId="0" fontId="31" fillId="0" borderId="0" xfId="563" applyFont="1" applyAlignment="1">
      <alignment horizontal="center"/>
      <protection/>
    </xf>
    <xf numFmtId="17" fontId="0" fillId="0" borderId="0" xfId="563" applyNumberFormat="1">
      <alignment/>
      <protection/>
    </xf>
    <xf numFmtId="0" fontId="0" fillId="77" borderId="26" xfId="563" applyFill="1" applyBorder="1" applyAlignment="1">
      <alignment horizontal="center"/>
      <protection/>
    </xf>
    <xf numFmtId="0" fontId="0" fillId="0" borderId="0" xfId="563" applyAlignment="1">
      <alignment horizontal="center"/>
      <protection/>
    </xf>
    <xf numFmtId="0" fontId="105" fillId="0" borderId="0" xfId="563" applyFont="1" applyAlignment="1">
      <alignment horizontal="center"/>
      <protection/>
    </xf>
    <xf numFmtId="0" fontId="0" fillId="0" borderId="0" xfId="563" applyFont="1">
      <alignment/>
      <protection/>
    </xf>
    <xf numFmtId="165" fontId="0" fillId="0" borderId="90" xfId="563" applyNumberFormat="1" applyBorder="1">
      <alignment/>
      <protection/>
    </xf>
    <xf numFmtId="165" fontId="0" fillId="0" borderId="91" xfId="563" applyNumberFormat="1" applyBorder="1">
      <alignment/>
      <protection/>
    </xf>
    <xf numFmtId="165" fontId="0" fillId="0" borderId="92" xfId="563" applyNumberFormat="1" applyBorder="1">
      <alignment/>
      <protection/>
    </xf>
    <xf numFmtId="165" fontId="0" fillId="0" borderId="93" xfId="563" applyNumberFormat="1" applyBorder="1">
      <alignment/>
      <protection/>
    </xf>
    <xf numFmtId="165" fontId="0" fillId="0" borderId="51" xfId="563" applyNumberFormat="1" applyBorder="1">
      <alignment/>
      <protection/>
    </xf>
    <xf numFmtId="165" fontId="0" fillId="0" borderId="52" xfId="563" applyNumberFormat="1" applyBorder="1">
      <alignment/>
      <protection/>
    </xf>
    <xf numFmtId="165" fontId="0" fillId="0" borderId="53" xfId="563" applyNumberFormat="1" applyBorder="1">
      <alignment/>
      <protection/>
    </xf>
    <xf numFmtId="10" fontId="24" fillId="0" borderId="45" xfId="617" applyNumberFormat="1" applyFont="1" applyFill="1" applyBorder="1" applyAlignment="1">
      <alignment/>
    </xf>
    <xf numFmtId="10" fontId="24" fillId="0" borderId="94" xfId="617" applyNumberFormat="1" applyFont="1" applyFill="1" applyBorder="1" applyAlignment="1">
      <alignment/>
    </xf>
    <xf numFmtId="10" fontId="24" fillId="0" borderId="95" xfId="617" applyNumberFormat="1" applyFont="1" applyFill="1" applyBorder="1" applyAlignment="1">
      <alignment/>
    </xf>
    <xf numFmtId="10" fontId="117" fillId="11" borderId="45" xfId="617" applyNumberFormat="1" applyFont="1" applyFill="1" applyBorder="1" applyAlignment="1">
      <alignment/>
    </xf>
    <xf numFmtId="2" fontId="0" fillId="0" borderId="26" xfId="563" applyNumberFormat="1" applyBorder="1">
      <alignment/>
      <protection/>
    </xf>
    <xf numFmtId="2" fontId="0" fillId="0" borderId="87" xfId="563" applyNumberFormat="1" applyBorder="1">
      <alignment/>
      <protection/>
    </xf>
    <xf numFmtId="2" fontId="0" fillId="0" borderId="27" xfId="563" applyNumberFormat="1" applyBorder="1">
      <alignment/>
      <protection/>
    </xf>
    <xf numFmtId="2" fontId="0" fillId="0" borderId="33" xfId="563" applyNumberFormat="1" applyBorder="1">
      <alignment/>
      <protection/>
    </xf>
    <xf numFmtId="2" fontId="0" fillId="0" borderId="34" xfId="563" applyNumberFormat="1" applyBorder="1">
      <alignment/>
      <protection/>
    </xf>
    <xf numFmtId="2" fontId="0" fillId="0" borderId="96" xfId="563" applyNumberFormat="1" applyBorder="1">
      <alignment/>
      <protection/>
    </xf>
    <xf numFmtId="2" fontId="0" fillId="0" borderId="49" xfId="563" applyNumberFormat="1" applyBorder="1">
      <alignment/>
      <protection/>
    </xf>
    <xf numFmtId="2" fontId="29" fillId="0" borderId="33" xfId="563" applyNumberFormat="1" applyFont="1" applyBorder="1">
      <alignment/>
      <protection/>
    </xf>
    <xf numFmtId="2" fontId="29" fillId="0" borderId="88" xfId="563" applyNumberFormat="1" applyFont="1" applyBorder="1">
      <alignment/>
      <protection/>
    </xf>
    <xf numFmtId="2" fontId="29" fillId="0" borderId="52" xfId="563" applyNumberFormat="1" applyFont="1" applyBorder="1">
      <alignment/>
      <protection/>
    </xf>
    <xf numFmtId="2" fontId="118" fillId="0" borderId="33" xfId="563" applyNumberFormat="1" applyFont="1" applyBorder="1">
      <alignment/>
      <protection/>
    </xf>
    <xf numFmtId="0" fontId="104" fillId="77" borderId="97" xfId="563" applyFont="1" applyFill="1" applyBorder="1" applyAlignment="1">
      <alignment horizontal="center" vertical="center" wrapText="1"/>
      <protection/>
    </xf>
    <xf numFmtId="0" fontId="104" fillId="77" borderId="98" xfId="563" applyFont="1" applyFill="1" applyBorder="1" applyAlignment="1">
      <alignment horizontal="center" vertical="center" wrapText="1"/>
      <protection/>
    </xf>
    <xf numFmtId="0" fontId="104" fillId="77" borderId="99" xfId="563" applyFont="1" applyFill="1" applyBorder="1" applyAlignment="1">
      <alignment horizontal="center" vertical="center" wrapText="1"/>
      <protection/>
    </xf>
  </cellXfs>
  <cellStyles count="783">
    <cellStyle name="Normal" xfId="0"/>
    <cellStyle name="_070323 - 5yr opex BPQ (Final)" xfId="15"/>
    <cellStyle name="_070323 - 5yr opex BPQ (Final)_Copy of 08 9 DMS" xfId="16"/>
    <cellStyle name="_070323 - 5yr opex BPQ (Final)_Costs Customer System Charges Sept 2009 (1)" xfId="17"/>
    <cellStyle name="_070323 - 5yr opex BPQ (Final)_Sheet 3 2008-9" xfId="18"/>
    <cellStyle name="_ABC Model 2008" xfId="19"/>
    <cellStyle name="_Acc depreciation" xfId="20"/>
    <cellStyle name="_Analysis of UKD Income for Pricing 2011-12" xfId="21"/>
    <cellStyle name="_Comparison to 20067 values" xfId="22"/>
    <cellStyle name="_data" xfId="23"/>
    <cellStyle name="_EoE" xfId="24"/>
    <cellStyle name="_IS" xfId="25"/>
    <cellStyle name="_Ldn" xfId="26"/>
    <cellStyle name="_Monthly Value" xfId="27"/>
    <cellStyle name="_North West" xfId="28"/>
    <cellStyle name="_NW" xfId="29"/>
    <cellStyle name="_Price Model Output" xfId="30"/>
    <cellStyle name="_Repex" xfId="31"/>
    <cellStyle name="_RRP - Charges 2007-8" xfId="32"/>
    <cellStyle name="_RRP Map - Charges 2006-7 Rec" xfId="33"/>
    <cellStyle name="_RRP Map - Charges 2007-8 Emerge" xfId="34"/>
    <cellStyle name="_Sheet 1  2006-7" xfId="35"/>
    <cellStyle name="_Sheet 1  2006-7_1" xfId="36"/>
    <cellStyle name="_Sheet 2 2007-8" xfId="37"/>
    <cellStyle name="_Sheet1" xfId="38"/>
    <cellStyle name="_Sheet2" xfId="39"/>
    <cellStyle name="_Sheet2_1" xfId="40"/>
    <cellStyle name="_Sheet3" xfId="41"/>
    <cellStyle name="_WM" xfId="42"/>
    <cellStyle name="]&#10;&#10;Zoomed=1&#10;&#10;Row=0&#10;&#10;Column=0&#10;&#10;Height=0&#10;&#10;Width=0&#10;&#10;FontName=FoxFont&#10;&#10;FontStyle=0&#10;&#10;FontSize=9&#10;&#10;PrtFontName=FoxPrin" xfId="43"/>
    <cellStyle name="]&#10;&#10;Zoomed=1&#10;&#10;Row=0&#10;&#10;Column=0&#10;&#10;Height=0&#10;&#10;Width=0&#10;&#10;FontName=FoxFont&#10;&#10;FontStyle=0&#10;&#10;FontSize=9&#10;&#10;PrtFontName=FoxPrin 2" xfId="44"/>
    <cellStyle name="%" xfId="45"/>
    <cellStyle name="=C:\WINNT\SYSTEM32\COMMAND.COM" xfId="46"/>
    <cellStyle name="=C:\WINNT\SYSTEM32\COMMAND.COM 2" xfId="47"/>
    <cellStyle name="=C:\WINNT\SYSTEM32\COMMAND.COM 2 2" xfId="48"/>
    <cellStyle name="=C:\WINNT\SYSTEM32\COMMAND.COM 3" xfId="49"/>
    <cellStyle name="20% - Accent1" xfId="50"/>
    <cellStyle name="20% - Accent1 10" xfId="51"/>
    <cellStyle name="20% - Accent1 11" xfId="52"/>
    <cellStyle name="20% - Accent1 12" xfId="53"/>
    <cellStyle name="20% - Accent1 2" xfId="54"/>
    <cellStyle name="20% - Accent1 2 2" xfId="55"/>
    <cellStyle name="20% - Accent1 2 3" xfId="56"/>
    <cellStyle name="20% - Accent1 2 4" xfId="57"/>
    <cellStyle name="20% - Accent1 3" xfId="58"/>
    <cellStyle name="20% - Accent1 3 2" xfId="59"/>
    <cellStyle name="20% - Accent1 4" xfId="60"/>
    <cellStyle name="20% - Accent1 4 2" xfId="61"/>
    <cellStyle name="20% - Accent1 5" xfId="62"/>
    <cellStyle name="20% - Accent1 5 2" xfId="63"/>
    <cellStyle name="20% - Accent1 6" xfId="64"/>
    <cellStyle name="20% - Accent1 6 2" xfId="65"/>
    <cellStyle name="20% - Accent1 7" xfId="66"/>
    <cellStyle name="20% - Accent1 8" xfId="67"/>
    <cellStyle name="20% - Accent1 9" xfId="68"/>
    <cellStyle name="20% - Accent2" xfId="69"/>
    <cellStyle name="20% - Accent2 10" xfId="70"/>
    <cellStyle name="20% - Accent2 11" xfId="71"/>
    <cellStyle name="20% - Accent2 12" xfId="72"/>
    <cellStyle name="20% - Accent2 2" xfId="73"/>
    <cellStyle name="20% - Accent2 2 2" xfId="74"/>
    <cellStyle name="20% - Accent2 2 3" xfId="75"/>
    <cellStyle name="20% - Accent2 2 4" xfId="76"/>
    <cellStyle name="20% - Accent2 3" xfId="77"/>
    <cellStyle name="20% - Accent2 3 2" xfId="78"/>
    <cellStyle name="20% - Accent2 4" xfId="79"/>
    <cellStyle name="20% - Accent2 4 2" xfId="80"/>
    <cellStyle name="20% - Accent2 5" xfId="81"/>
    <cellStyle name="20% - Accent2 5 2" xfId="82"/>
    <cellStyle name="20% - Accent2 6" xfId="83"/>
    <cellStyle name="20% - Accent2 6 2" xfId="84"/>
    <cellStyle name="20% - Accent2 7" xfId="85"/>
    <cellStyle name="20% - Accent2 8" xfId="86"/>
    <cellStyle name="20% - Accent2 9" xfId="87"/>
    <cellStyle name="20% - Accent3" xfId="88"/>
    <cellStyle name="20% - Accent3 10" xfId="89"/>
    <cellStyle name="20% - Accent3 11" xfId="90"/>
    <cellStyle name="20% - Accent3 12" xfId="91"/>
    <cellStyle name="20% - Accent3 2" xfId="92"/>
    <cellStyle name="20% - Accent3 2 2" xfId="93"/>
    <cellStyle name="20% - Accent3 2 3" xfId="94"/>
    <cellStyle name="20% - Accent3 2 4" xfId="95"/>
    <cellStyle name="20% - Accent3 3" xfId="96"/>
    <cellStyle name="20% - Accent3 3 2" xfId="97"/>
    <cellStyle name="20% - Accent3 4" xfId="98"/>
    <cellStyle name="20% - Accent3 4 2" xfId="99"/>
    <cellStyle name="20% - Accent3 5" xfId="100"/>
    <cellStyle name="20% - Accent3 5 2" xfId="101"/>
    <cellStyle name="20% - Accent3 6" xfId="102"/>
    <cellStyle name="20% - Accent3 6 2" xfId="103"/>
    <cellStyle name="20% - Accent3 7" xfId="104"/>
    <cellStyle name="20% - Accent3 8" xfId="105"/>
    <cellStyle name="20% - Accent3 9" xfId="106"/>
    <cellStyle name="20% - Accent4" xfId="107"/>
    <cellStyle name="20% - Accent4 10" xfId="108"/>
    <cellStyle name="20% - Accent4 11" xfId="109"/>
    <cellStyle name="20% - Accent4 12" xfId="110"/>
    <cellStyle name="20% - Accent4 2" xfId="111"/>
    <cellStyle name="20% - Accent4 2 2" xfId="112"/>
    <cellStyle name="20% - Accent4 2 3" xfId="113"/>
    <cellStyle name="20% - Accent4 2 4" xfId="114"/>
    <cellStyle name="20% - Accent4 3" xfId="115"/>
    <cellStyle name="20% - Accent4 3 2" xfId="116"/>
    <cellStyle name="20% - Accent4 4" xfId="117"/>
    <cellStyle name="20% - Accent4 4 2" xfId="118"/>
    <cellStyle name="20% - Accent4 5" xfId="119"/>
    <cellStyle name="20% - Accent4 5 2" xfId="120"/>
    <cellStyle name="20% - Accent4 6" xfId="121"/>
    <cellStyle name="20% - Accent4 6 2" xfId="122"/>
    <cellStyle name="20% - Accent4 7" xfId="123"/>
    <cellStyle name="20% - Accent4 8" xfId="124"/>
    <cellStyle name="20% - Accent4 9" xfId="125"/>
    <cellStyle name="20% - Accent5" xfId="126"/>
    <cellStyle name="20% - Accent5 10" xfId="127"/>
    <cellStyle name="20% - Accent5 11" xfId="128"/>
    <cellStyle name="20% - Accent5 12" xfId="129"/>
    <cellStyle name="20% - Accent5 2" xfId="130"/>
    <cellStyle name="20% - Accent5 2 2" xfId="131"/>
    <cellStyle name="20% - Accent5 2 3" xfId="132"/>
    <cellStyle name="20% - Accent5 2 4" xfId="133"/>
    <cellStyle name="20% - Accent5 3" xfId="134"/>
    <cellStyle name="20% - Accent5 3 2" xfId="135"/>
    <cellStyle name="20% - Accent5 4" xfId="136"/>
    <cellStyle name="20% - Accent5 4 2" xfId="137"/>
    <cellStyle name="20% - Accent5 5" xfId="138"/>
    <cellStyle name="20% - Accent5 5 2" xfId="139"/>
    <cellStyle name="20% - Accent5 6" xfId="140"/>
    <cellStyle name="20% - Accent5 6 2" xfId="141"/>
    <cellStyle name="20% - Accent5 7" xfId="142"/>
    <cellStyle name="20% - Accent5 8" xfId="143"/>
    <cellStyle name="20% - Accent5 9" xfId="144"/>
    <cellStyle name="20% - Accent6" xfId="145"/>
    <cellStyle name="20% - Accent6 10" xfId="146"/>
    <cellStyle name="20% - Accent6 11" xfId="147"/>
    <cellStyle name="20% - Accent6 12" xfId="148"/>
    <cellStyle name="20% - Accent6 2" xfId="149"/>
    <cellStyle name="20% - Accent6 2 2" xfId="150"/>
    <cellStyle name="20% - Accent6 2 3" xfId="151"/>
    <cellStyle name="20% - Accent6 2 4" xfId="152"/>
    <cellStyle name="20% - Accent6 3" xfId="153"/>
    <cellStyle name="20% - Accent6 3 2" xfId="154"/>
    <cellStyle name="20% - Accent6 4" xfId="155"/>
    <cellStyle name="20% - Accent6 4 2" xfId="156"/>
    <cellStyle name="20% - Accent6 5" xfId="157"/>
    <cellStyle name="20% - Accent6 5 2" xfId="158"/>
    <cellStyle name="20% - Accent6 6" xfId="159"/>
    <cellStyle name="20% - Accent6 6 2" xfId="160"/>
    <cellStyle name="20% - Accent6 7" xfId="161"/>
    <cellStyle name="20% - Accent6 8" xfId="162"/>
    <cellStyle name="20% - Accent6 9" xfId="163"/>
    <cellStyle name="40% - Accent1" xfId="164"/>
    <cellStyle name="40% - Accent1 10" xfId="165"/>
    <cellStyle name="40% - Accent1 11" xfId="166"/>
    <cellStyle name="40% - Accent1 12" xfId="167"/>
    <cellStyle name="40% - Accent1 2" xfId="168"/>
    <cellStyle name="40% - Accent1 2 2" xfId="169"/>
    <cellStyle name="40% - Accent1 2 3" xfId="170"/>
    <cellStyle name="40% - Accent1 2 4" xfId="171"/>
    <cellStyle name="40% - Accent1 3" xfId="172"/>
    <cellStyle name="40% - Accent1 3 2" xfId="173"/>
    <cellStyle name="40% - Accent1 4" xfId="174"/>
    <cellStyle name="40% - Accent1 4 2" xfId="175"/>
    <cellStyle name="40% - Accent1 5" xfId="176"/>
    <cellStyle name="40% - Accent1 5 2" xfId="177"/>
    <cellStyle name="40% - Accent1 6" xfId="178"/>
    <cellStyle name="40% - Accent1 6 2" xfId="179"/>
    <cellStyle name="40% - Accent1 7" xfId="180"/>
    <cellStyle name="40% - Accent1 8" xfId="181"/>
    <cellStyle name="40% - Accent1 9" xfId="182"/>
    <cellStyle name="40% - Accent2" xfId="183"/>
    <cellStyle name="40% - Accent2 10" xfId="184"/>
    <cellStyle name="40% - Accent2 11" xfId="185"/>
    <cellStyle name="40% - Accent2 12" xfId="186"/>
    <cellStyle name="40% - Accent2 2" xfId="187"/>
    <cellStyle name="40% - Accent2 2 2" xfId="188"/>
    <cellStyle name="40% - Accent2 2 3" xfId="189"/>
    <cellStyle name="40% - Accent2 2 4" xfId="190"/>
    <cellStyle name="40% - Accent2 3" xfId="191"/>
    <cellStyle name="40% - Accent2 3 2" xfId="192"/>
    <cellStyle name="40% - Accent2 4" xfId="193"/>
    <cellStyle name="40% - Accent2 4 2" xfId="194"/>
    <cellStyle name="40% - Accent2 5" xfId="195"/>
    <cellStyle name="40% - Accent2 5 2" xfId="196"/>
    <cellStyle name="40% - Accent2 6" xfId="197"/>
    <cellStyle name="40% - Accent2 6 2" xfId="198"/>
    <cellStyle name="40% - Accent2 7" xfId="199"/>
    <cellStyle name="40% - Accent2 8" xfId="200"/>
    <cellStyle name="40% - Accent2 9" xfId="201"/>
    <cellStyle name="40% - Accent3" xfId="202"/>
    <cellStyle name="40% - Accent3 10" xfId="203"/>
    <cellStyle name="40% - Accent3 11" xfId="204"/>
    <cellStyle name="40% - Accent3 12" xfId="205"/>
    <cellStyle name="40% - Accent3 2" xfId="206"/>
    <cellStyle name="40% - Accent3 2 2" xfId="207"/>
    <cellStyle name="40% - Accent3 2 3" xfId="208"/>
    <cellStyle name="40% - Accent3 2 4" xfId="209"/>
    <cellStyle name="40% - Accent3 3" xfId="210"/>
    <cellStyle name="40% - Accent3 3 2" xfId="211"/>
    <cellStyle name="40% - Accent3 4" xfId="212"/>
    <cellStyle name="40% - Accent3 4 2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8" xfId="219"/>
    <cellStyle name="40% - Accent3 9" xfId="220"/>
    <cellStyle name="40% - Accent4" xfId="221"/>
    <cellStyle name="40% - Accent4 10" xfId="222"/>
    <cellStyle name="40% - Accent4 11" xfId="223"/>
    <cellStyle name="40% - Accent4 12" xfId="224"/>
    <cellStyle name="40% - Accent4 2" xfId="225"/>
    <cellStyle name="40% - Accent4 2 2" xfId="226"/>
    <cellStyle name="40% - Accent4 2 3" xfId="227"/>
    <cellStyle name="40% - Accent4 2 4" xfId="228"/>
    <cellStyle name="40% - Accent4 3" xfId="229"/>
    <cellStyle name="40% - Accent4 3 2" xfId="230"/>
    <cellStyle name="40% - Accent4 4" xfId="231"/>
    <cellStyle name="40% - Accent4 4 2" xfId="232"/>
    <cellStyle name="40% - Accent4 5" xfId="233"/>
    <cellStyle name="40% - Accent4 5 2" xfId="234"/>
    <cellStyle name="40% - Accent4 6" xfId="235"/>
    <cellStyle name="40% - Accent4 6 2" xfId="236"/>
    <cellStyle name="40% - Accent4 7" xfId="237"/>
    <cellStyle name="40% - Accent4 8" xfId="238"/>
    <cellStyle name="40% - Accent4 9" xfId="239"/>
    <cellStyle name="40% - Accent5" xfId="240"/>
    <cellStyle name="40% - Accent5 10" xfId="241"/>
    <cellStyle name="40% - Accent5 11" xfId="242"/>
    <cellStyle name="40% - Accent5 12" xfId="243"/>
    <cellStyle name="40% - Accent5 2" xfId="244"/>
    <cellStyle name="40% - Accent5 2 2" xfId="245"/>
    <cellStyle name="40% - Accent5 2 3" xfId="246"/>
    <cellStyle name="40% - Accent5 2 4" xfId="247"/>
    <cellStyle name="40% - Accent5 3" xfId="248"/>
    <cellStyle name="40% - Accent5 3 2" xfId="249"/>
    <cellStyle name="40% - Accent5 4" xfId="250"/>
    <cellStyle name="40% - Accent5 4 2" xfId="251"/>
    <cellStyle name="40% - Accent5 5" xfId="252"/>
    <cellStyle name="40% - Accent5 5 2" xfId="253"/>
    <cellStyle name="40% - Accent5 6" xfId="254"/>
    <cellStyle name="40% - Accent5 6 2" xfId="255"/>
    <cellStyle name="40% - Accent5 7" xfId="256"/>
    <cellStyle name="40% - Accent5 8" xfId="257"/>
    <cellStyle name="40% - Accent5 9" xfId="258"/>
    <cellStyle name="40% - Accent6" xfId="259"/>
    <cellStyle name="40% - Accent6 10" xfId="260"/>
    <cellStyle name="40% - Accent6 11" xfId="261"/>
    <cellStyle name="40% - Accent6 12" xfId="262"/>
    <cellStyle name="40% - Accent6 2" xfId="263"/>
    <cellStyle name="40% - Accent6 2 2" xfId="264"/>
    <cellStyle name="40% - Accent6 2 3" xfId="265"/>
    <cellStyle name="40% - Accent6 2 4" xfId="266"/>
    <cellStyle name="40% - Accent6 3" xfId="267"/>
    <cellStyle name="40% - Accent6 3 2" xfId="268"/>
    <cellStyle name="40% - Accent6 4" xfId="269"/>
    <cellStyle name="40% - Accent6 4 2" xfId="270"/>
    <cellStyle name="40% - Accent6 5" xfId="271"/>
    <cellStyle name="40% - Accent6 5 2" xfId="272"/>
    <cellStyle name="40% - Accent6 6" xfId="273"/>
    <cellStyle name="40% - Accent6 6 2" xfId="274"/>
    <cellStyle name="40% - Accent6 7" xfId="275"/>
    <cellStyle name="40% - Accent6 8" xfId="276"/>
    <cellStyle name="40% - Accent6 9" xfId="277"/>
    <cellStyle name="60% - Accent1" xfId="278"/>
    <cellStyle name="60% - Accent1 2" xfId="279"/>
    <cellStyle name="60% - Accent1 3" xfId="280"/>
    <cellStyle name="60% - Accent1 4" xfId="281"/>
    <cellStyle name="60% - Accent2" xfId="282"/>
    <cellStyle name="60% - Accent2 2" xfId="283"/>
    <cellStyle name="60% - Accent2 3" xfId="284"/>
    <cellStyle name="60% - Accent2 4" xfId="285"/>
    <cellStyle name="60% - Accent3" xfId="286"/>
    <cellStyle name="60% - Accent3 2" xfId="287"/>
    <cellStyle name="60% - Accent3 3" xfId="288"/>
    <cellStyle name="60% - Accent3 4" xfId="289"/>
    <cellStyle name="60% - Accent4" xfId="290"/>
    <cellStyle name="60% - Accent4 2" xfId="291"/>
    <cellStyle name="60% - Accent4 3" xfId="292"/>
    <cellStyle name="60% - Accent4 4" xfId="293"/>
    <cellStyle name="60% - Accent5" xfId="294"/>
    <cellStyle name="60% - Accent5 2" xfId="295"/>
    <cellStyle name="60% - Accent5 3" xfId="296"/>
    <cellStyle name="60% - Accent5 4" xfId="297"/>
    <cellStyle name="60% - Accent6" xfId="298"/>
    <cellStyle name="60% - Accent6 2" xfId="299"/>
    <cellStyle name="60% - Accent6 3" xfId="300"/>
    <cellStyle name="60% - Accent6 4" xfId="301"/>
    <cellStyle name="Accent1" xfId="302"/>
    <cellStyle name="Accent1 - 20%" xfId="303"/>
    <cellStyle name="Accent1 - 40%" xfId="304"/>
    <cellStyle name="Accent1 - 60%" xfId="305"/>
    <cellStyle name="Accent1 10" xfId="306"/>
    <cellStyle name="Accent1 11" xfId="307"/>
    <cellStyle name="Accent1 12" xfId="308"/>
    <cellStyle name="Accent1 13" xfId="309"/>
    <cellStyle name="Accent1 14" xfId="310"/>
    <cellStyle name="Accent1 15" xfId="311"/>
    <cellStyle name="Accent1 2" xfId="312"/>
    <cellStyle name="Accent1 3" xfId="313"/>
    <cellStyle name="Accent1 4" xfId="314"/>
    <cellStyle name="Accent1 5" xfId="315"/>
    <cellStyle name="Accent1 6" xfId="316"/>
    <cellStyle name="Accent1 7" xfId="317"/>
    <cellStyle name="Accent1 8" xfId="318"/>
    <cellStyle name="Accent1 9" xfId="319"/>
    <cellStyle name="Accent2" xfId="320"/>
    <cellStyle name="Accent2 - 20%" xfId="321"/>
    <cellStyle name="Accent2 - 40%" xfId="322"/>
    <cellStyle name="Accent2 - 60%" xfId="323"/>
    <cellStyle name="Accent2 10" xfId="324"/>
    <cellStyle name="Accent2 11" xfId="325"/>
    <cellStyle name="Accent2 12" xfId="326"/>
    <cellStyle name="Accent2 13" xfId="327"/>
    <cellStyle name="Accent2 14" xfId="328"/>
    <cellStyle name="Accent2 15" xfId="329"/>
    <cellStyle name="Accent2 2" xfId="330"/>
    <cellStyle name="Accent2 3" xfId="331"/>
    <cellStyle name="Accent2 4" xfId="332"/>
    <cellStyle name="Accent2 5" xfId="333"/>
    <cellStyle name="Accent2 6" xfId="334"/>
    <cellStyle name="Accent2 7" xfId="335"/>
    <cellStyle name="Accent2 8" xfId="336"/>
    <cellStyle name="Accent2 9" xfId="337"/>
    <cellStyle name="Accent3" xfId="338"/>
    <cellStyle name="Accent3 - 20%" xfId="339"/>
    <cellStyle name="Accent3 - 40%" xfId="340"/>
    <cellStyle name="Accent3 - 60%" xfId="341"/>
    <cellStyle name="Accent3 10" xfId="342"/>
    <cellStyle name="Accent3 11" xfId="343"/>
    <cellStyle name="Accent3 12" xfId="344"/>
    <cellStyle name="Accent3 13" xfId="345"/>
    <cellStyle name="Accent3 14" xfId="346"/>
    <cellStyle name="Accent3 15" xfId="347"/>
    <cellStyle name="Accent3 2" xfId="348"/>
    <cellStyle name="Accent3 3" xfId="349"/>
    <cellStyle name="Accent3 4" xfId="350"/>
    <cellStyle name="Accent3 5" xfId="351"/>
    <cellStyle name="Accent3 6" xfId="352"/>
    <cellStyle name="Accent3 7" xfId="353"/>
    <cellStyle name="Accent3 8" xfId="354"/>
    <cellStyle name="Accent3 9" xfId="355"/>
    <cellStyle name="Accent4" xfId="356"/>
    <cellStyle name="Accent4 - 20%" xfId="357"/>
    <cellStyle name="Accent4 - 40%" xfId="358"/>
    <cellStyle name="Accent4 - 60%" xfId="359"/>
    <cellStyle name="Accent4 10" xfId="360"/>
    <cellStyle name="Accent4 11" xfId="361"/>
    <cellStyle name="Accent4 12" xfId="362"/>
    <cellStyle name="Accent4 13" xfId="363"/>
    <cellStyle name="Accent4 14" xfId="364"/>
    <cellStyle name="Accent4 15" xfId="365"/>
    <cellStyle name="Accent4 2" xfId="366"/>
    <cellStyle name="Accent4 3" xfId="367"/>
    <cellStyle name="Accent4 4" xfId="368"/>
    <cellStyle name="Accent4 5" xfId="369"/>
    <cellStyle name="Accent4 6" xfId="370"/>
    <cellStyle name="Accent4 7" xfId="371"/>
    <cellStyle name="Accent4 8" xfId="372"/>
    <cellStyle name="Accent4 9" xfId="373"/>
    <cellStyle name="Accent5" xfId="374"/>
    <cellStyle name="Accent5 - 20%" xfId="375"/>
    <cellStyle name="Accent5 - 40%" xfId="376"/>
    <cellStyle name="Accent5 - 60%" xfId="377"/>
    <cellStyle name="Accent5 10" xfId="378"/>
    <cellStyle name="Accent5 11" xfId="379"/>
    <cellStyle name="Accent5 12" xfId="380"/>
    <cellStyle name="Accent5 13" xfId="381"/>
    <cellStyle name="Accent5 14" xfId="382"/>
    <cellStyle name="Accent5 15" xfId="383"/>
    <cellStyle name="Accent5 2" xfId="384"/>
    <cellStyle name="Accent5 3" xfId="385"/>
    <cellStyle name="Accent5 4" xfId="386"/>
    <cellStyle name="Accent5 5" xfId="387"/>
    <cellStyle name="Accent5 6" xfId="388"/>
    <cellStyle name="Accent5 7" xfId="389"/>
    <cellStyle name="Accent5 8" xfId="390"/>
    <cellStyle name="Accent5 9" xfId="391"/>
    <cellStyle name="Accent6" xfId="392"/>
    <cellStyle name="Accent6 - 20%" xfId="393"/>
    <cellStyle name="Accent6 - 40%" xfId="394"/>
    <cellStyle name="Accent6 - 60%" xfId="395"/>
    <cellStyle name="Accent6 10" xfId="396"/>
    <cellStyle name="Accent6 11" xfId="397"/>
    <cellStyle name="Accent6 12" xfId="398"/>
    <cellStyle name="Accent6 13" xfId="399"/>
    <cellStyle name="Accent6 14" xfId="400"/>
    <cellStyle name="Accent6 15" xfId="401"/>
    <cellStyle name="Accent6 2" xfId="402"/>
    <cellStyle name="Accent6 3" xfId="403"/>
    <cellStyle name="Accent6 4" xfId="404"/>
    <cellStyle name="Accent6 5" xfId="405"/>
    <cellStyle name="Accent6 6" xfId="406"/>
    <cellStyle name="Accent6 7" xfId="407"/>
    <cellStyle name="Accent6 8" xfId="408"/>
    <cellStyle name="Accent6 9" xfId="409"/>
    <cellStyle name="Bad" xfId="410"/>
    <cellStyle name="Bad 2" xfId="411"/>
    <cellStyle name="Calculation" xfId="412"/>
    <cellStyle name="Calculation 2" xfId="413"/>
    <cellStyle name="Calculation 3" xfId="414"/>
    <cellStyle name="Calculation 4" xfId="415"/>
    <cellStyle name="Check Cell" xfId="416"/>
    <cellStyle name="Check Cell 2" xfId="417"/>
    <cellStyle name="Comma" xfId="418"/>
    <cellStyle name="Comma [0]" xfId="419"/>
    <cellStyle name="Comma 10" xfId="420"/>
    <cellStyle name="Comma 10 2" xfId="421"/>
    <cellStyle name="Comma 11" xfId="422"/>
    <cellStyle name="Comma 11 2" xfId="423"/>
    <cellStyle name="Comma 12" xfId="424"/>
    <cellStyle name="Comma 12 2" xfId="425"/>
    <cellStyle name="Comma 13" xfId="426"/>
    <cellStyle name="Comma 13 2" xfId="427"/>
    <cellStyle name="Comma 14" xfId="428"/>
    <cellStyle name="Comma 14 2" xfId="429"/>
    <cellStyle name="Comma 15" xfId="430"/>
    <cellStyle name="Comma 15 2" xfId="431"/>
    <cellStyle name="Comma 16" xfId="432"/>
    <cellStyle name="Comma 2" xfId="433"/>
    <cellStyle name="Comma 2 2" xfId="434"/>
    <cellStyle name="Comma 2 3" xfId="435"/>
    <cellStyle name="Comma 2 4" xfId="436"/>
    <cellStyle name="Comma 2 5" xfId="437"/>
    <cellStyle name="Comma 2 6" xfId="438"/>
    <cellStyle name="Comma 2 7" xfId="439"/>
    <cellStyle name="Comma 3" xfId="440"/>
    <cellStyle name="Comma 4" xfId="441"/>
    <cellStyle name="Comma 5" xfId="442"/>
    <cellStyle name="Comma 5 2" xfId="443"/>
    <cellStyle name="Comma 6" xfId="444"/>
    <cellStyle name="Comma 6 2" xfId="445"/>
    <cellStyle name="Comma 7" xfId="446"/>
    <cellStyle name="Comma 7 2" xfId="447"/>
    <cellStyle name="Comma 8" xfId="448"/>
    <cellStyle name="Comma 8 2" xfId="449"/>
    <cellStyle name="Comma 9" xfId="450"/>
    <cellStyle name="Comma 9 2" xfId="451"/>
    <cellStyle name="Currency" xfId="452"/>
    <cellStyle name="Currency [0]" xfId="453"/>
    <cellStyle name="Currency 10" xfId="454"/>
    <cellStyle name="Currency 11" xfId="455"/>
    <cellStyle name="Currency 12" xfId="456"/>
    <cellStyle name="Currency 2" xfId="457"/>
    <cellStyle name="Currency 3" xfId="458"/>
    <cellStyle name="Currency 4" xfId="459"/>
    <cellStyle name="Currency 5" xfId="460"/>
    <cellStyle name="Currency 6" xfId="461"/>
    <cellStyle name="Currency 7" xfId="462"/>
    <cellStyle name="Currency 8" xfId="463"/>
    <cellStyle name="Currency 9" xfId="464"/>
    <cellStyle name="Emphasis 1" xfId="465"/>
    <cellStyle name="Emphasis 2" xfId="466"/>
    <cellStyle name="Emphasis 3" xfId="467"/>
    <cellStyle name="Euro" xfId="468"/>
    <cellStyle name="Explanatory Text" xfId="469"/>
    <cellStyle name="Explanatory Text 2" xfId="470"/>
    <cellStyle name="Explanatory Text 3" xfId="471"/>
    <cellStyle name="Explanatory Text 4" xfId="472"/>
    <cellStyle name="Good" xfId="473"/>
    <cellStyle name="Good 2" xfId="474"/>
    <cellStyle name="Heading 1" xfId="475"/>
    <cellStyle name="Heading 1 2" xfId="476"/>
    <cellStyle name="Heading 2" xfId="477"/>
    <cellStyle name="Heading 2 2" xfId="478"/>
    <cellStyle name="Heading 3" xfId="479"/>
    <cellStyle name="Heading 3 2" xfId="480"/>
    <cellStyle name="Heading 3 3" xfId="481"/>
    <cellStyle name="Heading 4" xfId="482"/>
    <cellStyle name="Heading 4 2" xfId="483"/>
    <cellStyle name="Hyperlink" xfId="484"/>
    <cellStyle name="Hyperlink 2" xfId="485"/>
    <cellStyle name="Hyperlink 3" xfId="486"/>
    <cellStyle name="Hyperlink 3 2" xfId="487"/>
    <cellStyle name="Hyperlink 4" xfId="488"/>
    <cellStyle name="Hyperlink 4 2" xfId="489"/>
    <cellStyle name="Input" xfId="490"/>
    <cellStyle name="Input 2" xfId="491"/>
    <cellStyle name="Input 3" xfId="492"/>
    <cellStyle name="Input 4" xfId="493"/>
    <cellStyle name="InputCell" xfId="494"/>
    <cellStyle name="Level 1" xfId="495"/>
    <cellStyle name="Linked Cell" xfId="496"/>
    <cellStyle name="Linked Cell 2" xfId="497"/>
    <cellStyle name="Neutral" xfId="498"/>
    <cellStyle name="Neutral 2" xfId="499"/>
    <cellStyle name="Normal - Style1 2" xfId="500"/>
    <cellStyle name="Normal 10" xfId="501"/>
    <cellStyle name="Normal 10 2" xfId="502"/>
    <cellStyle name="Normal 11" xfId="503"/>
    <cellStyle name="Normal 11 2" xfId="504"/>
    <cellStyle name="Normal 12" xfId="505"/>
    <cellStyle name="Normal 12 2" xfId="506"/>
    <cellStyle name="Normal 13" xfId="507"/>
    <cellStyle name="Normal 13 2" xfId="508"/>
    <cellStyle name="Normal 14" xfId="509"/>
    <cellStyle name="Normal 14 2" xfId="510"/>
    <cellStyle name="Normal 14 3" xfId="511"/>
    <cellStyle name="Normal 14 3 2" xfId="512"/>
    <cellStyle name="Normal 15" xfId="513"/>
    <cellStyle name="Normal 15 2" xfId="514"/>
    <cellStyle name="Normal 16" xfId="515"/>
    <cellStyle name="Normal 16 2" xfId="516"/>
    <cellStyle name="Normal 17" xfId="517"/>
    <cellStyle name="Normal 17 2" xfId="518"/>
    <cellStyle name="Normal 17 3" xfId="519"/>
    <cellStyle name="Normal 18" xfId="520"/>
    <cellStyle name="Normal 18 2" xfId="521"/>
    <cellStyle name="Normal 19" xfId="522"/>
    <cellStyle name="Normal 2" xfId="523"/>
    <cellStyle name="Normal 2 10" xfId="524"/>
    <cellStyle name="Normal 2 11" xfId="525"/>
    <cellStyle name="Normal 2 12" xfId="526"/>
    <cellStyle name="Normal 2 13" xfId="527"/>
    <cellStyle name="Normal 2 14" xfId="528"/>
    <cellStyle name="Normal 2 2" xfId="529"/>
    <cellStyle name="Normal 2 3" xfId="530"/>
    <cellStyle name="Normal 2 3 2" xfId="531"/>
    <cellStyle name="Normal 2 4" xfId="532"/>
    <cellStyle name="Normal 2 5" xfId="533"/>
    <cellStyle name="Normal 2 5 2" xfId="534"/>
    <cellStyle name="Normal 2 6" xfId="535"/>
    <cellStyle name="Normal 2 6 2" xfId="536"/>
    <cellStyle name="Normal 2 7" xfId="537"/>
    <cellStyle name="Normal 2 7 2" xfId="538"/>
    <cellStyle name="Normal 2 8" xfId="539"/>
    <cellStyle name="Normal 2 8 2" xfId="540"/>
    <cellStyle name="Normal 2 9" xfId="541"/>
    <cellStyle name="Normal 2_EoE" xfId="542"/>
    <cellStyle name="Normal 20" xfId="543"/>
    <cellStyle name="Normal 21" xfId="544"/>
    <cellStyle name="Normal 22" xfId="545"/>
    <cellStyle name="Normal 23" xfId="546"/>
    <cellStyle name="Normal 24" xfId="547"/>
    <cellStyle name="Normal 25" xfId="548"/>
    <cellStyle name="Normal 26" xfId="549"/>
    <cellStyle name="Normal 27" xfId="550"/>
    <cellStyle name="Normal 28" xfId="551"/>
    <cellStyle name="Normal 29" xfId="552"/>
    <cellStyle name="Normal 3" xfId="553"/>
    <cellStyle name="Normal 3 2" xfId="554"/>
    <cellStyle name="Normal 3 2 2" xfId="555"/>
    <cellStyle name="Normal 3 3" xfId="556"/>
    <cellStyle name="Normal 3 3 2 2" xfId="557"/>
    <cellStyle name="Normal 3 3 2 5" xfId="558"/>
    <cellStyle name="Normal 3 4" xfId="559"/>
    <cellStyle name="Normal 30" xfId="560"/>
    <cellStyle name="Normal 31" xfId="561"/>
    <cellStyle name="Normal 32" xfId="562"/>
    <cellStyle name="Normal 4" xfId="563"/>
    <cellStyle name="Normal 4 2" xfId="564"/>
    <cellStyle name="Normal 4 2 2" xfId="565"/>
    <cellStyle name="Normal 4 3" xfId="566"/>
    <cellStyle name="Normal 4 4" xfId="567"/>
    <cellStyle name="Normal 5" xfId="568"/>
    <cellStyle name="Normal 5 2" xfId="569"/>
    <cellStyle name="Normal 5 2 2" xfId="570"/>
    <cellStyle name="Normal 5 3" xfId="571"/>
    <cellStyle name="Normal 6" xfId="572"/>
    <cellStyle name="Normal 6 2" xfId="573"/>
    <cellStyle name="Normal 6 3" xfId="574"/>
    <cellStyle name="Normal 62" xfId="575"/>
    <cellStyle name="Normal 7" xfId="576"/>
    <cellStyle name="Normal 7 2" xfId="577"/>
    <cellStyle name="Normal 8" xfId="578"/>
    <cellStyle name="Normal 8 2" xfId="579"/>
    <cellStyle name="Normal 8 4 19 2" xfId="580"/>
    <cellStyle name="Normal 9" xfId="581"/>
    <cellStyle name="Normal 9 2" xfId="582"/>
    <cellStyle name="Note" xfId="583"/>
    <cellStyle name="Note 10" xfId="584"/>
    <cellStyle name="Note 11" xfId="585"/>
    <cellStyle name="Note 2" xfId="586"/>
    <cellStyle name="Note 2 2" xfId="587"/>
    <cellStyle name="Note 2 3" xfId="588"/>
    <cellStyle name="Note 2 4" xfId="589"/>
    <cellStyle name="Note 3" xfId="590"/>
    <cellStyle name="Note 3 2" xfId="591"/>
    <cellStyle name="Note 3 3" xfId="592"/>
    <cellStyle name="Note 3 4" xfId="593"/>
    <cellStyle name="Note 4" xfId="594"/>
    <cellStyle name="Note 4 2" xfId="595"/>
    <cellStyle name="Note 5" xfId="596"/>
    <cellStyle name="Note 5 2" xfId="597"/>
    <cellStyle name="Note 6" xfId="598"/>
    <cellStyle name="Note 6 2" xfId="599"/>
    <cellStyle name="Note 7" xfId="600"/>
    <cellStyle name="Note 7 2" xfId="601"/>
    <cellStyle name="Note 8" xfId="602"/>
    <cellStyle name="Note 9" xfId="603"/>
    <cellStyle name="Output" xfId="604"/>
    <cellStyle name="Output 2" xfId="605"/>
    <cellStyle name="Output 3" xfId="606"/>
    <cellStyle name="Output 4" xfId="607"/>
    <cellStyle name="Percent" xfId="608"/>
    <cellStyle name="Percent 10" xfId="609"/>
    <cellStyle name="Percent 11" xfId="610"/>
    <cellStyle name="Percent 2" xfId="611"/>
    <cellStyle name="Percent 2 2" xfId="612"/>
    <cellStyle name="Percent 2 3" xfId="613"/>
    <cellStyle name="Percent 3" xfId="614"/>
    <cellStyle name="Percent 4" xfId="615"/>
    <cellStyle name="Percent 5" xfId="616"/>
    <cellStyle name="Percent 6" xfId="617"/>
    <cellStyle name="Percent 6 2" xfId="618"/>
    <cellStyle name="Percent 6 3" xfId="619"/>
    <cellStyle name="Percent 6 4" xfId="620"/>
    <cellStyle name="Percent 7" xfId="621"/>
    <cellStyle name="Percent 7 2" xfId="622"/>
    <cellStyle name="Percent 8" xfId="623"/>
    <cellStyle name="Percent 8 2" xfId="624"/>
    <cellStyle name="Percent 9" xfId="625"/>
    <cellStyle name="Percent 9 2" xfId="626"/>
    <cellStyle name="SAPBEXaggData" xfId="627"/>
    <cellStyle name="SAPBEXaggData 2" xfId="628"/>
    <cellStyle name="SAPBEXaggData 3" xfId="629"/>
    <cellStyle name="SAPBEXaggDataEmph" xfId="630"/>
    <cellStyle name="SAPBEXaggDataEmph 2" xfId="631"/>
    <cellStyle name="SAPBEXaggDataEmph 3" xfId="632"/>
    <cellStyle name="SAPBEXaggItem" xfId="633"/>
    <cellStyle name="SAPBEXaggItem 2" xfId="634"/>
    <cellStyle name="SAPBEXaggItem 3" xfId="635"/>
    <cellStyle name="SAPBEXaggItemX" xfId="636"/>
    <cellStyle name="SAPBEXaggItemX 2" xfId="637"/>
    <cellStyle name="SAPBEXaggItemX 3" xfId="638"/>
    <cellStyle name="SAPBEXchaText" xfId="639"/>
    <cellStyle name="SAPBEXexcBad7" xfId="640"/>
    <cellStyle name="SAPBEXexcBad7 2" xfId="641"/>
    <cellStyle name="SAPBEXexcBad7 3" xfId="642"/>
    <cellStyle name="SAPBEXexcBad7 4" xfId="643"/>
    <cellStyle name="SAPBEXexcBad8" xfId="644"/>
    <cellStyle name="SAPBEXexcBad8 2" xfId="645"/>
    <cellStyle name="SAPBEXexcBad8 3" xfId="646"/>
    <cellStyle name="SAPBEXexcBad8 4" xfId="647"/>
    <cellStyle name="SAPBEXexcBad9" xfId="648"/>
    <cellStyle name="SAPBEXexcBad9 2" xfId="649"/>
    <cellStyle name="SAPBEXexcBad9 3" xfId="650"/>
    <cellStyle name="SAPBEXexcBad9 4" xfId="651"/>
    <cellStyle name="SAPBEXexcCritical4" xfId="652"/>
    <cellStyle name="SAPBEXexcCritical4 2" xfId="653"/>
    <cellStyle name="SAPBEXexcCritical4 3" xfId="654"/>
    <cellStyle name="SAPBEXexcCritical4 4" xfId="655"/>
    <cellStyle name="SAPBEXexcCritical5" xfId="656"/>
    <cellStyle name="SAPBEXexcCritical5 2" xfId="657"/>
    <cellStyle name="SAPBEXexcCritical5 3" xfId="658"/>
    <cellStyle name="SAPBEXexcCritical5 4" xfId="659"/>
    <cellStyle name="SAPBEXexcCritical6" xfId="660"/>
    <cellStyle name="SAPBEXexcCritical6 2" xfId="661"/>
    <cellStyle name="SAPBEXexcCritical6 3" xfId="662"/>
    <cellStyle name="SAPBEXexcCritical6 4" xfId="663"/>
    <cellStyle name="SAPBEXexcGood1" xfId="664"/>
    <cellStyle name="SAPBEXexcGood1 2" xfId="665"/>
    <cellStyle name="SAPBEXexcGood1 3" xfId="666"/>
    <cellStyle name="SAPBEXexcGood1 4" xfId="667"/>
    <cellStyle name="SAPBEXexcGood2" xfId="668"/>
    <cellStyle name="SAPBEXexcGood2 2" xfId="669"/>
    <cellStyle name="SAPBEXexcGood2 3" xfId="670"/>
    <cellStyle name="SAPBEXexcGood2 4" xfId="671"/>
    <cellStyle name="SAPBEXexcGood3" xfId="672"/>
    <cellStyle name="SAPBEXexcGood3 2" xfId="673"/>
    <cellStyle name="SAPBEXexcGood3 3" xfId="674"/>
    <cellStyle name="SAPBEXexcGood3 4" xfId="675"/>
    <cellStyle name="SAPBEXfilterDrill" xfId="676"/>
    <cellStyle name="SAPBEXfilterDrill 2" xfId="677"/>
    <cellStyle name="SAPBEXfilterItem" xfId="678"/>
    <cellStyle name="SAPBEXfilterItem 2" xfId="679"/>
    <cellStyle name="SAPBEXfilterText" xfId="680"/>
    <cellStyle name="SAPBEXformats" xfId="681"/>
    <cellStyle name="SAPBEXformats 2" xfId="682"/>
    <cellStyle name="SAPBEXformats 3" xfId="683"/>
    <cellStyle name="SAPBEXformats 4" xfId="684"/>
    <cellStyle name="SAPBEXheaderItem" xfId="685"/>
    <cellStyle name="SAPBEXheaderItem 2" xfId="686"/>
    <cellStyle name="SAPBEXheaderText" xfId="687"/>
    <cellStyle name="SAPBEXheaderText 2" xfId="688"/>
    <cellStyle name="SAPBEXHLevel0" xfId="689"/>
    <cellStyle name="SAPBEXHLevel0 2" xfId="690"/>
    <cellStyle name="SAPBEXHLevel0 3" xfId="691"/>
    <cellStyle name="SAPBEXHLevel0 4" xfId="692"/>
    <cellStyle name="SAPBEXHLevel0 5" xfId="693"/>
    <cellStyle name="SAPBEXHLevel0 6" xfId="694"/>
    <cellStyle name="SAPBEXHLevel0X" xfId="695"/>
    <cellStyle name="SAPBEXHLevel0X 2" xfId="696"/>
    <cellStyle name="SAPBEXHLevel0X 3" xfId="697"/>
    <cellStyle name="SAPBEXHLevel0X 4" xfId="698"/>
    <cellStyle name="SAPBEXHLevel0X 5" xfId="699"/>
    <cellStyle name="SAPBEXHLevel0X 6" xfId="700"/>
    <cellStyle name="SAPBEXHLevel1" xfId="701"/>
    <cellStyle name="SAPBEXHLevel1 2" xfId="702"/>
    <cellStyle name="SAPBEXHLevel1 3" xfId="703"/>
    <cellStyle name="SAPBEXHLevel1 4" xfId="704"/>
    <cellStyle name="SAPBEXHLevel1 5" xfId="705"/>
    <cellStyle name="SAPBEXHLevel1 6" xfId="706"/>
    <cellStyle name="SAPBEXHLevel1X" xfId="707"/>
    <cellStyle name="SAPBEXHLevel1X 2" xfId="708"/>
    <cellStyle name="SAPBEXHLevel1X 3" xfId="709"/>
    <cellStyle name="SAPBEXHLevel1X 4" xfId="710"/>
    <cellStyle name="SAPBEXHLevel1X 5" xfId="711"/>
    <cellStyle name="SAPBEXHLevel1X 6" xfId="712"/>
    <cellStyle name="SAPBEXHLevel2" xfId="713"/>
    <cellStyle name="SAPBEXHLevel2 2" xfId="714"/>
    <cellStyle name="SAPBEXHLevel2 3" xfId="715"/>
    <cellStyle name="SAPBEXHLevel2 4" xfId="716"/>
    <cellStyle name="SAPBEXHLevel2 5" xfId="717"/>
    <cellStyle name="SAPBEXHLevel2 6" xfId="718"/>
    <cellStyle name="SAPBEXHLevel2X" xfId="719"/>
    <cellStyle name="SAPBEXHLevel2X 2" xfId="720"/>
    <cellStyle name="SAPBEXHLevel2X 3" xfId="721"/>
    <cellStyle name="SAPBEXHLevel2X 4" xfId="722"/>
    <cellStyle name="SAPBEXHLevel2X 5" xfId="723"/>
    <cellStyle name="SAPBEXHLevel2X 6" xfId="724"/>
    <cellStyle name="SAPBEXHLevel3" xfId="725"/>
    <cellStyle name="SAPBEXHLevel3 2" xfId="726"/>
    <cellStyle name="SAPBEXHLevel3 3" xfId="727"/>
    <cellStyle name="SAPBEXHLevel3 4" xfId="728"/>
    <cellStyle name="SAPBEXHLevel3 5" xfId="729"/>
    <cellStyle name="SAPBEXHLevel3 6" xfId="730"/>
    <cellStyle name="SAPBEXHLevel3X" xfId="731"/>
    <cellStyle name="SAPBEXHLevel3X 2" xfId="732"/>
    <cellStyle name="SAPBEXHLevel3X 3" xfId="733"/>
    <cellStyle name="SAPBEXHLevel3X 4" xfId="734"/>
    <cellStyle name="SAPBEXHLevel3X 5" xfId="735"/>
    <cellStyle name="SAPBEXHLevel3X 6" xfId="736"/>
    <cellStyle name="SAPBEXinputData" xfId="737"/>
    <cellStyle name="SAPBEXinputData 2" xfId="738"/>
    <cellStyle name="SAPBEXinputData 3" xfId="739"/>
    <cellStyle name="SAPBEXinputData 4" xfId="740"/>
    <cellStyle name="SAPBEXinputData 5" xfId="741"/>
    <cellStyle name="SAPBEXItemHeader" xfId="742"/>
    <cellStyle name="SAPBEXItemHeader 2" xfId="743"/>
    <cellStyle name="SAPBEXresData" xfId="744"/>
    <cellStyle name="SAPBEXresData 2" xfId="745"/>
    <cellStyle name="SAPBEXresData 3" xfId="746"/>
    <cellStyle name="SAPBEXresData 4" xfId="747"/>
    <cellStyle name="SAPBEXresDataEmph" xfId="748"/>
    <cellStyle name="SAPBEXresDataEmph 2" xfId="749"/>
    <cellStyle name="SAPBEXresDataEmph 3" xfId="750"/>
    <cellStyle name="SAPBEXresItem" xfId="751"/>
    <cellStyle name="SAPBEXresItem 2" xfId="752"/>
    <cellStyle name="SAPBEXresItem 3" xfId="753"/>
    <cellStyle name="SAPBEXresItem 4" xfId="754"/>
    <cellStyle name="SAPBEXresItemX" xfId="755"/>
    <cellStyle name="SAPBEXresItemX 2" xfId="756"/>
    <cellStyle name="SAPBEXresItemX 3" xfId="757"/>
    <cellStyle name="SAPBEXresItemX 4" xfId="758"/>
    <cellStyle name="SAPBEXstdData" xfId="759"/>
    <cellStyle name="SAPBEXstdData 2" xfId="760"/>
    <cellStyle name="SAPBEXstdData 3" xfId="761"/>
    <cellStyle name="SAPBEXstdData 4" xfId="762"/>
    <cellStyle name="SAPBEXstdDataEmph" xfId="763"/>
    <cellStyle name="SAPBEXstdDataEmph 2" xfId="764"/>
    <cellStyle name="SAPBEXstdDataEmph 3" xfId="765"/>
    <cellStyle name="SAPBEXstdItem" xfId="766"/>
    <cellStyle name="SAPBEXstdItem 2" xfId="767"/>
    <cellStyle name="SAPBEXstdItem 3" xfId="768"/>
    <cellStyle name="SAPBEXstdItem 4" xfId="769"/>
    <cellStyle name="SAPBEXstdItemX" xfId="770"/>
    <cellStyle name="SAPBEXstdItemX 2" xfId="771"/>
    <cellStyle name="SAPBEXstdItemX 3" xfId="772"/>
    <cellStyle name="SAPBEXstdItemX 4" xfId="773"/>
    <cellStyle name="SAPBEXtitle" xfId="774"/>
    <cellStyle name="SAPBEXunassignedItem" xfId="775"/>
    <cellStyle name="SAPBEXunassignedItem 2" xfId="776"/>
    <cellStyle name="SAPBEXunassignedItem 3" xfId="777"/>
    <cellStyle name="SAPBEXundefined" xfId="778"/>
    <cellStyle name="SAPBEXundefined 2" xfId="779"/>
    <cellStyle name="SAPBEXundefined 3" xfId="780"/>
    <cellStyle name="Sheet Title" xfId="781"/>
    <cellStyle name="Style 1" xfId="782"/>
    <cellStyle name="Style 1 2" xfId="783"/>
    <cellStyle name="Style 1 3" xfId="784"/>
    <cellStyle name="Style 1 4" xfId="785"/>
    <cellStyle name="Style 1 5" xfId="786"/>
    <cellStyle name="Title" xfId="787"/>
    <cellStyle name="Title 2" xfId="788"/>
    <cellStyle name="Title 3" xfId="789"/>
    <cellStyle name="Title 4" xfId="790"/>
    <cellStyle name="Total" xfId="791"/>
    <cellStyle name="Total 2" xfId="792"/>
    <cellStyle name="Total 3" xfId="793"/>
    <cellStyle name="Total 4" xfId="794"/>
    <cellStyle name="Warning Text" xfId="795"/>
    <cellStyle name="Warning Text 2" xfId="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50</xdr:row>
      <xdr:rowOff>9525</xdr:rowOff>
    </xdr:from>
    <xdr:to>
      <xdr:col>1</xdr:col>
      <xdr:colOff>695325</xdr:colOff>
      <xdr:row>50</xdr:row>
      <xdr:rowOff>123825</xdr:rowOff>
    </xdr:to>
    <xdr:sp>
      <xdr:nvSpPr>
        <xdr:cNvPr id="1" name="Left Bracket 1"/>
        <xdr:cNvSpPr>
          <a:spLocks/>
        </xdr:cNvSpPr>
      </xdr:nvSpPr>
      <xdr:spPr>
        <a:xfrm rot="5400000">
          <a:off x="114300" y="10563225"/>
          <a:ext cx="742950" cy="114300"/>
        </a:xfrm>
        <a:prstGeom prst="leftBracket">
          <a:avLst>
            <a:gd name="adj" fmla="val -48796"/>
          </a:avLst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54</xdr:row>
      <xdr:rowOff>28575</xdr:rowOff>
    </xdr:from>
    <xdr:to>
      <xdr:col>2</xdr:col>
      <xdr:colOff>0</xdr:colOff>
      <xdr:row>54</xdr:row>
      <xdr:rowOff>161925</xdr:rowOff>
    </xdr:to>
    <xdr:sp>
      <xdr:nvSpPr>
        <xdr:cNvPr id="2" name="Left Bracket 2"/>
        <xdr:cNvSpPr>
          <a:spLocks/>
        </xdr:cNvSpPr>
      </xdr:nvSpPr>
      <xdr:spPr>
        <a:xfrm rot="16200000">
          <a:off x="114300" y="11306175"/>
          <a:ext cx="866775" cy="133350"/>
        </a:xfrm>
        <a:prstGeom prst="leftBracket">
          <a:avLst>
            <a:gd name="adj" fmla="val -48675"/>
          </a:avLst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61</xdr:row>
      <xdr:rowOff>0</xdr:rowOff>
    </xdr:from>
    <xdr:to>
      <xdr:col>2</xdr:col>
      <xdr:colOff>9525</xdr:colOff>
      <xdr:row>61</xdr:row>
      <xdr:rowOff>142875</xdr:rowOff>
    </xdr:to>
    <xdr:sp>
      <xdr:nvSpPr>
        <xdr:cNvPr id="3" name="Left Bracket 3"/>
        <xdr:cNvSpPr>
          <a:spLocks/>
        </xdr:cNvSpPr>
      </xdr:nvSpPr>
      <xdr:spPr>
        <a:xfrm rot="5400000">
          <a:off x="133350" y="12506325"/>
          <a:ext cx="857250" cy="142875"/>
        </a:xfrm>
        <a:prstGeom prst="leftBracket">
          <a:avLst>
            <a:gd name="adj" fmla="val -48527"/>
          </a:avLst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409575</xdr:colOff>
      <xdr:row>48</xdr:row>
      <xdr:rowOff>209550</xdr:rowOff>
    </xdr:from>
    <xdr:to>
      <xdr:col>4</xdr:col>
      <xdr:colOff>152400</xdr:colOff>
      <xdr:row>48</xdr:row>
      <xdr:rowOff>209550</xdr:rowOff>
    </xdr:to>
    <xdr:sp>
      <xdr:nvSpPr>
        <xdr:cNvPr id="4" name="Straight Connector 4"/>
        <xdr:cNvSpPr>
          <a:spLocks/>
        </xdr:cNvSpPr>
      </xdr:nvSpPr>
      <xdr:spPr>
        <a:xfrm>
          <a:off x="1390650" y="10344150"/>
          <a:ext cx="923925" cy="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9525</xdr:colOff>
      <xdr:row>65</xdr:row>
      <xdr:rowOff>133350</xdr:rowOff>
    </xdr:to>
    <xdr:sp>
      <xdr:nvSpPr>
        <xdr:cNvPr id="5" name="Left Bracket 5"/>
        <xdr:cNvSpPr>
          <a:spLocks/>
        </xdr:cNvSpPr>
      </xdr:nvSpPr>
      <xdr:spPr>
        <a:xfrm rot="16200000">
          <a:off x="161925" y="13230225"/>
          <a:ext cx="828675" cy="133350"/>
        </a:xfrm>
        <a:prstGeom prst="leftBracket">
          <a:avLst>
            <a:gd name="adj" fmla="val -48671"/>
          </a:avLst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35</xdr:row>
      <xdr:rowOff>209550</xdr:rowOff>
    </xdr:from>
    <xdr:to>
      <xdr:col>23</xdr:col>
      <xdr:colOff>76200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106275" y="7753350"/>
          <a:ext cx="1771650" cy="2190750"/>
        </a:xfrm>
        <a:prstGeom prst="rect">
          <a:avLst/>
        </a:prstGeom>
        <a:solidFill>
          <a:srgbClr val="FFFF99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this  table are carried down, but where overwritten with data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direct from latest HM Treasury "Forecasts for the UK Economy" are shaded in blue.  Provisional data from HMT reports other than definitive November document for t-1 are shaded in orange to highlight need to update for definitive pricing calculation for Year t (i.e. the future  charging year)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%20RIIO%20Model%20Jul-14%20Mod0186%20(Final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0%20DC%20Transp%20Pricing\Revenue%20RRP%202013\E20%20return%202013%20NGGD_Eo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ow Diagram"/>
      <sheetName val="Change Control"/>
      <sheetName val="Inputs Check List"/>
      <sheetName val="Calendar"/>
      <sheetName val="RPI Factors "/>
      <sheetName val="Interest"/>
      <sheetName val="RIIO Allowances"/>
      <sheetName val="Proj ExC"/>
      <sheetName val="Act+Proj ExC"/>
      <sheetName val="ECN Act+Proj"/>
      <sheetName val="ECN Charge Setting"/>
      <sheetName val="ECN &amp; NXC"/>
      <sheetName val="NTSMAE"/>
      <sheetName val="Exit Incentive"/>
      <sheetName val="GPRC"/>
      <sheetName val="SHR &amp; EEI Rollers"/>
      <sheetName val="BM Input"/>
      <sheetName val="BM CSat"/>
      <sheetName val="SOQ Change"/>
      <sheetName val="Check LDZ Changes"/>
      <sheetName val="NGGD RIIO"/>
      <sheetName val="EE RIIO"/>
      <sheetName val="LO RIIO"/>
      <sheetName val="NW RIIO"/>
      <sheetName val="WM RIIO"/>
      <sheetName val="3 Year Income"/>
      <sheetName val="YOY"/>
      <sheetName val="MCB"/>
      <sheetName val="2013-14 Rec to FP"/>
      <sheetName val="NGGD Mod0186"/>
      <sheetName val="EE Mod0186"/>
      <sheetName val="LO Mod0186"/>
      <sheetName val="NW Mod0186"/>
      <sheetName val="WM Mod0186"/>
      <sheetName val="Incentives Summary"/>
      <sheetName val="MODt Input"/>
      <sheetName val="Tax &amp; Repex Trans"/>
      <sheetName val="RBAt"/>
      <sheetName val="LFAt"/>
      <sheetName val="PDAt"/>
      <sheetName val="PT Other"/>
      <sheetName val="DRSt"/>
      <sheetName val="NIAt"/>
      <sheetName val="EoE_Charges Input"/>
      <sheetName val="Ldn_Charges Input"/>
      <sheetName val="NW_Charges Input"/>
      <sheetName val="WM_Charges Input"/>
      <sheetName val="EoE_Unique Sites Data"/>
      <sheetName val="Ldn_Unique Sites Data"/>
      <sheetName val="NW_Unique Sites Data"/>
      <sheetName val="WM_Unique Sites Data"/>
      <sheetName val="EoE_LDZ Customer Numbers"/>
      <sheetName val="Ldn_LDZ Customer Numbers"/>
      <sheetName val="NW_LDZ Customer Numbers"/>
      <sheetName val="WM_LDZ Customer Numbers"/>
      <sheetName val="EoE_Consolidated Demand"/>
      <sheetName val="Ldn_Consolidated Demand"/>
      <sheetName val="NW_Consolidated Demand"/>
      <sheetName val="WM_Consolidated Demand"/>
      <sheetName val="EE_LDZ Recovery"/>
      <sheetName val="Ldn_LDZ Recovery"/>
      <sheetName val="NW_LDZ Recovery"/>
      <sheetName val="WM_LDZ Recovery"/>
      <sheetName val="EoE_Customer Recovery"/>
      <sheetName val="Ldn_Customer Recovery"/>
      <sheetName val="NW_Customer Recovery"/>
      <sheetName val="WM_Customer Recovery"/>
      <sheetName val="EoE_CSEPs"/>
      <sheetName val="Ldn_CSEPs"/>
      <sheetName val="NW_CSEPs"/>
      <sheetName val="WM_CSEPs"/>
      <sheetName val="EoE_Monthly Value"/>
      <sheetName val="Ldn_Monthly Value"/>
      <sheetName val="NW_Monthly Value"/>
      <sheetName val="WM_Monthly Value"/>
      <sheetName val="EoE_Collected Income"/>
      <sheetName val="Ldn_Collected Income"/>
      <sheetName val="NW_Collected Income"/>
      <sheetName val="WM_Collected Income"/>
      <sheetName val="Collected Check"/>
      <sheetName val="Impact by Load Band"/>
      <sheetName val="RPI"/>
      <sheetName val="EoE"/>
      <sheetName val="Ldn"/>
      <sheetName val="NW"/>
      <sheetName val="WM"/>
      <sheetName val="EoE RRP "/>
      <sheetName val="Ldn RRP"/>
      <sheetName val="NW RRP"/>
      <sheetName val="WM RRP"/>
      <sheetName val="Summary (old)"/>
      <sheetName val="UKD Consolidated Revenues"/>
      <sheetName val="EXt Check"/>
      <sheetName val="Interruption"/>
      <sheetName val="Ext"/>
      <sheetName val="Exit Pass-through"/>
      <sheetName val="MVt"/>
      <sheetName val="ITLt"/>
      <sheetName val="ITMAt"/>
      <sheetName val="MSRAt"/>
      <sheetName val="IFIEt"/>
      <sheetName val="Sht_LVt"/>
      <sheetName val="PT Other (old)"/>
      <sheetName val="EoE_Allowed Revenue"/>
      <sheetName val="Ldn_Allowed Revenue"/>
      <sheetName val="NW_Allowed Revenue"/>
      <sheetName val="WM_Allowed Revenue"/>
    </sheetNames>
    <sheetDataSet>
      <sheetData sheetId="3">
        <row r="5">
          <cell r="B5" t="str">
            <v>2010-11</v>
          </cell>
          <cell r="C5">
            <v>40269</v>
          </cell>
          <cell r="D5">
            <v>40299</v>
          </cell>
          <cell r="E5">
            <v>40330</v>
          </cell>
          <cell r="F5">
            <v>40360</v>
          </cell>
          <cell r="G5">
            <v>40391</v>
          </cell>
          <cell r="H5">
            <v>40422</v>
          </cell>
          <cell r="I5">
            <v>40452</v>
          </cell>
          <cell r="J5">
            <v>40483</v>
          </cell>
          <cell r="K5">
            <v>40513</v>
          </cell>
          <cell r="L5">
            <v>40544</v>
          </cell>
          <cell r="M5">
            <v>40575</v>
          </cell>
          <cell r="N5">
            <v>40603</v>
          </cell>
        </row>
        <row r="6">
          <cell r="B6" t="str">
            <v>2011-12</v>
          </cell>
          <cell r="C6">
            <v>40634</v>
          </cell>
          <cell r="D6">
            <v>40664</v>
          </cell>
          <cell r="E6">
            <v>40695</v>
          </cell>
          <cell r="F6">
            <v>40725</v>
          </cell>
          <cell r="G6">
            <v>40756</v>
          </cell>
          <cell r="H6">
            <v>40787</v>
          </cell>
          <cell r="I6">
            <v>40817</v>
          </cell>
          <cell r="J6">
            <v>40848</v>
          </cell>
          <cell r="K6">
            <v>40878</v>
          </cell>
          <cell r="L6">
            <v>40909</v>
          </cell>
          <cell r="M6">
            <v>40940</v>
          </cell>
          <cell r="N6">
            <v>40969</v>
          </cell>
        </row>
        <row r="7">
          <cell r="B7" t="str">
            <v>2012-13</v>
          </cell>
          <cell r="C7">
            <v>41000</v>
          </cell>
          <cell r="D7">
            <v>41030</v>
          </cell>
          <cell r="E7">
            <v>41061</v>
          </cell>
          <cell r="F7">
            <v>41091</v>
          </cell>
          <cell r="G7">
            <v>41122</v>
          </cell>
          <cell r="H7">
            <v>41153</v>
          </cell>
          <cell r="I7">
            <v>41183</v>
          </cell>
          <cell r="J7">
            <v>41214</v>
          </cell>
          <cell r="K7">
            <v>41244</v>
          </cell>
          <cell r="L7">
            <v>41275</v>
          </cell>
          <cell r="M7">
            <v>41306</v>
          </cell>
          <cell r="N7">
            <v>41334</v>
          </cell>
        </row>
        <row r="8">
          <cell r="B8" t="str">
            <v>2013-14</v>
          </cell>
          <cell r="C8">
            <v>41365</v>
          </cell>
          <cell r="D8">
            <v>41395</v>
          </cell>
          <cell r="E8">
            <v>41426</v>
          </cell>
          <cell r="F8">
            <v>41456</v>
          </cell>
          <cell r="G8">
            <v>41487</v>
          </cell>
          <cell r="H8">
            <v>41518</v>
          </cell>
          <cell r="I8">
            <v>41548</v>
          </cell>
          <cell r="J8">
            <v>41579</v>
          </cell>
          <cell r="K8">
            <v>41609</v>
          </cell>
          <cell r="L8">
            <v>41640</v>
          </cell>
          <cell r="M8">
            <v>41671</v>
          </cell>
          <cell r="N8">
            <v>41699</v>
          </cell>
        </row>
        <row r="9">
          <cell r="B9" t="str">
            <v>2014-15</v>
          </cell>
          <cell r="C9">
            <v>41730</v>
          </cell>
          <cell r="D9">
            <v>41760</v>
          </cell>
          <cell r="E9">
            <v>41791</v>
          </cell>
          <cell r="F9">
            <v>41821</v>
          </cell>
          <cell r="G9">
            <v>41852</v>
          </cell>
          <cell r="H9">
            <v>41883</v>
          </cell>
          <cell r="I9">
            <v>41913</v>
          </cell>
          <cell r="J9">
            <v>41944</v>
          </cell>
          <cell r="K9">
            <v>41974</v>
          </cell>
          <cell r="L9">
            <v>42005</v>
          </cell>
          <cell r="M9">
            <v>42036</v>
          </cell>
          <cell r="N9">
            <v>42064</v>
          </cell>
        </row>
        <row r="10">
          <cell r="B10" t="str">
            <v>2015-16</v>
          </cell>
          <cell r="C10">
            <v>42095</v>
          </cell>
          <cell r="D10">
            <v>42125</v>
          </cell>
          <cell r="E10">
            <v>42156</v>
          </cell>
          <cell r="F10">
            <v>42186</v>
          </cell>
          <cell r="G10">
            <v>42217</v>
          </cell>
          <cell r="H10">
            <v>42248</v>
          </cell>
          <cell r="I10">
            <v>42278</v>
          </cell>
          <cell r="J10">
            <v>42309</v>
          </cell>
          <cell r="K10">
            <v>42339</v>
          </cell>
          <cell r="L10">
            <v>42370</v>
          </cell>
          <cell r="M10">
            <v>42401</v>
          </cell>
          <cell r="N10">
            <v>42430</v>
          </cell>
        </row>
        <row r="11">
          <cell r="B11" t="str">
            <v>2016-17</v>
          </cell>
          <cell r="C11">
            <v>42461</v>
          </cell>
          <cell r="D11">
            <v>42491</v>
          </cell>
          <cell r="E11">
            <v>42522</v>
          </cell>
          <cell r="F11">
            <v>42552</v>
          </cell>
          <cell r="G11">
            <v>42583</v>
          </cell>
          <cell r="H11">
            <v>42614</v>
          </cell>
          <cell r="I11">
            <v>42644</v>
          </cell>
          <cell r="J11">
            <v>42675</v>
          </cell>
          <cell r="K11">
            <v>42705</v>
          </cell>
          <cell r="L11">
            <v>42736</v>
          </cell>
          <cell r="M11">
            <v>42767</v>
          </cell>
          <cell r="N11">
            <v>42795</v>
          </cell>
        </row>
        <row r="12">
          <cell r="B12" t="str">
            <v>2017-18</v>
          </cell>
          <cell r="C12">
            <v>42826</v>
          </cell>
          <cell r="D12">
            <v>42856</v>
          </cell>
          <cell r="E12">
            <v>42887</v>
          </cell>
          <cell r="F12">
            <v>42917</v>
          </cell>
          <cell r="G12">
            <v>42948</v>
          </cell>
          <cell r="H12">
            <v>42979</v>
          </cell>
          <cell r="I12">
            <v>43009</v>
          </cell>
          <cell r="J12">
            <v>43040</v>
          </cell>
          <cell r="K12">
            <v>43070</v>
          </cell>
          <cell r="L12">
            <v>43101</v>
          </cell>
          <cell r="M12">
            <v>43132</v>
          </cell>
          <cell r="N12">
            <v>43160</v>
          </cell>
        </row>
        <row r="13">
          <cell r="B13" t="str">
            <v>2018-19</v>
          </cell>
          <cell r="C13">
            <v>43191</v>
          </cell>
          <cell r="D13">
            <v>43221</v>
          </cell>
          <cell r="E13">
            <v>43252</v>
          </cell>
          <cell r="F13">
            <v>43282</v>
          </cell>
          <cell r="G13">
            <v>43313</v>
          </cell>
          <cell r="H13">
            <v>43344</v>
          </cell>
          <cell r="I13">
            <v>43374</v>
          </cell>
          <cell r="J13">
            <v>43405</v>
          </cell>
          <cell r="K13">
            <v>43435</v>
          </cell>
          <cell r="L13">
            <v>43466</v>
          </cell>
          <cell r="M13">
            <v>43497</v>
          </cell>
          <cell r="N13">
            <v>43525</v>
          </cell>
        </row>
        <row r="14">
          <cell r="B14" t="str">
            <v>2019-20</v>
          </cell>
          <cell r="C14">
            <v>43556</v>
          </cell>
          <cell r="D14">
            <v>43586</v>
          </cell>
          <cell r="E14">
            <v>43617</v>
          </cell>
          <cell r="F14">
            <v>43647</v>
          </cell>
          <cell r="G14">
            <v>43678</v>
          </cell>
          <cell r="H14">
            <v>43709</v>
          </cell>
          <cell r="I14">
            <v>43739</v>
          </cell>
          <cell r="J14">
            <v>43770</v>
          </cell>
          <cell r="K14">
            <v>43800</v>
          </cell>
          <cell r="L14">
            <v>43831</v>
          </cell>
          <cell r="M14">
            <v>43862</v>
          </cell>
          <cell r="N14">
            <v>43891</v>
          </cell>
        </row>
        <row r="15">
          <cell r="B15" t="str">
            <v>2020-21</v>
          </cell>
          <cell r="C15">
            <v>43922</v>
          </cell>
          <cell r="D15">
            <v>43952</v>
          </cell>
          <cell r="E15">
            <v>43983</v>
          </cell>
          <cell r="F15">
            <v>44013</v>
          </cell>
          <cell r="G15">
            <v>44044</v>
          </cell>
          <cell r="H15">
            <v>44075</v>
          </cell>
          <cell r="I15">
            <v>44105</v>
          </cell>
          <cell r="J15">
            <v>44136</v>
          </cell>
          <cell r="K15">
            <v>44166</v>
          </cell>
          <cell r="L15">
            <v>44197</v>
          </cell>
          <cell r="M15">
            <v>44228</v>
          </cell>
          <cell r="N15">
            <v>44256</v>
          </cell>
        </row>
        <row r="19">
          <cell r="B19" t="str">
            <v>2010-11</v>
          </cell>
          <cell r="C19">
            <v>30</v>
          </cell>
          <cell r="D19">
            <v>31</v>
          </cell>
          <cell r="E19">
            <v>30</v>
          </cell>
          <cell r="F19">
            <v>31</v>
          </cell>
          <cell r="G19">
            <v>31</v>
          </cell>
          <cell r="H19">
            <v>30</v>
          </cell>
          <cell r="I19">
            <v>31</v>
          </cell>
          <cell r="J19">
            <v>30</v>
          </cell>
          <cell r="K19">
            <v>31</v>
          </cell>
          <cell r="L19">
            <v>31</v>
          </cell>
          <cell r="M19">
            <v>28</v>
          </cell>
          <cell r="N19">
            <v>31</v>
          </cell>
          <cell r="P19" t="str">
            <v>2010-11</v>
          </cell>
          <cell r="Q19">
            <v>365</v>
          </cell>
        </row>
        <row r="20">
          <cell r="B20" t="str">
            <v>2011-12</v>
          </cell>
          <cell r="C20">
            <v>30</v>
          </cell>
          <cell r="D20">
            <v>31</v>
          </cell>
          <cell r="E20">
            <v>30</v>
          </cell>
          <cell r="F20">
            <v>31</v>
          </cell>
          <cell r="G20">
            <v>31</v>
          </cell>
          <cell r="H20">
            <v>30</v>
          </cell>
          <cell r="I20">
            <v>31</v>
          </cell>
          <cell r="J20">
            <v>30</v>
          </cell>
          <cell r="K20">
            <v>31</v>
          </cell>
          <cell r="L20">
            <v>31</v>
          </cell>
          <cell r="M20">
            <v>29</v>
          </cell>
          <cell r="N20">
            <v>31</v>
          </cell>
          <cell r="P20" t="str">
            <v>2011-12</v>
          </cell>
          <cell r="Q20">
            <v>366</v>
          </cell>
        </row>
        <row r="21">
          <cell r="B21" t="str">
            <v>2012-13</v>
          </cell>
          <cell r="C21">
            <v>30</v>
          </cell>
          <cell r="D21">
            <v>31</v>
          </cell>
          <cell r="E21">
            <v>30</v>
          </cell>
          <cell r="F21">
            <v>31</v>
          </cell>
          <cell r="G21">
            <v>31</v>
          </cell>
          <cell r="H21">
            <v>30</v>
          </cell>
          <cell r="I21">
            <v>31</v>
          </cell>
          <cell r="J21">
            <v>30</v>
          </cell>
          <cell r="K21">
            <v>31</v>
          </cell>
          <cell r="L21">
            <v>31</v>
          </cell>
          <cell r="M21">
            <v>28</v>
          </cell>
          <cell r="N21">
            <v>31</v>
          </cell>
          <cell r="P21" t="str">
            <v>2012-13</v>
          </cell>
          <cell r="Q21">
            <v>365</v>
          </cell>
        </row>
        <row r="22">
          <cell r="B22" t="str">
            <v>2013-14</v>
          </cell>
          <cell r="C22">
            <v>30</v>
          </cell>
          <cell r="D22">
            <v>31</v>
          </cell>
          <cell r="E22">
            <v>30</v>
          </cell>
          <cell r="F22">
            <v>31</v>
          </cell>
          <cell r="G22">
            <v>31</v>
          </cell>
          <cell r="H22">
            <v>30</v>
          </cell>
          <cell r="I22">
            <v>31</v>
          </cell>
          <cell r="J22">
            <v>30</v>
          </cell>
          <cell r="K22">
            <v>31</v>
          </cell>
          <cell r="L22">
            <v>31</v>
          </cell>
          <cell r="M22">
            <v>28</v>
          </cell>
          <cell r="N22">
            <v>31</v>
          </cell>
          <cell r="P22" t="str">
            <v>2013-14</v>
          </cell>
          <cell r="Q22">
            <v>365</v>
          </cell>
        </row>
        <row r="23">
          <cell r="B23" t="str">
            <v>2014-15</v>
          </cell>
          <cell r="C23">
            <v>30</v>
          </cell>
          <cell r="D23">
            <v>31</v>
          </cell>
          <cell r="E23">
            <v>30</v>
          </cell>
          <cell r="F23">
            <v>31</v>
          </cell>
          <cell r="G23">
            <v>31</v>
          </cell>
          <cell r="H23">
            <v>30</v>
          </cell>
          <cell r="I23">
            <v>31</v>
          </cell>
          <cell r="J23">
            <v>30</v>
          </cell>
          <cell r="K23">
            <v>31</v>
          </cell>
          <cell r="L23">
            <v>31</v>
          </cell>
          <cell r="M23">
            <v>28</v>
          </cell>
          <cell r="N23">
            <v>31</v>
          </cell>
          <cell r="P23" t="str">
            <v>2014-15</v>
          </cell>
          <cell r="Q23">
            <v>365</v>
          </cell>
        </row>
        <row r="24">
          <cell r="B24" t="str">
            <v>2015-16</v>
          </cell>
          <cell r="C24">
            <v>30</v>
          </cell>
          <cell r="D24">
            <v>31</v>
          </cell>
          <cell r="E24">
            <v>30</v>
          </cell>
          <cell r="F24">
            <v>31</v>
          </cell>
          <cell r="G24">
            <v>31</v>
          </cell>
          <cell r="H24">
            <v>30</v>
          </cell>
          <cell r="I24">
            <v>31</v>
          </cell>
          <cell r="J24">
            <v>30</v>
          </cell>
          <cell r="K24">
            <v>31</v>
          </cell>
          <cell r="L24">
            <v>31</v>
          </cell>
          <cell r="M24">
            <v>29</v>
          </cell>
          <cell r="N24">
            <v>31</v>
          </cell>
          <cell r="P24" t="str">
            <v>2015-16</v>
          </cell>
          <cell r="Q24">
            <v>366</v>
          </cell>
        </row>
        <row r="25">
          <cell r="B25" t="str">
            <v>2016-17</v>
          </cell>
          <cell r="C25">
            <v>30</v>
          </cell>
          <cell r="D25">
            <v>31</v>
          </cell>
          <cell r="E25">
            <v>30</v>
          </cell>
          <cell r="F25">
            <v>31</v>
          </cell>
          <cell r="G25">
            <v>31</v>
          </cell>
          <cell r="H25">
            <v>30</v>
          </cell>
          <cell r="I25">
            <v>31</v>
          </cell>
          <cell r="J25">
            <v>30</v>
          </cell>
          <cell r="K25">
            <v>31</v>
          </cell>
          <cell r="L25">
            <v>31</v>
          </cell>
          <cell r="M25">
            <v>28</v>
          </cell>
          <cell r="N25">
            <v>31</v>
          </cell>
          <cell r="P25" t="str">
            <v>2016-17</v>
          </cell>
          <cell r="Q25">
            <v>365</v>
          </cell>
        </row>
        <row r="26">
          <cell r="B26" t="str">
            <v>2017-18</v>
          </cell>
          <cell r="C26">
            <v>30</v>
          </cell>
          <cell r="D26">
            <v>31</v>
          </cell>
          <cell r="E26">
            <v>30</v>
          </cell>
          <cell r="F26">
            <v>31</v>
          </cell>
          <cell r="G26">
            <v>31</v>
          </cell>
          <cell r="H26">
            <v>30</v>
          </cell>
          <cell r="I26">
            <v>31</v>
          </cell>
          <cell r="J26">
            <v>30</v>
          </cell>
          <cell r="K26">
            <v>31</v>
          </cell>
          <cell r="L26">
            <v>31</v>
          </cell>
          <cell r="M26">
            <v>28</v>
          </cell>
          <cell r="N26">
            <v>31</v>
          </cell>
          <cell r="P26" t="str">
            <v>2017-18</v>
          </cell>
          <cell r="Q26">
            <v>365</v>
          </cell>
        </row>
        <row r="27">
          <cell r="B27" t="str">
            <v>2018-19</v>
          </cell>
          <cell r="C27">
            <v>30</v>
          </cell>
          <cell r="D27">
            <v>31</v>
          </cell>
          <cell r="E27">
            <v>30</v>
          </cell>
          <cell r="F27">
            <v>31</v>
          </cell>
          <cell r="G27">
            <v>31</v>
          </cell>
          <cell r="H27">
            <v>30</v>
          </cell>
          <cell r="I27">
            <v>31</v>
          </cell>
          <cell r="J27">
            <v>30</v>
          </cell>
          <cell r="K27">
            <v>31</v>
          </cell>
          <cell r="L27">
            <v>31</v>
          </cell>
          <cell r="M27">
            <v>28</v>
          </cell>
          <cell r="N27">
            <v>31</v>
          </cell>
          <cell r="P27" t="str">
            <v>2018-19</v>
          </cell>
          <cell r="Q27">
            <v>365</v>
          </cell>
        </row>
        <row r="28">
          <cell r="B28" t="str">
            <v>2019-20</v>
          </cell>
          <cell r="C28">
            <v>30</v>
          </cell>
          <cell r="D28">
            <v>31</v>
          </cell>
          <cell r="E28">
            <v>30</v>
          </cell>
          <cell r="F28">
            <v>31</v>
          </cell>
          <cell r="G28">
            <v>31</v>
          </cell>
          <cell r="H28">
            <v>30</v>
          </cell>
          <cell r="I28">
            <v>31</v>
          </cell>
          <cell r="J28">
            <v>30</v>
          </cell>
          <cell r="K28">
            <v>31</v>
          </cell>
          <cell r="L28">
            <v>31</v>
          </cell>
          <cell r="M28">
            <v>29</v>
          </cell>
          <cell r="N28">
            <v>31</v>
          </cell>
          <cell r="P28" t="str">
            <v>2019-20</v>
          </cell>
          <cell r="Q28">
            <v>366</v>
          </cell>
        </row>
        <row r="29">
          <cell r="B29" t="str">
            <v>2020-21</v>
          </cell>
          <cell r="C29">
            <v>30</v>
          </cell>
          <cell r="D29">
            <v>31</v>
          </cell>
          <cell r="E29">
            <v>30</v>
          </cell>
          <cell r="F29">
            <v>31</v>
          </cell>
          <cell r="G29">
            <v>31</v>
          </cell>
          <cell r="H29">
            <v>30</v>
          </cell>
          <cell r="I29">
            <v>31</v>
          </cell>
          <cell r="J29">
            <v>30</v>
          </cell>
          <cell r="K29">
            <v>31</v>
          </cell>
          <cell r="L29">
            <v>31</v>
          </cell>
          <cell r="M29">
            <v>28</v>
          </cell>
          <cell r="N29">
            <v>31</v>
          </cell>
          <cell r="P29" t="str">
            <v>2020-21</v>
          </cell>
          <cell r="Q29">
            <v>365</v>
          </cell>
        </row>
      </sheetData>
      <sheetData sheetId="5">
        <row r="24">
          <cell r="B24" t="str">
            <v>2009-10</v>
          </cell>
          <cell r="C24">
            <v>0.49999999999999994</v>
          </cell>
        </row>
        <row r="25">
          <cell r="B25" t="str">
            <v>2010-11</v>
          </cell>
          <cell r="C25">
            <v>0.49999999999999994</v>
          </cell>
        </row>
        <row r="26">
          <cell r="B26" t="str">
            <v>2011-12</v>
          </cell>
          <cell r="C26">
            <v>0.49999999999999994</v>
          </cell>
        </row>
        <row r="27">
          <cell r="B27" t="str">
            <v>2012-13</v>
          </cell>
          <cell r="C27">
            <v>0.49999999999999994</v>
          </cell>
        </row>
        <row r="28">
          <cell r="B28" t="str">
            <v>2013-14</v>
          </cell>
          <cell r="C28">
            <v>0.49999999999999994</v>
          </cell>
        </row>
        <row r="29">
          <cell r="B29" t="str">
            <v>2014-15</v>
          </cell>
          <cell r="C29">
            <v>0.49999999999999994</v>
          </cell>
        </row>
        <row r="30">
          <cell r="B30" t="str">
            <v>2015-16</v>
          </cell>
          <cell r="C30">
            <v>0.49999999999999994</v>
          </cell>
        </row>
        <row r="31">
          <cell r="B31" t="str">
            <v>2016-17</v>
          </cell>
          <cell r="C31">
            <v>0.49999999999999994</v>
          </cell>
        </row>
        <row r="32">
          <cell r="B32" t="str">
            <v>2017-18</v>
          </cell>
          <cell r="C32">
            <v>0.49999999999999994</v>
          </cell>
        </row>
        <row r="33">
          <cell r="B33" t="str">
            <v>2018-19</v>
          </cell>
          <cell r="C33">
            <v>0.49999999999999994</v>
          </cell>
        </row>
        <row r="34">
          <cell r="B34" t="str">
            <v>2019-20</v>
          </cell>
          <cell r="C34">
            <v>0.49999999999999994</v>
          </cell>
        </row>
        <row r="35">
          <cell r="B35" t="str">
            <v>2020-21</v>
          </cell>
          <cell r="C35">
            <v>0.49999999999999994</v>
          </cell>
        </row>
        <row r="36">
          <cell r="B36" t="str">
            <v>2021-22</v>
          </cell>
          <cell r="C36">
            <v>0.49999999999999994</v>
          </cell>
        </row>
      </sheetData>
      <sheetData sheetId="6">
        <row r="56">
          <cell r="B56" t="str">
            <v>EE</v>
          </cell>
          <cell r="E56">
            <v>24700000</v>
          </cell>
          <cell r="F56">
            <v>24700000</v>
          </cell>
          <cell r="G56">
            <v>24700000</v>
          </cell>
          <cell r="H56">
            <v>24700000</v>
          </cell>
          <cell r="I56">
            <v>24700000</v>
          </cell>
          <cell r="J56">
            <v>24700000</v>
          </cell>
          <cell r="K56">
            <v>24700000</v>
          </cell>
          <cell r="L56">
            <v>24700000</v>
          </cell>
        </row>
        <row r="57">
          <cell r="B57" t="str">
            <v>LO</v>
          </cell>
          <cell r="E57">
            <v>17200000</v>
          </cell>
          <cell r="F57">
            <v>17100000</v>
          </cell>
          <cell r="G57">
            <v>17100000</v>
          </cell>
          <cell r="H57">
            <v>17100000</v>
          </cell>
          <cell r="I57">
            <v>17100000</v>
          </cell>
          <cell r="J57">
            <v>17100000</v>
          </cell>
          <cell r="K57">
            <v>17100000</v>
          </cell>
          <cell r="L57">
            <v>17100000</v>
          </cell>
        </row>
        <row r="58">
          <cell r="B58" t="str">
            <v>NW</v>
          </cell>
          <cell r="E58">
            <v>31300000</v>
          </cell>
          <cell r="F58">
            <v>31300000</v>
          </cell>
          <cell r="G58">
            <v>31300000</v>
          </cell>
          <cell r="H58">
            <v>31300000</v>
          </cell>
          <cell r="I58">
            <v>31300000</v>
          </cell>
          <cell r="J58">
            <v>31300000</v>
          </cell>
          <cell r="K58">
            <v>31300000</v>
          </cell>
          <cell r="L58">
            <v>31300000</v>
          </cell>
        </row>
        <row r="59">
          <cell r="B59" t="str">
            <v>WM</v>
          </cell>
          <cell r="E59">
            <v>17400000</v>
          </cell>
          <cell r="F59">
            <v>17200000</v>
          </cell>
          <cell r="G59">
            <v>16900000</v>
          </cell>
          <cell r="H59">
            <v>16900000</v>
          </cell>
          <cell r="I59">
            <v>16900000</v>
          </cell>
          <cell r="J59">
            <v>16900000</v>
          </cell>
          <cell r="K59">
            <v>16900000</v>
          </cell>
          <cell r="L59">
            <v>16900000</v>
          </cell>
        </row>
      </sheetData>
      <sheetData sheetId="11">
        <row r="26">
          <cell r="C26" t="str">
            <v>2012-13</v>
          </cell>
          <cell r="D26" t="str">
            <v>2013-14</v>
          </cell>
        </row>
        <row r="27">
          <cell r="C27">
            <v>182</v>
          </cell>
          <cell r="D27">
            <v>365</v>
          </cell>
        </row>
        <row r="28">
          <cell r="C28">
            <v>17276102.59</v>
          </cell>
          <cell r="D28">
            <v>28952947.049999997</v>
          </cell>
        </row>
        <row r="29">
          <cell r="C29">
            <v>11514721.8</v>
          </cell>
          <cell r="D29">
            <v>19953016.330000002</v>
          </cell>
        </row>
        <row r="30">
          <cell r="C30">
            <v>20126248.17</v>
          </cell>
          <cell r="D30">
            <v>36938525.830000006</v>
          </cell>
        </row>
        <row r="31">
          <cell r="C31">
            <v>11885214.36</v>
          </cell>
          <cell r="D31">
            <v>20316611.68</v>
          </cell>
        </row>
      </sheetData>
      <sheetData sheetId="13">
        <row r="7">
          <cell r="D7" t="str">
            <v>EE</v>
          </cell>
          <cell r="E7">
            <v>25.28428000000001</v>
          </cell>
          <cell r="F7">
            <v>24.59881</v>
          </cell>
          <cell r="G7">
            <v>62.9567214</v>
          </cell>
          <cell r="H7">
            <v>40.4943775</v>
          </cell>
          <cell r="I7">
            <v>40.854085</v>
          </cell>
          <cell r="J7">
            <v>40.854085</v>
          </cell>
          <cell r="K7">
            <v>40.966013999999994</v>
          </cell>
          <cell r="L7">
            <v>40.854085</v>
          </cell>
        </row>
        <row r="8">
          <cell r="D8" t="str">
            <v>LO</v>
          </cell>
          <cell r="E8">
            <v>18.611569</v>
          </cell>
          <cell r="F8">
            <v>18.260366</v>
          </cell>
          <cell r="G8">
            <v>38.7990744</v>
          </cell>
          <cell r="H8">
            <v>26.8031545</v>
          </cell>
          <cell r="I8">
            <v>27.519247999999997</v>
          </cell>
          <cell r="J8">
            <v>27.519247999999997</v>
          </cell>
          <cell r="K8">
            <v>27.594643199999997</v>
          </cell>
          <cell r="L8">
            <v>27.519247999999997</v>
          </cell>
        </row>
        <row r="9">
          <cell r="D9" t="str">
            <v>NW</v>
          </cell>
          <cell r="E9">
            <v>33.7704935</v>
          </cell>
          <cell r="F9">
            <v>30.578459000000002</v>
          </cell>
          <cell r="G9">
            <v>59.8602516</v>
          </cell>
          <cell r="H9">
            <v>48.620956500000005</v>
          </cell>
          <cell r="I9">
            <v>49.213242</v>
          </cell>
          <cell r="J9">
            <v>49.213242</v>
          </cell>
          <cell r="K9">
            <v>49.3480728</v>
          </cell>
          <cell r="L9">
            <v>49.213242</v>
          </cell>
        </row>
        <row r="10">
          <cell r="D10" t="str">
            <v>WM</v>
          </cell>
          <cell r="E10">
            <v>18.019904</v>
          </cell>
          <cell r="F10">
            <v>17.523686500000004</v>
          </cell>
          <cell r="G10">
            <v>33.6109878</v>
          </cell>
          <cell r="H10">
            <v>25.362317000000004</v>
          </cell>
          <cell r="I10">
            <v>26.234922499999996</v>
          </cell>
          <cell r="J10">
            <v>26.234922499999996</v>
          </cell>
          <cell r="K10">
            <v>26.306799</v>
          </cell>
          <cell r="L10">
            <v>26.234922499999996</v>
          </cell>
        </row>
        <row r="14">
          <cell r="D14" t="str">
            <v>EE</v>
          </cell>
          <cell r="E14">
            <v>23.083563651464996</v>
          </cell>
          <cell r="F14">
            <v>17.634290013582575</v>
          </cell>
          <cell r="G14">
            <v>47.81538978192105</v>
          </cell>
          <cell r="H14">
            <v>29.860069409052734</v>
          </cell>
          <cell r="I14">
            <v>30.06291690003693</v>
          </cell>
          <cell r="J14">
            <v>30.06291690003693</v>
          </cell>
          <cell r="K14">
            <v>30.14528105592743</v>
          </cell>
          <cell r="L14">
            <v>30.06291690003693</v>
          </cell>
        </row>
        <row r="15">
          <cell r="D15" t="str">
            <v>LO</v>
          </cell>
          <cell r="E15">
            <v>17.019100644635003</v>
          </cell>
          <cell r="F15">
            <v>16.39314079615</v>
          </cell>
          <cell r="G15">
            <v>35.309713225433995</v>
          </cell>
          <cell r="H15">
            <v>24.238559101504997</v>
          </cell>
          <cell r="I15">
            <v>24.904132530295</v>
          </cell>
          <cell r="J15">
            <v>24.904132530295</v>
          </cell>
          <cell r="K15">
            <v>24.972363030378002</v>
          </cell>
          <cell r="L15">
            <v>24.904132530295</v>
          </cell>
        </row>
        <row r="16">
          <cell r="D16" t="str">
            <v>NW</v>
          </cell>
          <cell r="E16">
            <v>32.673158489515004</v>
          </cell>
          <cell r="F16">
            <v>28.756176778662844</v>
          </cell>
          <cell r="G16">
            <v>56.40328300314998</v>
          </cell>
          <cell r="H16">
            <v>45.805834594068656</v>
          </cell>
          <cell r="I16">
            <v>46.3672321707105</v>
          </cell>
          <cell r="J16">
            <v>46.3672321707105</v>
          </cell>
          <cell r="K16">
            <v>46.494265683506974</v>
          </cell>
          <cell r="L16">
            <v>46.3672321707105</v>
          </cell>
        </row>
        <row r="17">
          <cell r="D17" t="str">
            <v>WM</v>
          </cell>
          <cell r="E17">
            <v>17.5537437025</v>
          </cell>
          <cell r="F17">
            <v>15.460853236244278</v>
          </cell>
          <cell r="G17">
            <v>30.579398730209906</v>
          </cell>
          <cell r="H17">
            <v>22.955396619040553</v>
          </cell>
          <cell r="I17">
            <v>23.803589860948406</v>
          </cell>
          <cell r="J17">
            <v>23.803589860948406</v>
          </cell>
          <cell r="K17">
            <v>23.868805175635938</v>
          </cell>
          <cell r="L17">
            <v>23.803589860948406</v>
          </cell>
        </row>
      </sheetData>
      <sheetData sheetId="15">
        <row r="17">
          <cell r="B17" t="str">
            <v>EE</v>
          </cell>
          <cell r="D17">
            <v>22042.267835616454</v>
          </cell>
          <cell r="E17">
            <v>19981.506187920335</v>
          </cell>
          <cell r="F17">
            <v>20590.786772859785</v>
          </cell>
          <cell r="G17">
            <v>21208.51037604558</v>
          </cell>
          <cell r="H17">
            <v>21844.765687326948</v>
          </cell>
          <cell r="I17">
            <v>22500.108657946756</v>
          </cell>
          <cell r="J17">
            <v>23175.111917685157</v>
          </cell>
          <cell r="K17">
            <v>23870.365275215714</v>
          </cell>
        </row>
        <row r="18">
          <cell r="B18" t="str">
            <v>LO</v>
          </cell>
          <cell r="D18">
            <v>22042.267835616454</v>
          </cell>
          <cell r="E18">
            <v>19981.506187920335</v>
          </cell>
          <cell r="F18">
            <v>20590.786772859785</v>
          </cell>
          <cell r="G18">
            <v>21208.51037604558</v>
          </cell>
          <cell r="H18">
            <v>21844.765687326948</v>
          </cell>
          <cell r="I18">
            <v>22500.108657946756</v>
          </cell>
          <cell r="J18">
            <v>23175.111917685157</v>
          </cell>
          <cell r="K18">
            <v>23870.365275215714</v>
          </cell>
        </row>
        <row r="19">
          <cell r="B19" t="str">
            <v>NW</v>
          </cell>
          <cell r="D19">
            <v>22042.267835616454</v>
          </cell>
          <cell r="E19">
            <v>19981.506187920335</v>
          </cell>
          <cell r="F19">
            <v>20590.786772859785</v>
          </cell>
          <cell r="G19">
            <v>21208.51037604558</v>
          </cell>
          <cell r="H19">
            <v>21844.765687326948</v>
          </cell>
          <cell r="I19">
            <v>22500.108657946756</v>
          </cell>
          <cell r="J19">
            <v>23175.111917685157</v>
          </cell>
          <cell r="K19">
            <v>23870.365275215714</v>
          </cell>
        </row>
        <row r="20">
          <cell r="B20" t="str">
            <v>WM</v>
          </cell>
          <cell r="D20">
            <v>22042.267835616454</v>
          </cell>
          <cell r="E20">
            <v>19981.506187920335</v>
          </cell>
          <cell r="F20">
            <v>20590.786772859785</v>
          </cell>
          <cell r="G20">
            <v>21208.51037604558</v>
          </cell>
          <cell r="H20">
            <v>21844.765687326948</v>
          </cell>
          <cell r="I20">
            <v>22500.108657946756</v>
          </cell>
          <cell r="J20">
            <v>23175.111917685157</v>
          </cell>
          <cell r="K20">
            <v>23870.365275215714</v>
          </cell>
        </row>
        <row r="54">
          <cell r="D54" t="str">
            <v>2013-14</v>
          </cell>
          <cell r="E54" t="str">
            <v>2014-15</v>
          </cell>
          <cell r="F54" t="str">
            <v>2015-16</v>
          </cell>
          <cell r="G54" t="str">
            <v>2016-17</v>
          </cell>
          <cell r="H54" t="str">
            <v>2017-18</v>
          </cell>
          <cell r="I54" t="str">
            <v>2018-19</v>
          </cell>
          <cell r="J54" t="str">
            <v>2019-20</v>
          </cell>
          <cell r="K54" t="str">
            <v>2020-21</v>
          </cell>
          <cell r="Q54" t="str">
            <v>2013-14</v>
          </cell>
          <cell r="R54" t="str">
            <v>2014-15</v>
          </cell>
          <cell r="S54" t="str">
            <v>2015-16</v>
          </cell>
          <cell r="T54" t="str">
            <v>2016-17</v>
          </cell>
          <cell r="U54" t="str">
            <v>2017-18</v>
          </cell>
          <cell r="V54" t="str">
            <v>2018-19</v>
          </cell>
          <cell r="W54" t="str">
            <v>2019-20</v>
          </cell>
          <cell r="X54" t="str">
            <v>2020-21</v>
          </cell>
        </row>
        <row r="55">
          <cell r="D55">
            <v>1</v>
          </cell>
          <cell r="E55">
            <v>2</v>
          </cell>
          <cell r="F55">
            <v>3</v>
          </cell>
          <cell r="G55">
            <v>4</v>
          </cell>
          <cell r="H55">
            <v>5</v>
          </cell>
          <cell r="I55">
            <v>6</v>
          </cell>
          <cell r="J55">
            <v>7</v>
          </cell>
          <cell r="K55">
            <v>8</v>
          </cell>
          <cell r="Q55">
            <v>1</v>
          </cell>
          <cell r="R55">
            <v>2</v>
          </cell>
          <cell r="S55">
            <v>3</v>
          </cell>
          <cell r="T55">
            <v>4</v>
          </cell>
          <cell r="U55">
            <v>5</v>
          </cell>
          <cell r="V55">
            <v>6</v>
          </cell>
          <cell r="W55">
            <v>7</v>
          </cell>
          <cell r="X55">
            <v>8</v>
          </cell>
        </row>
        <row r="56">
          <cell r="D56">
            <v>569</v>
          </cell>
          <cell r="E56">
            <v>515</v>
          </cell>
          <cell r="F56">
            <v>503</v>
          </cell>
          <cell r="G56">
            <v>490</v>
          </cell>
          <cell r="H56">
            <v>479</v>
          </cell>
          <cell r="I56">
            <v>467</v>
          </cell>
          <cell r="J56">
            <v>455</v>
          </cell>
          <cell r="K56">
            <v>444</v>
          </cell>
          <cell r="Q56">
            <v>535</v>
          </cell>
          <cell r="R56">
            <v>482</v>
          </cell>
          <cell r="S56">
            <v>470</v>
          </cell>
          <cell r="T56">
            <v>458</v>
          </cell>
          <cell r="U56">
            <v>447.00000000000006</v>
          </cell>
          <cell r="V56">
            <v>435</v>
          </cell>
          <cell r="W56">
            <v>423</v>
          </cell>
          <cell r="X56">
            <v>412</v>
          </cell>
        </row>
        <row r="57">
          <cell r="D57">
            <v>521.5461212975415</v>
          </cell>
          <cell r="E57">
            <v>467.3433463649832</v>
          </cell>
          <cell r="F57">
            <v>456.65621875388973</v>
          </cell>
          <cell r="G57">
            <v>445.9803199130455</v>
          </cell>
          <cell r="H57">
            <v>435.3156383209141</v>
          </cell>
          <cell r="I57">
            <v>424.6617365115492</v>
          </cell>
          <cell r="J57">
            <v>414.01819408017366</v>
          </cell>
          <cell r="K57">
            <v>403.2852315340008</v>
          </cell>
          <cell r="Q57">
            <v>490.5921147549325</v>
          </cell>
          <cell r="R57">
            <v>437.3433463649832</v>
          </cell>
          <cell r="S57">
            <v>426.65621875388973</v>
          </cell>
          <cell r="T57">
            <v>415.9803199130455</v>
          </cell>
          <cell r="U57">
            <v>405.3156383209141</v>
          </cell>
          <cell r="V57">
            <v>394.6617365115492</v>
          </cell>
          <cell r="W57">
            <v>384.01819408017366</v>
          </cell>
          <cell r="X57">
            <v>373.2852315340008</v>
          </cell>
        </row>
        <row r="58">
          <cell r="D58">
            <v>47.453878702458496</v>
          </cell>
          <cell r="E58">
            <v>47.65665363501682</v>
          </cell>
          <cell r="F58">
            <v>46.34378124611027</v>
          </cell>
          <cell r="G58">
            <v>44.01968008695451</v>
          </cell>
          <cell r="H58">
            <v>43.684361679085896</v>
          </cell>
          <cell r="I58">
            <v>42.33826348845082</v>
          </cell>
          <cell r="J58">
            <v>40.98180591982634</v>
          </cell>
          <cell r="K58">
            <v>40.714768465999214</v>
          </cell>
          <cell r="Q58">
            <v>44.40788524506752</v>
          </cell>
          <cell r="R58">
            <v>44.65665363501682</v>
          </cell>
          <cell r="S58">
            <v>43.34378124611027</v>
          </cell>
          <cell r="T58">
            <v>42.01968008695451</v>
          </cell>
          <cell r="U58">
            <v>41.68436167908595</v>
          </cell>
          <cell r="V58">
            <v>40.33826348845082</v>
          </cell>
          <cell r="W58">
            <v>38.98180591982634</v>
          </cell>
          <cell r="X58">
            <v>38.714768465999214</v>
          </cell>
        </row>
        <row r="59">
          <cell r="D59">
            <v>47.453878702458496</v>
          </cell>
          <cell r="E59">
            <v>0.20277493255832724</v>
          </cell>
          <cell r="F59">
            <v>-1.3128723889065554</v>
          </cell>
          <cell r="G59">
            <v>-2.3241011591557594</v>
          </cell>
          <cell r="H59">
            <v>-0.33531840786861267</v>
          </cell>
          <cell r="I59">
            <v>-1.3460981906350753</v>
          </cell>
          <cell r="J59">
            <v>-1.356457568624478</v>
          </cell>
          <cell r="K59">
            <v>-0.26703745382712896</v>
          </cell>
          <cell r="Q59">
            <v>44.40788524506752</v>
          </cell>
          <cell r="R59">
            <v>0.24876838994930495</v>
          </cell>
          <cell r="S59">
            <v>-1.3128723889065554</v>
          </cell>
          <cell r="T59">
            <v>-1.3241011591557594</v>
          </cell>
          <cell r="U59">
            <v>-0.3353184078685558</v>
          </cell>
          <cell r="V59">
            <v>-1.3460981906351321</v>
          </cell>
          <cell r="W59">
            <v>-1.356457568624478</v>
          </cell>
          <cell r="X59">
            <v>-0.26703745382712896</v>
          </cell>
        </row>
        <row r="60">
          <cell r="D60">
            <v>47.453878702458496</v>
          </cell>
          <cell r="E60">
            <v>47.453878702458496</v>
          </cell>
          <cell r="F60">
            <v>47.453878702458496</v>
          </cell>
          <cell r="G60">
            <v>47.453878702458496</v>
          </cell>
          <cell r="H60">
            <v>47.453878702458496</v>
          </cell>
          <cell r="I60">
            <v>47.453878702458496</v>
          </cell>
          <cell r="J60">
            <v>47.453878702458496</v>
          </cell>
          <cell r="K60">
            <v>47.453878702458496</v>
          </cell>
          <cell r="Q60">
            <v>44.40788524506752</v>
          </cell>
          <cell r="R60">
            <v>44.40788524506752</v>
          </cell>
          <cell r="S60">
            <v>44.40788524506752</v>
          </cell>
          <cell r="T60">
            <v>44.40788524506752</v>
          </cell>
          <cell r="U60">
            <v>44.40788524506752</v>
          </cell>
          <cell r="V60">
            <v>44.40788524506752</v>
          </cell>
          <cell r="W60">
            <v>44.40788524506752</v>
          </cell>
          <cell r="X60">
            <v>44.40788524506752</v>
          </cell>
        </row>
        <row r="61">
          <cell r="E61">
            <v>0.2317427800666597</v>
          </cell>
          <cell r="F61">
            <v>0.2317427800666597</v>
          </cell>
          <cell r="G61">
            <v>0.2317427800666597</v>
          </cell>
          <cell r="H61">
            <v>0.2317427800666597</v>
          </cell>
          <cell r="I61">
            <v>0.2317427800666597</v>
          </cell>
          <cell r="J61">
            <v>0.2317427800666597</v>
          </cell>
          <cell r="K61">
            <v>0.2317427800666597</v>
          </cell>
          <cell r="R61">
            <v>0.2843067313706342</v>
          </cell>
          <cell r="S61">
            <v>0.2843067313706342</v>
          </cell>
          <cell r="T61">
            <v>0.2843067313706342</v>
          </cell>
          <cell r="U61">
            <v>0.2843067313706342</v>
          </cell>
          <cell r="V61">
            <v>0.2843067313706342</v>
          </cell>
          <cell r="W61">
            <v>0.2843067313706342</v>
          </cell>
          <cell r="X61">
            <v>0.2843067313706342</v>
          </cell>
        </row>
        <row r="62">
          <cell r="F62">
            <v>-1.7504965185420738</v>
          </cell>
          <cell r="G62">
            <v>-1.7504965185420738</v>
          </cell>
          <cell r="H62">
            <v>-1.7504965185420738</v>
          </cell>
          <cell r="I62">
            <v>-1.7504965185420738</v>
          </cell>
          <cell r="J62">
            <v>-1.7504965185420738</v>
          </cell>
          <cell r="K62">
            <v>-1.7504965185420738</v>
          </cell>
          <cell r="S62">
            <v>-1.7504965185420738</v>
          </cell>
          <cell r="T62">
            <v>-1.7504965185420738</v>
          </cell>
          <cell r="U62">
            <v>-1.7504965185420738</v>
          </cell>
          <cell r="V62">
            <v>-1.7504965185420738</v>
          </cell>
          <cell r="W62">
            <v>-1.7504965185420738</v>
          </cell>
          <cell r="X62">
            <v>-1.7504965185420738</v>
          </cell>
        </row>
        <row r="63">
          <cell r="G63">
            <v>-3.718561854649215</v>
          </cell>
          <cell r="H63">
            <v>-3.718561854649215</v>
          </cell>
          <cell r="I63">
            <v>-3.718561854649215</v>
          </cell>
          <cell r="J63">
            <v>-3.718561854649215</v>
          </cell>
          <cell r="K63">
            <v>-3.718561854649215</v>
          </cell>
          <cell r="T63">
            <v>-2.118561854649215</v>
          </cell>
          <cell r="U63">
            <v>-2.118561854649215</v>
          </cell>
          <cell r="V63">
            <v>-2.118561854649215</v>
          </cell>
          <cell r="W63">
            <v>-2.118561854649215</v>
          </cell>
          <cell r="X63">
            <v>-2.118561854649215</v>
          </cell>
        </row>
        <row r="64">
          <cell r="H64">
            <v>-0.6706368157372253</v>
          </cell>
          <cell r="I64">
            <v>-0.6706368157372253</v>
          </cell>
          <cell r="J64">
            <v>-0.6706368157372253</v>
          </cell>
          <cell r="K64">
            <v>-0.6706368157372253</v>
          </cell>
          <cell r="U64">
            <v>-0.6706368157371116</v>
          </cell>
          <cell r="V64">
            <v>-0.6706368157371116</v>
          </cell>
          <cell r="W64">
            <v>-0.6706368157371116</v>
          </cell>
          <cell r="X64">
            <v>-0.6706368157371116</v>
          </cell>
        </row>
        <row r="65">
          <cell r="I65">
            <v>-3.5895951750268673</v>
          </cell>
          <cell r="J65">
            <v>-3.5895951750268673</v>
          </cell>
          <cell r="K65">
            <v>-3.5895951750268673</v>
          </cell>
          <cell r="V65">
            <v>-3.5895951750270187</v>
          </cell>
          <cell r="W65">
            <v>-3.5895951750270187</v>
          </cell>
          <cell r="X65">
            <v>-3.5895951750270187</v>
          </cell>
        </row>
        <row r="66">
          <cell r="J66">
            <v>-5.425830274497912</v>
          </cell>
          <cell r="K66">
            <v>-5.425830274497912</v>
          </cell>
          <cell r="W66">
            <v>-5.425830274497912</v>
          </cell>
          <cell r="X66">
            <v>-5.425830274497912</v>
          </cell>
        </row>
        <row r="67">
          <cell r="K67">
            <v>-2.1362996306170317</v>
          </cell>
          <cell r="X67">
            <v>-2.1362996306170317</v>
          </cell>
        </row>
        <row r="68">
          <cell r="D68">
            <v>47.453878702458496</v>
          </cell>
          <cell r="E68">
            <v>47.68562148252516</v>
          </cell>
          <cell r="F68">
            <v>45.935124963983085</v>
          </cell>
          <cell r="G68">
            <v>42.21656310933387</v>
          </cell>
          <cell r="H68">
            <v>41.545926293596644</v>
          </cell>
          <cell r="I68">
            <v>37.95633111856978</v>
          </cell>
          <cell r="J68">
            <v>32.53050084407187</v>
          </cell>
          <cell r="K68">
            <v>30.394201213454835</v>
          </cell>
          <cell r="Q68">
            <v>44.40788524506752</v>
          </cell>
          <cell r="R68">
            <v>44.69219197643815</v>
          </cell>
          <cell r="S68">
            <v>42.94169545789608</v>
          </cell>
          <cell r="T68">
            <v>40.823133603246866</v>
          </cell>
          <cell r="U68">
            <v>40.152496787509754</v>
          </cell>
          <cell r="V68">
            <v>36.56290161248273</v>
          </cell>
          <cell r="W68">
            <v>31.13707133798482</v>
          </cell>
          <cell r="X68">
            <v>29.00077170736779</v>
          </cell>
        </row>
        <row r="72">
          <cell r="D72" t="str">
            <v>2013-14</v>
          </cell>
          <cell r="E72" t="str">
            <v>2014-15</v>
          </cell>
          <cell r="F72" t="str">
            <v>2015-16</v>
          </cell>
          <cell r="G72" t="str">
            <v>2016-17</v>
          </cell>
          <cell r="H72" t="str">
            <v>2017-18</v>
          </cell>
          <cell r="I72" t="str">
            <v>2018-19</v>
          </cell>
          <cell r="J72" t="str">
            <v>2019-20</v>
          </cell>
          <cell r="K72" t="str">
            <v>2020-21</v>
          </cell>
          <cell r="Q72" t="str">
            <v>2013-14</v>
          </cell>
          <cell r="R72" t="str">
            <v>2014-15</v>
          </cell>
          <cell r="S72" t="str">
            <v>2015-16</v>
          </cell>
          <cell r="T72" t="str">
            <v>2016-17</v>
          </cell>
          <cell r="U72" t="str">
            <v>2017-18</v>
          </cell>
          <cell r="V72" t="str">
            <v>2018-19</v>
          </cell>
          <cell r="W72" t="str">
            <v>2019-20</v>
          </cell>
          <cell r="X72" t="str">
            <v>2020-21</v>
          </cell>
        </row>
        <row r="73">
          <cell r="D73">
            <v>1</v>
          </cell>
          <cell r="E73">
            <v>2</v>
          </cell>
          <cell r="F73">
            <v>3</v>
          </cell>
          <cell r="G73">
            <v>4</v>
          </cell>
          <cell r="H73">
            <v>5</v>
          </cell>
          <cell r="I73">
            <v>6</v>
          </cell>
          <cell r="J73">
            <v>7</v>
          </cell>
          <cell r="K73">
            <v>8</v>
          </cell>
          <cell r="Q73">
            <v>1</v>
          </cell>
          <cell r="R73">
            <v>2</v>
          </cell>
          <cell r="S73">
            <v>3</v>
          </cell>
          <cell r="T73">
            <v>4</v>
          </cell>
          <cell r="U73">
            <v>5</v>
          </cell>
          <cell r="V73">
            <v>6</v>
          </cell>
          <cell r="W73">
            <v>7</v>
          </cell>
          <cell r="X73">
            <v>8</v>
          </cell>
        </row>
        <row r="74">
          <cell r="D74">
            <v>317</v>
          </cell>
          <cell r="E74">
            <v>282</v>
          </cell>
          <cell r="F74">
            <v>274</v>
          </cell>
          <cell r="G74">
            <v>266</v>
          </cell>
          <cell r="H74">
            <v>259</v>
          </cell>
          <cell r="I74">
            <v>252</v>
          </cell>
          <cell r="J74">
            <v>245</v>
          </cell>
          <cell r="K74">
            <v>238</v>
          </cell>
          <cell r="Q74">
            <v>299</v>
          </cell>
          <cell r="R74">
            <v>264</v>
          </cell>
          <cell r="S74">
            <v>257</v>
          </cell>
          <cell r="T74">
            <v>249</v>
          </cell>
          <cell r="U74">
            <v>242</v>
          </cell>
          <cell r="V74">
            <v>235</v>
          </cell>
          <cell r="W74">
            <v>228</v>
          </cell>
          <cell r="X74">
            <v>222</v>
          </cell>
        </row>
        <row r="75">
          <cell r="D75">
            <v>284.9569232999762</v>
          </cell>
          <cell r="E75">
            <v>250.0312430821955</v>
          </cell>
          <cell r="F75">
            <v>243.55596526280382</v>
          </cell>
          <cell r="G75">
            <v>237.01401837214897</v>
          </cell>
          <cell r="H75">
            <v>230.469422621319</v>
          </cell>
          <cell r="I75">
            <v>223.9054094646022</v>
          </cell>
          <cell r="J75">
            <v>217.34479919639395</v>
          </cell>
          <cell r="K75">
            <v>210.8406446962077</v>
          </cell>
          <cell r="Q75">
            <v>268.62013975134323</v>
          </cell>
          <cell r="R75">
            <v>234.0312430821955</v>
          </cell>
          <cell r="S75">
            <v>227.55596526280382</v>
          </cell>
          <cell r="T75">
            <v>221.01401837214897</v>
          </cell>
          <cell r="U75">
            <v>214.469422621319</v>
          </cell>
          <cell r="V75">
            <v>207.9054094646022</v>
          </cell>
          <cell r="W75">
            <v>201.34479919639395</v>
          </cell>
          <cell r="X75">
            <v>194.8406446962077</v>
          </cell>
        </row>
        <row r="76">
          <cell r="D76">
            <v>32.04307670002379</v>
          </cell>
          <cell r="E76">
            <v>31.968756917804512</v>
          </cell>
          <cell r="F76">
            <v>30.444034737196176</v>
          </cell>
          <cell r="G76">
            <v>28.985981627851032</v>
          </cell>
          <cell r="H76">
            <v>28.530577378680988</v>
          </cell>
          <cell r="I76">
            <v>28.0945905353978</v>
          </cell>
          <cell r="J76">
            <v>27.65520080360605</v>
          </cell>
          <cell r="K76">
            <v>27.159355303792296</v>
          </cell>
          <cell r="Q76">
            <v>30.37986024865677</v>
          </cell>
          <cell r="R76">
            <v>29.968756917804512</v>
          </cell>
          <cell r="S76">
            <v>29.444034737196176</v>
          </cell>
          <cell r="T76">
            <v>27.985981627851032</v>
          </cell>
          <cell r="U76">
            <v>27.530577378680988</v>
          </cell>
          <cell r="V76">
            <v>27.0945905353978</v>
          </cell>
          <cell r="W76">
            <v>26.65520080360605</v>
          </cell>
          <cell r="X76">
            <v>27.159355303792296</v>
          </cell>
        </row>
        <row r="77">
          <cell r="D77">
            <v>32.04307670002379</v>
          </cell>
          <cell r="E77">
            <v>-0.07431978221927693</v>
          </cell>
          <cell r="F77">
            <v>-1.524722180608336</v>
          </cell>
          <cell r="G77">
            <v>-1.458053109345144</v>
          </cell>
          <cell r="H77">
            <v>-0.4554042491700443</v>
          </cell>
          <cell r="I77">
            <v>-0.4359868432831888</v>
          </cell>
          <cell r="J77">
            <v>-0.4393897317917492</v>
          </cell>
          <cell r="K77">
            <v>-0.49584549981375403</v>
          </cell>
          <cell r="Q77">
            <v>30.37986024865677</v>
          </cell>
          <cell r="R77">
            <v>-0.4111033308522565</v>
          </cell>
          <cell r="S77">
            <v>-0.524722180608336</v>
          </cell>
          <cell r="T77">
            <v>-1.458053109345144</v>
          </cell>
          <cell r="U77">
            <v>-0.4554042491700443</v>
          </cell>
          <cell r="V77">
            <v>-0.4359868432831888</v>
          </cell>
          <cell r="W77">
            <v>-0.4393897317917492</v>
          </cell>
          <cell r="X77">
            <v>0.504154500186246</v>
          </cell>
        </row>
        <row r="78">
          <cell r="D78">
            <v>32.04307670002379</v>
          </cell>
          <cell r="E78">
            <v>32.04307670002379</v>
          </cell>
          <cell r="F78">
            <v>32.04307670002379</v>
          </cell>
          <cell r="G78">
            <v>32.04307670002379</v>
          </cell>
          <cell r="H78">
            <v>32.04307670002379</v>
          </cell>
          <cell r="I78">
            <v>32.04307670002379</v>
          </cell>
          <cell r="J78">
            <v>32.04307670002379</v>
          </cell>
          <cell r="K78">
            <v>32.04307670002379</v>
          </cell>
          <cell r="Q78">
            <v>30.37986024865677</v>
          </cell>
          <cell r="R78">
            <v>30.37986024865677</v>
          </cell>
          <cell r="S78">
            <v>30.37986024865677</v>
          </cell>
          <cell r="T78">
            <v>30.37986024865677</v>
          </cell>
          <cell r="U78">
            <v>30.37986024865677</v>
          </cell>
          <cell r="V78">
            <v>30.37986024865677</v>
          </cell>
          <cell r="W78">
            <v>30.37986024865677</v>
          </cell>
          <cell r="X78">
            <v>30.37986024865677</v>
          </cell>
        </row>
        <row r="79">
          <cell r="E79">
            <v>-0.08493689396488792</v>
          </cell>
          <cell r="F79">
            <v>-0.08493689396488792</v>
          </cell>
          <cell r="G79">
            <v>-0.08493689396488792</v>
          </cell>
          <cell r="H79">
            <v>-0.08493689396488792</v>
          </cell>
          <cell r="I79">
            <v>-0.08493689396488792</v>
          </cell>
          <cell r="J79">
            <v>-0.08493689396488792</v>
          </cell>
          <cell r="K79">
            <v>-0.08493689396488792</v>
          </cell>
          <cell r="R79">
            <v>-0.4698323781168645</v>
          </cell>
          <cell r="S79">
            <v>-0.4698323781168645</v>
          </cell>
          <cell r="T79">
            <v>-0.4698323781168645</v>
          </cell>
          <cell r="U79">
            <v>-0.4698323781168645</v>
          </cell>
          <cell r="V79">
            <v>-0.4698323781168645</v>
          </cell>
          <cell r="W79">
            <v>-0.4698323781168645</v>
          </cell>
          <cell r="X79">
            <v>-0.4698323781168645</v>
          </cell>
        </row>
        <row r="80">
          <cell r="F80">
            <v>-2.0329629074777813</v>
          </cell>
          <cell r="G80">
            <v>-2.0329629074777813</v>
          </cell>
          <cell r="H80">
            <v>-2.0329629074777813</v>
          </cell>
          <cell r="I80">
            <v>-2.0329629074777813</v>
          </cell>
          <cell r="J80">
            <v>-2.0329629074777813</v>
          </cell>
          <cell r="K80">
            <v>-2.0329629074777813</v>
          </cell>
          <cell r="S80">
            <v>-0.6996295741444479</v>
          </cell>
          <cell r="T80">
            <v>-0.6996295741444479</v>
          </cell>
          <cell r="U80">
            <v>-0.6996295741444479</v>
          </cell>
          <cell r="V80">
            <v>-0.6996295741444479</v>
          </cell>
          <cell r="W80">
            <v>-0.6996295741444479</v>
          </cell>
          <cell r="X80">
            <v>-0.6996295741444479</v>
          </cell>
        </row>
        <row r="81">
          <cell r="G81">
            <v>-2.3328849749522305</v>
          </cell>
          <cell r="H81">
            <v>-2.3328849749522305</v>
          </cell>
          <cell r="I81">
            <v>-2.3328849749522305</v>
          </cell>
          <cell r="J81">
            <v>-2.3328849749522305</v>
          </cell>
          <cell r="K81">
            <v>-2.3328849749522305</v>
          </cell>
          <cell r="T81">
            <v>-2.3328849749522305</v>
          </cell>
          <cell r="U81">
            <v>-2.3328849749522305</v>
          </cell>
          <cell r="V81">
            <v>-2.3328849749522305</v>
          </cell>
          <cell r="W81">
            <v>-2.3328849749522305</v>
          </cell>
          <cell r="X81">
            <v>-2.3328849749522305</v>
          </cell>
        </row>
        <row r="82">
          <cell r="H82">
            <v>-0.9108084983400886</v>
          </cell>
          <cell r="I82">
            <v>-0.9108084983400886</v>
          </cell>
          <cell r="J82">
            <v>-0.9108084983400886</v>
          </cell>
          <cell r="K82">
            <v>-0.9108084983400886</v>
          </cell>
          <cell r="U82">
            <v>-0.9108084983400886</v>
          </cell>
          <cell r="V82">
            <v>-0.9108084983400886</v>
          </cell>
          <cell r="W82">
            <v>-0.9108084983400886</v>
          </cell>
          <cell r="X82">
            <v>-0.9108084983400886</v>
          </cell>
        </row>
        <row r="83">
          <cell r="I83">
            <v>-1.1626315820885034</v>
          </cell>
          <cell r="J83">
            <v>-1.1626315820885034</v>
          </cell>
          <cell r="K83">
            <v>-1.1626315820885034</v>
          </cell>
          <cell r="V83">
            <v>-1.1626315820885034</v>
          </cell>
          <cell r="W83">
            <v>-1.1626315820885034</v>
          </cell>
          <cell r="X83">
            <v>-1.1626315820885034</v>
          </cell>
        </row>
        <row r="84">
          <cell r="J84">
            <v>-1.757558927166997</v>
          </cell>
          <cell r="K84">
            <v>-1.757558927166997</v>
          </cell>
          <cell r="W84">
            <v>-1.757558927166997</v>
          </cell>
          <cell r="X84">
            <v>-1.757558927166997</v>
          </cell>
        </row>
        <row r="85">
          <cell r="K85">
            <v>-3.9667639985100323</v>
          </cell>
          <cell r="X85">
            <v>4.033236001489968</v>
          </cell>
        </row>
        <row r="86">
          <cell r="D86">
            <v>32.04307670002379</v>
          </cell>
          <cell r="E86">
            <v>31.958139806058902</v>
          </cell>
          <cell r="F86">
            <v>29.92517689858112</v>
          </cell>
          <cell r="G86">
            <v>27.592291923628892</v>
          </cell>
          <cell r="H86">
            <v>26.681483425288803</v>
          </cell>
          <cell r="I86">
            <v>25.5188518432003</v>
          </cell>
          <cell r="J86">
            <v>23.7612929160333</v>
          </cell>
          <cell r="K86">
            <v>19.79452891752327</v>
          </cell>
          <cell r="Q86">
            <v>30.37986024865677</v>
          </cell>
          <cell r="R86">
            <v>29.910027870539903</v>
          </cell>
          <cell r="S86">
            <v>29.210398296395454</v>
          </cell>
          <cell r="T86">
            <v>26.877513321443224</v>
          </cell>
          <cell r="U86">
            <v>25.966704823103136</v>
          </cell>
          <cell r="V86">
            <v>24.80407324101463</v>
          </cell>
          <cell r="W86">
            <v>23.046514313847634</v>
          </cell>
          <cell r="X86">
            <v>27.079750315337602</v>
          </cell>
        </row>
        <row r="90">
          <cell r="D90" t="str">
            <v>2013-14</v>
          </cell>
          <cell r="E90" t="str">
            <v>2014-15</v>
          </cell>
          <cell r="F90" t="str">
            <v>2015-16</v>
          </cell>
          <cell r="G90" t="str">
            <v>2016-17</v>
          </cell>
          <cell r="H90" t="str">
            <v>2017-18</v>
          </cell>
          <cell r="I90" t="str">
            <v>2018-19</v>
          </cell>
          <cell r="J90" t="str">
            <v>2019-20</v>
          </cell>
          <cell r="K90" t="str">
            <v>2020-21</v>
          </cell>
          <cell r="Q90" t="str">
            <v>2013-14</v>
          </cell>
          <cell r="R90" t="str">
            <v>2014-15</v>
          </cell>
          <cell r="S90" t="str">
            <v>2015-16</v>
          </cell>
          <cell r="T90" t="str">
            <v>2016-17</v>
          </cell>
          <cell r="U90" t="str">
            <v>2017-18</v>
          </cell>
          <cell r="V90" t="str">
            <v>2018-19</v>
          </cell>
          <cell r="W90" t="str">
            <v>2019-20</v>
          </cell>
          <cell r="X90" t="str">
            <v>2020-21</v>
          </cell>
        </row>
        <row r="91">
          <cell r="D91">
            <v>1</v>
          </cell>
          <cell r="E91">
            <v>2</v>
          </cell>
          <cell r="F91">
            <v>3</v>
          </cell>
          <cell r="G91">
            <v>4</v>
          </cell>
          <cell r="H91">
            <v>5</v>
          </cell>
          <cell r="I91">
            <v>6</v>
          </cell>
          <cell r="J91">
            <v>7</v>
          </cell>
          <cell r="K91">
            <v>8</v>
          </cell>
          <cell r="Q91">
            <v>1</v>
          </cell>
          <cell r="R91">
            <v>2</v>
          </cell>
          <cell r="S91">
            <v>3</v>
          </cell>
          <cell r="T91">
            <v>4</v>
          </cell>
          <cell r="U91">
            <v>5</v>
          </cell>
          <cell r="V91">
            <v>6</v>
          </cell>
          <cell r="W91">
            <v>7</v>
          </cell>
          <cell r="X91">
            <v>8</v>
          </cell>
        </row>
        <row r="92">
          <cell r="D92">
            <v>407</v>
          </cell>
          <cell r="E92">
            <v>378</v>
          </cell>
          <cell r="F92">
            <v>367</v>
          </cell>
          <cell r="G92">
            <v>356</v>
          </cell>
          <cell r="H92">
            <v>346</v>
          </cell>
          <cell r="I92">
            <v>334</v>
          </cell>
          <cell r="J92">
            <v>324</v>
          </cell>
          <cell r="K92">
            <v>314</v>
          </cell>
          <cell r="Q92">
            <v>385</v>
          </cell>
          <cell r="R92">
            <v>356</v>
          </cell>
          <cell r="S92">
            <v>346</v>
          </cell>
          <cell r="T92">
            <v>335</v>
          </cell>
          <cell r="U92">
            <v>324</v>
          </cell>
          <cell r="V92">
            <v>313</v>
          </cell>
          <cell r="W92">
            <v>303</v>
          </cell>
          <cell r="X92">
            <v>293</v>
          </cell>
        </row>
        <row r="93">
          <cell r="D93">
            <v>386.751427871851</v>
          </cell>
          <cell r="E93">
            <v>359.5250027514295</v>
          </cell>
          <cell r="F93">
            <v>349.4594182927644</v>
          </cell>
          <cell r="G93">
            <v>339.39920795028314</v>
          </cell>
          <cell r="H93">
            <v>329.344178637681</v>
          </cell>
          <cell r="I93">
            <v>319.29412830372604</v>
          </cell>
          <cell r="J93">
            <v>309.2488627768725</v>
          </cell>
          <cell r="K93">
            <v>299.1510988542154</v>
          </cell>
          <cell r="Q93">
            <v>365.02450397537797</v>
          </cell>
          <cell r="R93">
            <v>337.5250027514295</v>
          </cell>
          <cell r="S93">
            <v>327.4594182927644</v>
          </cell>
          <cell r="T93">
            <v>317.39920795028314</v>
          </cell>
          <cell r="U93">
            <v>307.344178637681</v>
          </cell>
          <cell r="V93">
            <v>297.29412830372604</v>
          </cell>
          <cell r="W93">
            <v>287.2488627768725</v>
          </cell>
          <cell r="X93">
            <v>277.1510988542154</v>
          </cell>
        </row>
        <row r="94">
          <cell r="D94">
            <v>20.24857212814902</v>
          </cell>
          <cell r="E94">
            <v>18.474997248570503</v>
          </cell>
          <cell r="F94">
            <v>17.540581707235617</v>
          </cell>
          <cell r="G94">
            <v>16.60079204971686</v>
          </cell>
          <cell r="H94">
            <v>16.65582136231899</v>
          </cell>
          <cell r="I94">
            <v>14.70587169627396</v>
          </cell>
          <cell r="J94">
            <v>14.7511372231275</v>
          </cell>
          <cell r="K94">
            <v>14.848901145784623</v>
          </cell>
          <cell r="Q94">
            <v>19.975496024622032</v>
          </cell>
          <cell r="R94">
            <v>18.474997248570503</v>
          </cell>
          <cell r="S94">
            <v>18.540581707235617</v>
          </cell>
          <cell r="T94">
            <v>17.60079204971686</v>
          </cell>
          <cell r="U94">
            <v>16.65582136231899</v>
          </cell>
          <cell r="V94">
            <v>15.70587169627396</v>
          </cell>
          <cell r="W94">
            <v>15.7511372231275</v>
          </cell>
          <cell r="X94">
            <v>15.848901145784623</v>
          </cell>
        </row>
        <row r="95">
          <cell r="D95">
            <v>20.24857212814902</v>
          </cell>
          <cell r="E95">
            <v>-1.7735748795785184</v>
          </cell>
          <cell r="F95">
            <v>-0.9344155413348858</v>
          </cell>
          <cell r="G95">
            <v>-0.9397896575187588</v>
          </cell>
          <cell r="H95">
            <v>0.055029312602130176</v>
          </cell>
          <cell r="I95">
            <v>-1.949949666045029</v>
          </cell>
          <cell r="J95">
            <v>0.045265526853540905</v>
          </cell>
          <cell r="K95">
            <v>0.09776392265712275</v>
          </cell>
          <cell r="Q95">
            <v>19.975496024622032</v>
          </cell>
          <cell r="R95">
            <v>-1.5004987760515291</v>
          </cell>
          <cell r="S95">
            <v>0.0655844586651142</v>
          </cell>
          <cell r="T95">
            <v>-0.9397896575187588</v>
          </cell>
          <cell r="U95">
            <v>-0.9449706873978698</v>
          </cell>
          <cell r="V95">
            <v>-0.9499496660450291</v>
          </cell>
          <cell r="W95">
            <v>0.045265526853540905</v>
          </cell>
          <cell r="X95">
            <v>0.09776392265712275</v>
          </cell>
        </row>
        <row r="96">
          <cell r="D96">
            <v>20.24857212814902</v>
          </cell>
          <cell r="E96">
            <v>20.24857212814902</v>
          </cell>
          <cell r="F96">
            <v>20.24857212814902</v>
          </cell>
          <cell r="G96">
            <v>20.24857212814902</v>
          </cell>
          <cell r="H96">
            <v>20.24857212814902</v>
          </cell>
          <cell r="I96">
            <v>20.24857212814902</v>
          </cell>
          <cell r="J96">
            <v>20.24857212814902</v>
          </cell>
          <cell r="K96">
            <v>20.24857212814902</v>
          </cell>
          <cell r="Q96">
            <v>19.975496024622032</v>
          </cell>
          <cell r="R96">
            <v>19.975496024622032</v>
          </cell>
          <cell r="S96">
            <v>19.975496024622032</v>
          </cell>
          <cell r="T96">
            <v>19.975496024622032</v>
          </cell>
          <cell r="U96">
            <v>19.975496024622032</v>
          </cell>
          <cell r="V96">
            <v>19.975496024622032</v>
          </cell>
          <cell r="W96">
            <v>19.975496024622032</v>
          </cell>
          <cell r="X96">
            <v>19.975496024622032</v>
          </cell>
        </row>
        <row r="97">
          <cell r="E97">
            <v>-2.0269427195183067</v>
          </cell>
          <cell r="F97">
            <v>-2.0269427195183067</v>
          </cell>
          <cell r="G97">
            <v>-2.0269427195183067</v>
          </cell>
          <cell r="H97">
            <v>-2.0269427195183067</v>
          </cell>
          <cell r="I97">
            <v>-2.0269427195183067</v>
          </cell>
          <cell r="J97">
            <v>-2.0269427195183067</v>
          </cell>
          <cell r="K97">
            <v>-2.0269427195183067</v>
          </cell>
          <cell r="R97">
            <v>-1.7148557440588903</v>
          </cell>
          <cell r="S97">
            <v>-1.7148557440588903</v>
          </cell>
          <cell r="T97">
            <v>-1.7148557440588903</v>
          </cell>
          <cell r="U97">
            <v>-1.7148557440588903</v>
          </cell>
          <cell r="V97">
            <v>-1.7148557440588903</v>
          </cell>
          <cell r="W97">
            <v>-1.7148557440588903</v>
          </cell>
          <cell r="X97">
            <v>-1.7148557440588903</v>
          </cell>
        </row>
        <row r="98">
          <cell r="F98">
            <v>-1.2458873884465143</v>
          </cell>
          <cell r="G98">
            <v>-1.2458873884465143</v>
          </cell>
          <cell r="H98">
            <v>-1.2458873884465143</v>
          </cell>
          <cell r="I98">
            <v>-1.2458873884465143</v>
          </cell>
          <cell r="J98">
            <v>-1.2458873884465143</v>
          </cell>
          <cell r="K98">
            <v>-1.2458873884465143</v>
          </cell>
          <cell r="S98">
            <v>0.08744594488681892</v>
          </cell>
          <cell r="T98">
            <v>0.08744594488681892</v>
          </cell>
          <cell r="U98">
            <v>0.08744594488681892</v>
          </cell>
          <cell r="V98">
            <v>0.08744594488681892</v>
          </cell>
          <cell r="W98">
            <v>0.08744594488681892</v>
          </cell>
          <cell r="X98">
            <v>0.08744594488681892</v>
          </cell>
        </row>
        <row r="99">
          <cell r="G99">
            <v>-1.503663452030014</v>
          </cell>
          <cell r="H99">
            <v>-1.503663452030014</v>
          </cell>
          <cell r="I99">
            <v>-1.503663452030014</v>
          </cell>
          <cell r="J99">
            <v>-1.503663452030014</v>
          </cell>
          <cell r="K99">
            <v>-1.503663452030014</v>
          </cell>
          <cell r="T99">
            <v>-1.503663452030014</v>
          </cell>
          <cell r="U99">
            <v>-1.503663452030014</v>
          </cell>
          <cell r="V99">
            <v>-1.503663452030014</v>
          </cell>
          <cell r="W99">
            <v>-1.503663452030014</v>
          </cell>
          <cell r="X99">
            <v>-1.503663452030014</v>
          </cell>
        </row>
        <row r="100">
          <cell r="H100">
            <v>0.11005862520426035</v>
          </cell>
          <cell r="I100">
            <v>0.11005862520426035</v>
          </cell>
          <cell r="J100">
            <v>0.11005862520426035</v>
          </cell>
          <cell r="K100">
            <v>0.11005862520426035</v>
          </cell>
          <cell r="U100">
            <v>-1.8899413747957396</v>
          </cell>
          <cell r="V100">
            <v>-1.8899413747957396</v>
          </cell>
          <cell r="W100">
            <v>-1.8899413747957396</v>
          </cell>
          <cell r="X100">
            <v>-1.8899413747957396</v>
          </cell>
        </row>
        <row r="101">
          <cell r="I101">
            <v>-5.1998657761200775</v>
          </cell>
          <cell r="J101">
            <v>-5.1998657761200775</v>
          </cell>
          <cell r="K101">
            <v>-5.1998657761200775</v>
          </cell>
          <cell r="V101">
            <v>-2.5331991094534105</v>
          </cell>
          <cell r="W101">
            <v>-2.5331991094534105</v>
          </cell>
          <cell r="X101">
            <v>-2.5331991094534105</v>
          </cell>
        </row>
        <row r="102">
          <cell r="J102">
            <v>0.18106210741416362</v>
          </cell>
          <cell r="K102">
            <v>0.18106210741416362</v>
          </cell>
          <cell r="W102">
            <v>0.18106210741416362</v>
          </cell>
          <cell r="X102">
            <v>0.18106210741416362</v>
          </cell>
        </row>
        <row r="103">
          <cell r="K103">
            <v>0.782111381256982</v>
          </cell>
          <cell r="X103">
            <v>0.782111381256982</v>
          </cell>
        </row>
        <row r="104">
          <cell r="D104">
            <v>20.24857212814902</v>
          </cell>
          <cell r="E104">
            <v>18.221629408630715</v>
          </cell>
          <cell r="F104">
            <v>16.9757420201842</v>
          </cell>
          <cell r="G104">
            <v>15.472078568154185</v>
          </cell>
          <cell r="H104">
            <v>15.582137193358445</v>
          </cell>
          <cell r="I104">
            <v>10.382271417238368</v>
          </cell>
          <cell r="J104">
            <v>10.563333524652531</v>
          </cell>
          <cell r="K104">
            <v>11.345444905909513</v>
          </cell>
          <cell r="Q104">
            <v>19.975496024622032</v>
          </cell>
          <cell r="R104">
            <v>18.26064028056314</v>
          </cell>
          <cell r="S104">
            <v>18.34808622544996</v>
          </cell>
          <cell r="T104">
            <v>16.844422773419947</v>
          </cell>
          <cell r="U104">
            <v>14.954481398624207</v>
          </cell>
          <cell r="V104">
            <v>12.421282289170797</v>
          </cell>
          <cell r="W104">
            <v>12.60234439658496</v>
          </cell>
          <cell r="X104">
            <v>13.384455777841943</v>
          </cell>
        </row>
        <row r="108">
          <cell r="D108" t="str">
            <v>2013-14</v>
          </cell>
          <cell r="E108" t="str">
            <v>2014-15</v>
          </cell>
          <cell r="F108" t="str">
            <v>2015-16</v>
          </cell>
          <cell r="G108" t="str">
            <v>2016-17</v>
          </cell>
          <cell r="H108" t="str">
            <v>2017-18</v>
          </cell>
          <cell r="I108" t="str">
            <v>2018-19</v>
          </cell>
          <cell r="J108" t="str">
            <v>2019-20</v>
          </cell>
          <cell r="K108" t="str">
            <v>2020-21</v>
          </cell>
          <cell r="Q108" t="str">
            <v>2013-14</v>
          </cell>
          <cell r="R108" t="str">
            <v>2014-15</v>
          </cell>
          <cell r="S108" t="str">
            <v>2015-16</v>
          </cell>
          <cell r="T108" t="str">
            <v>2016-17</v>
          </cell>
          <cell r="U108" t="str">
            <v>2017-18</v>
          </cell>
          <cell r="V108" t="str">
            <v>2018-19</v>
          </cell>
          <cell r="W108" t="str">
            <v>2019-20</v>
          </cell>
          <cell r="X108" t="str">
            <v>2020-21</v>
          </cell>
        </row>
        <row r="109">
          <cell r="D109">
            <v>1</v>
          </cell>
          <cell r="E109">
            <v>2</v>
          </cell>
          <cell r="F109">
            <v>3</v>
          </cell>
          <cell r="G109">
            <v>4</v>
          </cell>
          <cell r="H109">
            <v>5</v>
          </cell>
          <cell r="I109">
            <v>6</v>
          </cell>
          <cell r="J109">
            <v>7</v>
          </cell>
          <cell r="K109">
            <v>8</v>
          </cell>
          <cell r="Q109">
            <v>1</v>
          </cell>
          <cell r="R109">
            <v>2</v>
          </cell>
          <cell r="S109">
            <v>3</v>
          </cell>
          <cell r="T109">
            <v>4</v>
          </cell>
          <cell r="U109">
            <v>5</v>
          </cell>
          <cell r="V109">
            <v>6</v>
          </cell>
          <cell r="W109">
            <v>7</v>
          </cell>
          <cell r="X109">
            <v>8</v>
          </cell>
        </row>
        <row r="110">
          <cell r="D110">
            <v>335</v>
          </cell>
          <cell r="E110">
            <v>323</v>
          </cell>
          <cell r="F110">
            <v>316</v>
          </cell>
          <cell r="G110">
            <v>310</v>
          </cell>
          <cell r="H110">
            <v>302</v>
          </cell>
          <cell r="I110">
            <v>295</v>
          </cell>
          <cell r="J110">
            <v>289</v>
          </cell>
          <cell r="K110">
            <v>281</v>
          </cell>
          <cell r="Q110">
            <v>320</v>
          </cell>
          <cell r="R110">
            <v>309</v>
          </cell>
          <cell r="S110">
            <v>303</v>
          </cell>
          <cell r="T110">
            <v>296</v>
          </cell>
          <cell r="U110">
            <v>289</v>
          </cell>
          <cell r="V110">
            <v>282</v>
          </cell>
          <cell r="W110">
            <v>276</v>
          </cell>
          <cell r="X110">
            <v>268</v>
          </cell>
        </row>
        <row r="111">
          <cell r="D111">
            <v>316.9795819990956</v>
          </cell>
          <cell r="E111">
            <v>306.23489774066707</v>
          </cell>
          <cell r="F111">
            <v>299.96653753885386</v>
          </cell>
          <cell r="G111">
            <v>293.70694432156154</v>
          </cell>
          <cell r="H111">
            <v>287.455794146782</v>
          </cell>
          <cell r="I111">
            <v>281.212757749991</v>
          </cell>
          <cell r="J111">
            <v>274.97751870758367</v>
          </cell>
          <cell r="K111">
            <v>268.6694119433864</v>
          </cell>
          <cell r="Q111">
            <v>302.8695984711816</v>
          </cell>
          <cell r="R111">
            <v>292.23489774066707</v>
          </cell>
          <cell r="S111">
            <v>285.96653753885386</v>
          </cell>
          <cell r="T111">
            <v>279.70694432156154</v>
          </cell>
          <cell r="U111">
            <v>273.455794146782</v>
          </cell>
          <cell r="V111">
            <v>267.212757749991</v>
          </cell>
          <cell r="W111">
            <v>260.97751870758367</v>
          </cell>
          <cell r="X111">
            <v>254.66941194338645</v>
          </cell>
        </row>
        <row r="112">
          <cell r="D112">
            <v>18.020418000904385</v>
          </cell>
          <cell r="E112">
            <v>16.765102259332934</v>
          </cell>
          <cell r="F112">
            <v>16.033462461146144</v>
          </cell>
          <cell r="G112">
            <v>16.293055678438463</v>
          </cell>
          <cell r="H112">
            <v>14.544205853217989</v>
          </cell>
          <cell r="I112">
            <v>13.787242250009001</v>
          </cell>
          <cell r="J112">
            <v>14.02248129241633</v>
          </cell>
          <cell r="K112">
            <v>12.330588056613578</v>
          </cell>
          <cell r="Q112">
            <v>17.130401528818425</v>
          </cell>
          <cell r="R112">
            <v>16.765102259332934</v>
          </cell>
          <cell r="S112">
            <v>17.033462461146144</v>
          </cell>
          <cell r="T112">
            <v>16.293055678438463</v>
          </cell>
          <cell r="U112">
            <v>15.544205853217989</v>
          </cell>
          <cell r="V112">
            <v>14.787242250009001</v>
          </cell>
          <cell r="W112">
            <v>15.02248129241633</v>
          </cell>
          <cell r="X112">
            <v>13.33058805661355</v>
          </cell>
        </row>
        <row r="113">
          <cell r="D113">
            <v>18.020418000904385</v>
          </cell>
          <cell r="E113">
            <v>-1.2553157415714509</v>
          </cell>
          <cell r="F113">
            <v>-0.7316397981867908</v>
          </cell>
          <cell r="G113">
            <v>0.2595932172923199</v>
          </cell>
          <cell r="H113">
            <v>-1.748849825220475</v>
          </cell>
          <cell r="I113">
            <v>-0.7569636032089875</v>
          </cell>
          <cell r="J113">
            <v>0.23523904240732918</v>
          </cell>
          <cell r="K113">
            <v>-1.6918932358027519</v>
          </cell>
          <cell r="Q113">
            <v>17.130401528818425</v>
          </cell>
          <cell r="R113">
            <v>-0.3652992694854902</v>
          </cell>
          <cell r="S113">
            <v>0.2683602018132092</v>
          </cell>
          <cell r="T113">
            <v>-0.7404067827076801</v>
          </cell>
          <cell r="U113">
            <v>-0.7488498252204749</v>
          </cell>
          <cell r="V113">
            <v>-0.7569636032089875</v>
          </cell>
          <cell r="W113">
            <v>0.23523904240732918</v>
          </cell>
          <cell r="X113">
            <v>-1.6918932358027803</v>
          </cell>
        </row>
        <row r="114">
          <cell r="D114">
            <v>18.020418000904385</v>
          </cell>
          <cell r="E114">
            <v>18.020418000904385</v>
          </cell>
          <cell r="F114">
            <v>18.020418000904385</v>
          </cell>
          <cell r="G114">
            <v>18.020418000904385</v>
          </cell>
          <cell r="H114">
            <v>18.020418000904385</v>
          </cell>
          <cell r="I114">
            <v>18.020418000904385</v>
          </cell>
          <cell r="J114">
            <v>18.020418000904385</v>
          </cell>
          <cell r="K114">
            <v>18.020418000904385</v>
          </cell>
          <cell r="Q114">
            <v>17.130401528818425</v>
          </cell>
          <cell r="R114">
            <v>17.130401528818425</v>
          </cell>
          <cell r="S114">
            <v>17.130401528818425</v>
          </cell>
          <cell r="T114">
            <v>17.130401528818425</v>
          </cell>
          <cell r="U114">
            <v>17.130401528818425</v>
          </cell>
          <cell r="V114">
            <v>17.130401528818425</v>
          </cell>
          <cell r="W114">
            <v>17.130401528818425</v>
          </cell>
          <cell r="X114">
            <v>17.130401528818425</v>
          </cell>
        </row>
        <row r="115">
          <cell r="E115">
            <v>-1.4346465617959439</v>
          </cell>
          <cell r="F115">
            <v>-1.4346465617959439</v>
          </cell>
          <cell r="G115">
            <v>-1.4346465617959439</v>
          </cell>
          <cell r="H115">
            <v>-1.4346465617959439</v>
          </cell>
          <cell r="I115">
            <v>-1.4346465617959439</v>
          </cell>
          <cell r="J115">
            <v>-1.4346465617959439</v>
          </cell>
          <cell r="K115">
            <v>-1.4346465617959439</v>
          </cell>
          <cell r="R115">
            <v>-0.41748487941198875</v>
          </cell>
          <cell r="S115">
            <v>-0.41748487941198875</v>
          </cell>
          <cell r="T115">
            <v>-0.41748487941198875</v>
          </cell>
          <cell r="U115">
            <v>-0.41748487941198875</v>
          </cell>
          <cell r="V115">
            <v>-0.41748487941198875</v>
          </cell>
          <cell r="W115">
            <v>-0.41748487941198875</v>
          </cell>
          <cell r="X115">
            <v>-0.41748487941198875</v>
          </cell>
        </row>
        <row r="116">
          <cell r="F116">
            <v>-0.9755197309157211</v>
          </cell>
          <cell r="G116">
            <v>-0.9755197309157211</v>
          </cell>
          <cell r="H116">
            <v>-0.9755197309157211</v>
          </cell>
          <cell r="I116">
            <v>-0.9755197309157211</v>
          </cell>
          <cell r="J116">
            <v>-0.9755197309157211</v>
          </cell>
          <cell r="K116">
            <v>-0.9755197309157211</v>
          </cell>
          <cell r="S116">
            <v>0.35781360241761223</v>
          </cell>
          <cell r="T116">
            <v>0.35781360241761223</v>
          </cell>
          <cell r="U116">
            <v>0.35781360241761223</v>
          </cell>
          <cell r="V116">
            <v>0.35781360241761223</v>
          </cell>
          <cell r="W116">
            <v>0.35781360241761223</v>
          </cell>
          <cell r="X116">
            <v>0.35781360241761223</v>
          </cell>
        </row>
        <row r="117">
          <cell r="G117">
            <v>0.4153491476677118</v>
          </cell>
          <cell r="H117">
            <v>0.4153491476677118</v>
          </cell>
          <cell r="I117">
            <v>0.4153491476677118</v>
          </cell>
          <cell r="J117">
            <v>0.4153491476677118</v>
          </cell>
          <cell r="K117">
            <v>0.4153491476677118</v>
          </cell>
          <cell r="T117">
            <v>-1.1846508523322883</v>
          </cell>
          <cell r="U117">
            <v>-1.1846508523322883</v>
          </cell>
          <cell r="V117">
            <v>-1.1846508523322883</v>
          </cell>
          <cell r="W117">
            <v>-1.1846508523322883</v>
          </cell>
          <cell r="X117">
            <v>-1.1846508523322883</v>
          </cell>
        </row>
        <row r="118">
          <cell r="H118">
            <v>-3.49769965044095</v>
          </cell>
          <cell r="I118">
            <v>-3.49769965044095</v>
          </cell>
          <cell r="J118">
            <v>-3.49769965044095</v>
          </cell>
          <cell r="K118">
            <v>-3.49769965044095</v>
          </cell>
          <cell r="U118">
            <v>-1.4976996504409499</v>
          </cell>
          <cell r="V118">
            <v>-1.4976996504409499</v>
          </cell>
          <cell r="W118">
            <v>-1.4976996504409499</v>
          </cell>
          <cell r="X118">
            <v>-1.4976996504409499</v>
          </cell>
        </row>
        <row r="119">
          <cell r="I119">
            <v>-2.0185696085573</v>
          </cell>
          <cell r="J119">
            <v>-2.0185696085573</v>
          </cell>
          <cell r="K119">
            <v>-2.0185696085573</v>
          </cell>
          <cell r="V119">
            <v>-2.0185696085573</v>
          </cell>
          <cell r="W119">
            <v>-2.0185696085573</v>
          </cell>
          <cell r="X119">
            <v>-2.0185696085573</v>
          </cell>
        </row>
        <row r="120">
          <cell r="J120">
            <v>0.9409561696293167</v>
          </cell>
          <cell r="K120">
            <v>0.9409561696293167</v>
          </cell>
          <cell r="W120">
            <v>0.9409561696293167</v>
          </cell>
          <cell r="X120">
            <v>0.9409561696293167</v>
          </cell>
        </row>
        <row r="121">
          <cell r="K121">
            <v>-13.535145886422015</v>
          </cell>
          <cell r="X121">
            <v>-13.535145886422242</v>
          </cell>
        </row>
        <row r="122">
          <cell r="D122">
            <v>18.020418000904385</v>
          </cell>
          <cell r="E122">
            <v>16.58577143910844</v>
          </cell>
          <cell r="F122">
            <v>15.61025170819272</v>
          </cell>
          <cell r="G122">
            <v>16.025600855860432</v>
          </cell>
          <cell r="H122">
            <v>12.527901205419482</v>
          </cell>
          <cell r="I122">
            <v>10.509331596862182</v>
          </cell>
          <cell r="J122">
            <v>11.450287766491499</v>
          </cell>
          <cell r="K122">
            <v>-2.084858119930516</v>
          </cell>
          <cell r="Q122">
            <v>17.130401528818425</v>
          </cell>
          <cell r="R122">
            <v>16.712916649406434</v>
          </cell>
          <cell r="S122">
            <v>17.070730251824045</v>
          </cell>
          <cell r="T122">
            <v>15.886079399491758</v>
          </cell>
          <cell r="U122">
            <v>14.388379749050808</v>
          </cell>
          <cell r="V122">
            <v>12.369810140493508</v>
          </cell>
          <cell r="W122">
            <v>13.310766310122824</v>
          </cell>
          <cell r="X122">
            <v>-0.22437957629941785</v>
          </cell>
        </row>
      </sheetData>
      <sheetData sheetId="18">
        <row r="10">
          <cell r="F10" t="str">
            <v>2013-14</v>
          </cell>
          <cell r="G10" t="str">
            <v>2014-15</v>
          </cell>
          <cell r="H10" t="str">
            <v>2015-16</v>
          </cell>
          <cell r="I10" t="str">
            <v>2016-17</v>
          </cell>
          <cell r="J10" t="str">
            <v>2017-18</v>
          </cell>
          <cell r="K10" t="str">
            <v>2018-19</v>
          </cell>
          <cell r="L10" t="str">
            <v>2019-20</v>
          </cell>
          <cell r="M10" t="str">
            <v>2020-21</v>
          </cell>
        </row>
        <row r="11">
          <cell r="D11" t="str">
            <v>EE</v>
          </cell>
          <cell r="E11">
            <v>2</v>
          </cell>
          <cell r="F11">
            <v>-0.03</v>
          </cell>
          <cell r="G11">
            <v>-0.03</v>
          </cell>
          <cell r="H11">
            <v>-0.03</v>
          </cell>
          <cell r="I11">
            <v>-0.03</v>
          </cell>
          <cell r="J11">
            <v>-0.03</v>
          </cell>
          <cell r="K11">
            <v>-0.03</v>
          </cell>
          <cell r="L11">
            <v>-0.03</v>
          </cell>
          <cell r="M11">
            <v>-0.03</v>
          </cell>
        </row>
        <row r="12">
          <cell r="D12" t="str">
            <v>LO</v>
          </cell>
          <cell r="E12">
            <v>3</v>
          </cell>
          <cell r="F12">
            <v>-0.03</v>
          </cell>
          <cell r="G12">
            <v>-0.03</v>
          </cell>
          <cell r="H12">
            <v>-0.03</v>
          </cell>
          <cell r="I12">
            <v>-0.03</v>
          </cell>
          <cell r="J12">
            <v>-0.03</v>
          </cell>
          <cell r="K12">
            <v>-0.03</v>
          </cell>
          <cell r="L12">
            <v>-0.03</v>
          </cell>
          <cell r="M12">
            <v>-0.03</v>
          </cell>
        </row>
        <row r="13">
          <cell r="D13" t="str">
            <v>NW</v>
          </cell>
          <cell r="E13">
            <v>4</v>
          </cell>
          <cell r="F13">
            <v>-0.03</v>
          </cell>
          <cell r="G13">
            <v>-0.03</v>
          </cell>
          <cell r="H13">
            <v>-0.03</v>
          </cell>
          <cell r="I13">
            <v>-0.03</v>
          </cell>
          <cell r="J13">
            <v>-0.03</v>
          </cell>
          <cell r="K13">
            <v>-0.03</v>
          </cell>
          <cell r="L13">
            <v>-0.03</v>
          </cell>
          <cell r="M13">
            <v>-0.03</v>
          </cell>
        </row>
        <row r="14">
          <cell r="D14" t="str">
            <v>WM</v>
          </cell>
          <cell r="E14">
            <v>5</v>
          </cell>
          <cell r="F14">
            <v>-0.03</v>
          </cell>
          <cell r="G14">
            <v>-0.03</v>
          </cell>
          <cell r="H14">
            <v>-0.03</v>
          </cell>
          <cell r="I14">
            <v>-0.03</v>
          </cell>
          <cell r="J14">
            <v>-0.03</v>
          </cell>
          <cell r="K14">
            <v>-0.03</v>
          </cell>
          <cell r="L14">
            <v>-0.03</v>
          </cell>
          <cell r="M14">
            <v>-0.03</v>
          </cell>
        </row>
      </sheetData>
      <sheetData sheetId="35">
        <row r="3">
          <cell r="H3" t="str">
            <v>2013-14</v>
          </cell>
          <cell r="I3" t="str">
            <v>2014-15</v>
          </cell>
          <cell r="J3" t="str">
            <v>2015-16</v>
          </cell>
          <cell r="K3" t="str">
            <v>2016-17</v>
          </cell>
          <cell r="L3" t="str">
            <v>2017-18</v>
          </cell>
          <cell r="M3" t="str">
            <v>2018-19</v>
          </cell>
          <cell r="N3" t="str">
            <v>2019-20</v>
          </cell>
          <cell r="O3" t="str">
            <v>2020-21</v>
          </cell>
          <cell r="Q3" t="str">
            <v>2013-14</v>
          </cell>
          <cell r="R3" t="str">
            <v>2014-15</v>
          </cell>
          <cell r="S3" t="str">
            <v>2015-16</v>
          </cell>
          <cell r="T3" t="str">
            <v>2016-17</v>
          </cell>
          <cell r="U3" t="str">
            <v>2017-18</v>
          </cell>
          <cell r="V3" t="str">
            <v>2018-19</v>
          </cell>
          <cell r="W3" t="str">
            <v>2019-20</v>
          </cell>
          <cell r="X3" t="str">
            <v>2020-21</v>
          </cell>
          <cell r="Z3" t="str">
            <v>2013-14</v>
          </cell>
          <cell r="AA3" t="str">
            <v>2014-15</v>
          </cell>
          <cell r="AB3" t="str">
            <v>2015-16</v>
          </cell>
          <cell r="AC3" t="str">
            <v>2016-17</v>
          </cell>
          <cell r="AD3" t="str">
            <v>2017-18</v>
          </cell>
          <cell r="AE3" t="str">
            <v>2018-19</v>
          </cell>
          <cell r="AF3" t="str">
            <v>2019-20</v>
          </cell>
          <cell r="AG3" t="str">
            <v>2020-21</v>
          </cell>
          <cell r="AI3" t="str">
            <v>2013-14</v>
          </cell>
          <cell r="AJ3" t="str">
            <v>2014-15</v>
          </cell>
          <cell r="AK3" t="str">
            <v>2015-16</v>
          </cell>
          <cell r="AL3" t="str">
            <v>2016-17</v>
          </cell>
          <cell r="AM3" t="str">
            <v>2017-18</v>
          </cell>
          <cell r="AN3" t="str">
            <v>2018-19</v>
          </cell>
          <cell r="AO3" t="str">
            <v>2019-20</v>
          </cell>
          <cell r="AP3" t="str">
            <v>2020-21</v>
          </cell>
        </row>
        <row r="4">
          <cell r="H4">
            <v>0.0292</v>
          </cell>
          <cell r="I4">
            <v>0.0272</v>
          </cell>
          <cell r="J4">
            <v>0.0257</v>
          </cell>
          <cell r="K4">
            <v>0.0246</v>
          </cell>
          <cell r="L4">
            <v>0.024</v>
          </cell>
          <cell r="M4">
            <v>0.0233</v>
          </cell>
          <cell r="N4">
            <v>0.0221</v>
          </cell>
          <cell r="O4">
            <v>0.0197</v>
          </cell>
          <cell r="Q4">
            <v>0.0292</v>
          </cell>
          <cell r="R4">
            <v>0.0272</v>
          </cell>
          <cell r="S4">
            <v>0.0257</v>
          </cell>
          <cell r="T4">
            <v>0.0246</v>
          </cell>
          <cell r="U4">
            <v>0.024</v>
          </cell>
          <cell r="V4">
            <v>0.0233</v>
          </cell>
          <cell r="W4">
            <v>0.0221</v>
          </cell>
          <cell r="X4">
            <v>0.0197</v>
          </cell>
          <cell r="Z4">
            <v>0.0292</v>
          </cell>
          <cell r="AA4">
            <v>0.0272</v>
          </cell>
          <cell r="AB4">
            <v>0.0257</v>
          </cell>
          <cell r="AC4">
            <v>0.0246</v>
          </cell>
          <cell r="AD4">
            <v>0.024</v>
          </cell>
          <cell r="AE4">
            <v>0.0233</v>
          </cell>
          <cell r="AF4">
            <v>0.0221</v>
          </cell>
          <cell r="AG4">
            <v>0.0197</v>
          </cell>
          <cell r="AI4">
            <v>0.0292</v>
          </cell>
          <cell r="AJ4">
            <v>0.0272</v>
          </cell>
          <cell r="AK4">
            <v>0.0257</v>
          </cell>
          <cell r="AL4">
            <v>0.0246</v>
          </cell>
          <cell r="AM4">
            <v>0.024</v>
          </cell>
          <cell r="AN4">
            <v>0.0233</v>
          </cell>
          <cell r="AO4">
            <v>0.0221</v>
          </cell>
          <cell r="AP4">
            <v>0.0197</v>
          </cell>
        </row>
        <row r="5">
          <cell r="I5">
            <v>-3.135717628588509</v>
          </cell>
          <cell r="J5">
            <v>-5.5194398595536995</v>
          </cell>
          <cell r="K5">
            <v>-7.273371617261205</v>
          </cell>
          <cell r="L5">
            <v>-8.25894718406704</v>
          </cell>
          <cell r="M5">
            <v>-9.412812310090942</v>
          </cell>
          <cell r="N5">
            <v>0</v>
          </cell>
          <cell r="O5">
            <v>0</v>
          </cell>
          <cell r="R5">
            <v>-2.068906680554335</v>
          </cell>
          <cell r="S5">
            <v>-3.71737059514993</v>
          </cell>
          <cell r="T5">
            <v>-4.983297774221512</v>
          </cell>
          <cell r="U5">
            <v>-5.759042610870097</v>
          </cell>
          <cell r="V5">
            <v>-6.700808586095945</v>
          </cell>
          <cell r="W5">
            <v>0</v>
          </cell>
          <cell r="X5">
            <v>0</v>
          </cell>
          <cell r="AA5">
            <v>-2.1729710979770402</v>
          </cell>
          <cell r="AB5">
            <v>-3.837232515963308</v>
          </cell>
          <cell r="AC5">
            <v>-5.0776212166011305</v>
          </cell>
          <cell r="AD5">
            <v>-5.790866981281113</v>
          </cell>
          <cell r="AE5">
            <v>-6.623168324125743</v>
          </cell>
          <cell r="AF5">
            <v>-8.028351090796605</v>
          </cell>
          <cell r="AG5">
            <v>-10.807559805248616</v>
          </cell>
          <cell r="AJ5">
            <v>-1.6355690550104214</v>
          </cell>
          <cell r="AK5">
            <v>-2.892891017170257</v>
          </cell>
          <cell r="AL5">
            <v>-3.831449935886951</v>
          </cell>
          <cell r="AM5">
            <v>-4.37317069519969</v>
          </cell>
          <cell r="AN5">
            <v>-5.013836128758783</v>
          </cell>
          <cell r="AO5">
            <v>-6.094931784217749</v>
          </cell>
          <cell r="AP5">
            <v>-8.227642777730466</v>
          </cell>
        </row>
        <row r="10">
          <cell r="I10">
            <v>0.0715806398281984</v>
          </cell>
          <cell r="J10">
            <v>0.33365704153766274</v>
          </cell>
          <cell r="K10">
            <v>0.324195468975347</v>
          </cell>
          <cell r="L10">
            <v>0.3148788521485244</v>
          </cell>
          <cell r="M10">
            <v>0.30570586053983106</v>
          </cell>
          <cell r="N10">
            <v>0</v>
          </cell>
          <cell r="O10">
            <v>0</v>
          </cell>
          <cell r="R10">
            <v>-0.808842936437645</v>
          </cell>
          <cell r="S10">
            <v>0.5867423004980878</v>
          </cell>
          <cell r="T10">
            <v>0.5972123935327431</v>
          </cell>
          <cell r="U10">
            <v>0.510032915164345</v>
          </cell>
          <cell r="V10">
            <v>0.4951747320277491</v>
          </cell>
          <cell r="W10">
            <v>0</v>
          </cell>
          <cell r="X10">
            <v>0</v>
          </cell>
          <cell r="AA10">
            <v>1.7873123270993978</v>
          </cell>
          <cell r="AB10">
            <v>1.2769938759507227</v>
          </cell>
          <cell r="AC10">
            <v>1.2407819316035216</v>
          </cell>
          <cell r="AD10">
            <v>1.2051247712534519</v>
          </cell>
          <cell r="AE10">
            <v>1.1700173026541165</v>
          </cell>
          <cell r="AF10">
            <v>0</v>
          </cell>
          <cell r="AG10">
            <v>0</v>
          </cell>
          <cell r="AJ10">
            <v>0.10360784491734876</v>
          </cell>
          <cell r="AK10">
            <v>0.48294464953374927</v>
          </cell>
          <cell r="AL10">
            <v>0.4692497014991659</v>
          </cell>
          <cell r="AM10">
            <v>0.455764566501216</v>
          </cell>
          <cell r="AN10">
            <v>0.4424873187101639</v>
          </cell>
          <cell r="AO10">
            <v>0</v>
          </cell>
          <cell r="AP10">
            <v>0</v>
          </cell>
        </row>
        <row r="11">
          <cell r="I11">
            <v>-0.152385051692022</v>
          </cell>
          <cell r="J11">
            <v>-0.16051146809286365</v>
          </cell>
          <cell r="K11">
            <v>-0.16923317341723987</v>
          </cell>
          <cell r="L11">
            <v>-0.1783805936919407</v>
          </cell>
          <cell r="M11">
            <v>-0.18797373545459095</v>
          </cell>
          <cell r="N11">
            <v>0</v>
          </cell>
          <cell r="O11">
            <v>0</v>
          </cell>
          <cell r="R11">
            <v>0.07774961699198002</v>
          </cell>
          <cell r="S11">
            <v>0.081048533240903</v>
          </cell>
          <cell r="T11">
            <v>0.08996837685651826</v>
          </cell>
          <cell r="U11">
            <v>0.09186845705693258</v>
          </cell>
          <cell r="V11">
            <v>0.09680741578381458</v>
          </cell>
          <cell r="W11">
            <v>0</v>
          </cell>
          <cell r="X11">
            <v>0</v>
          </cell>
          <cell r="AA11">
            <v>-2.5143412291223575</v>
          </cell>
          <cell r="AB11">
            <v>-0.4059490807102861</v>
          </cell>
          <cell r="AC11">
            <v>-0.42800711993140794</v>
          </cell>
          <cell r="AD11">
            <v>-0.45114183357856064</v>
          </cell>
          <cell r="AE11">
            <v>-0.4754038201264734</v>
          </cell>
          <cell r="AF11">
            <v>0</v>
          </cell>
          <cell r="AG11">
            <v>0</v>
          </cell>
          <cell r="AJ11">
            <v>-0.6680387899069276</v>
          </cell>
          <cell r="AK11">
            <v>-0.015361204077805724</v>
          </cell>
          <cell r="AL11">
            <v>-0.01619588521919013</v>
          </cell>
          <cell r="AM11">
            <v>-0.01707130796188494</v>
          </cell>
          <cell r="AN11">
            <v>-0.017989386963392917</v>
          </cell>
          <cell r="AO11">
            <v>0</v>
          </cell>
          <cell r="AP11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-6.510198471767865</v>
          </cell>
          <cell r="K14">
            <v>-2.0681204377529525</v>
          </cell>
          <cell r="L14">
            <v>1.2755269899413406</v>
          </cell>
          <cell r="M14">
            <v>-0.5299127794515925</v>
          </cell>
          <cell r="N14">
            <v>0</v>
          </cell>
          <cell r="O14">
            <v>0</v>
          </cell>
          <cell r="S14">
            <v>-1.2800172296407482</v>
          </cell>
          <cell r="T14">
            <v>-1.8852376668965576</v>
          </cell>
          <cell r="U14">
            <v>-4.028785521041755</v>
          </cell>
          <cell r="V14">
            <v>-0.7977866791488282</v>
          </cell>
          <cell r="W14">
            <v>0</v>
          </cell>
          <cell r="X14">
            <v>0</v>
          </cell>
          <cell r="AB14">
            <v>-4.2328132376010785</v>
          </cell>
          <cell r="AC14">
            <v>-2.2410808195808727</v>
          </cell>
          <cell r="AD14">
            <v>-0.293084109298718</v>
          </cell>
          <cell r="AE14">
            <v>-0.12189133713781075</v>
          </cell>
          <cell r="AF14">
            <v>-0.7734624799696803</v>
          </cell>
          <cell r="AG14">
            <v>-0.5761899183151513</v>
          </cell>
          <cell r="AK14">
            <v>-2.115909222208245</v>
          </cell>
          <cell r="AL14">
            <v>-2.098725543548028</v>
          </cell>
          <cell r="AM14">
            <v>-0.39907056490096693</v>
          </cell>
          <cell r="AN14">
            <v>0.04133444580111245</v>
          </cell>
          <cell r="AO14">
            <v>-0.6082439406864637</v>
          </cell>
          <cell r="AP14">
            <v>-0.5365645749913597</v>
          </cell>
        </row>
        <row r="16">
          <cell r="J16">
            <v>1.3682245094085488</v>
          </cell>
          <cell r="K16">
            <v>1.0553121716537248</v>
          </cell>
          <cell r="L16">
            <v>0.1771257024664692</v>
          </cell>
          <cell r="M16">
            <v>0.008201201290717108</v>
          </cell>
          <cell r="N16">
            <v>0</v>
          </cell>
          <cell r="O16">
            <v>0</v>
          </cell>
          <cell r="S16">
            <v>2.527058611960797</v>
          </cell>
          <cell r="T16">
            <v>1.6161558128638944</v>
          </cell>
          <cell r="U16">
            <v>0.371888354851194</v>
          </cell>
          <cell r="V16">
            <v>-0.08612015292885644</v>
          </cell>
          <cell r="W16">
            <v>0</v>
          </cell>
          <cell r="X16">
            <v>0</v>
          </cell>
          <cell r="AB16">
            <v>0.3468571501191491</v>
          </cell>
          <cell r="AC16">
            <v>2.6122332694672536</v>
          </cell>
          <cell r="AD16">
            <v>0.22096819118661415</v>
          </cell>
          <cell r="AE16">
            <v>-0.014657890959767883</v>
          </cell>
          <cell r="AF16">
            <v>-0.08148065396204629</v>
          </cell>
          <cell r="AG16">
            <v>-0.15663374084903126</v>
          </cell>
          <cell r="AK16">
            <v>0.2361347457068632</v>
          </cell>
          <cell r="AL16">
            <v>0.16188171012396424</v>
          </cell>
          <cell r="AM16">
            <v>0.008358420231218133</v>
          </cell>
          <cell r="AN16">
            <v>0.2037701052889247</v>
          </cell>
          <cell r="AO16">
            <v>0.10613218325130447</v>
          </cell>
          <cell r="AP16">
            <v>0.04116348889999699</v>
          </cell>
        </row>
        <row r="17">
          <cell r="J17">
            <v>1.4835870578771733</v>
          </cell>
          <cell r="K17">
            <v>1.1717618019101224</v>
          </cell>
          <cell r="L17">
            <v>-5.645830935670972</v>
          </cell>
          <cell r="M17">
            <v>-4.747077676797801</v>
          </cell>
          <cell r="N17">
            <v>0</v>
          </cell>
          <cell r="O17">
            <v>0</v>
          </cell>
          <cell r="S17">
            <v>1.7440907308969145</v>
          </cell>
          <cell r="T17">
            <v>2.0278465537871284</v>
          </cell>
          <cell r="U17">
            <v>-8.737943069576431</v>
          </cell>
          <cell r="V17">
            <v>-5.441847197975839</v>
          </cell>
          <cell r="W17">
            <v>0</v>
          </cell>
          <cell r="X17">
            <v>0</v>
          </cell>
          <cell r="AB17">
            <v>0.9629901652362491</v>
          </cell>
          <cell r="AC17">
            <v>1.142230905925146</v>
          </cell>
          <cell r="AD17">
            <v>-5.147752864698134</v>
          </cell>
          <cell r="AE17">
            <v>-4.523922042414426</v>
          </cell>
          <cell r="AF17">
            <v>-3.7763819249177004</v>
          </cell>
          <cell r="AG17">
            <v>-3.151903813034778</v>
          </cell>
          <cell r="AK17">
            <v>1.0319164006771189</v>
          </cell>
          <cell r="AL17">
            <v>0.8576367776290112</v>
          </cell>
          <cell r="AM17">
            <v>-4.171816145210073</v>
          </cell>
          <cell r="AN17">
            <v>-3.574779645735873</v>
          </cell>
          <cell r="AO17">
            <v>-3.035864482746433</v>
          </cell>
          <cell r="AP17">
            <v>-2.550407371593849</v>
          </cell>
        </row>
        <row r="18">
          <cell r="K18">
            <v>0.2469492382163594</v>
          </cell>
          <cell r="L18">
            <v>7.531757724697229</v>
          </cell>
          <cell r="M18">
            <v>5.681092235044446</v>
          </cell>
          <cell r="N18">
            <v>0</v>
          </cell>
          <cell r="O18">
            <v>0</v>
          </cell>
          <cell r="T18">
            <v>0.16748751165926024</v>
          </cell>
          <cell r="U18">
            <v>2.530815410965147</v>
          </cell>
          <cell r="V18">
            <v>0.735574759876954</v>
          </cell>
          <cell r="W18">
            <v>0</v>
          </cell>
          <cell r="X18">
            <v>0</v>
          </cell>
          <cell r="AC18">
            <v>7.806348428322224</v>
          </cell>
          <cell r="AD18">
            <v>0.405086293995339</v>
          </cell>
          <cell r="AE18">
            <v>0.38957165271727945</v>
          </cell>
          <cell r="AF18">
            <v>0.38430920218638676</v>
          </cell>
          <cell r="AG18">
            <v>0.38599328348828976</v>
          </cell>
          <cell r="AL18">
            <v>0.46149196633433576</v>
          </cell>
          <cell r="AM18">
            <v>5.6363978404377235</v>
          </cell>
          <cell r="AN18">
            <v>0.8713427350253937</v>
          </cell>
          <cell r="AO18">
            <v>0.28742709047736525</v>
          </cell>
          <cell r="AP18">
            <v>0.28787350404826384</v>
          </cell>
        </row>
        <row r="19">
          <cell r="K19">
            <v>0.3562632020474439</v>
          </cell>
          <cell r="L19">
            <v>0.27784317934384717</v>
          </cell>
          <cell r="M19">
            <v>0.28869154466588043</v>
          </cell>
          <cell r="N19">
            <v>0</v>
          </cell>
          <cell r="O19">
            <v>0</v>
          </cell>
          <cell r="T19">
            <v>0</v>
          </cell>
          <cell r="U19">
            <v>0.4954829400828089</v>
          </cell>
          <cell r="V19">
            <v>1.0134424849271682</v>
          </cell>
          <cell r="W19">
            <v>0</v>
          </cell>
          <cell r="X19">
            <v>0</v>
          </cell>
          <cell r="AC19">
            <v>0.2764677827796618</v>
          </cell>
          <cell r="AD19">
            <v>0.27355282471768305</v>
          </cell>
          <cell r="AE19">
            <v>0.28445120863460716</v>
          </cell>
          <cell r="AF19">
            <v>0.2859090841483862</v>
          </cell>
          <cell r="AG19">
            <v>0.28946994134997794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1">
          <cell r="J21">
            <v>0</v>
          </cell>
          <cell r="K21">
            <v>0</v>
          </cell>
          <cell r="L21">
            <v>0.9616307161232953</v>
          </cell>
          <cell r="M21">
            <v>1.9960093849938971</v>
          </cell>
          <cell r="N21">
            <v>0</v>
          </cell>
          <cell r="O21">
            <v>0</v>
          </cell>
          <cell r="S21">
            <v>0</v>
          </cell>
          <cell r="T21">
            <v>0</v>
          </cell>
          <cell r="U21">
            <v>0.9818168311388149</v>
          </cell>
          <cell r="V21">
            <v>2.037183803256312</v>
          </cell>
          <cell r="W21">
            <v>0</v>
          </cell>
          <cell r="X21">
            <v>0</v>
          </cell>
          <cell r="AB21">
            <v>0</v>
          </cell>
          <cell r="AC21">
            <v>0</v>
          </cell>
          <cell r="AD21">
            <v>0.5856419683772174</v>
          </cell>
          <cell r="AE21">
            <v>1.2191734212908614</v>
          </cell>
          <cell r="AF21">
            <v>2.6075916634953273</v>
          </cell>
          <cell r="AG21">
            <v>3.198536253082466</v>
          </cell>
          <cell r="AK21">
            <v>0</v>
          </cell>
          <cell r="AL21">
            <v>0</v>
          </cell>
          <cell r="AM21">
            <v>0.51761949823333</v>
          </cell>
          <cell r="AN21">
            <v>1.07811688691271</v>
          </cell>
          <cell r="AO21">
            <v>2.310204479257891</v>
          </cell>
          <cell r="AP21">
            <v>2.8394858470462623</v>
          </cell>
        </row>
        <row r="23">
          <cell r="I23">
            <v>0</v>
          </cell>
          <cell r="R23">
            <v>0</v>
          </cell>
          <cell r="AA23">
            <v>0</v>
          </cell>
          <cell r="AJ23">
            <v>0</v>
          </cell>
        </row>
        <row r="24">
          <cell r="I24">
            <v>0</v>
          </cell>
          <cell r="R24">
            <v>0</v>
          </cell>
          <cell r="AA24">
            <v>0</v>
          </cell>
          <cell r="AJ24">
            <v>0</v>
          </cell>
        </row>
        <row r="25">
          <cell r="J25">
            <v>0</v>
          </cell>
          <cell r="K25">
            <v>0.44076312336750334</v>
          </cell>
          <cell r="L25">
            <v>0.432368576308761</v>
          </cell>
          <cell r="M25">
            <v>0.43360374327755835</v>
          </cell>
          <cell r="N25">
            <v>0</v>
          </cell>
          <cell r="O25">
            <v>0</v>
          </cell>
          <cell r="S25">
            <v>0</v>
          </cell>
          <cell r="T25">
            <v>2.644942927226282</v>
          </cell>
          <cell r="U25">
            <v>2.41627654201244</v>
          </cell>
          <cell r="V25">
            <v>2.8022580524527143</v>
          </cell>
          <cell r="W25">
            <v>0</v>
          </cell>
          <cell r="X25">
            <v>0</v>
          </cell>
          <cell r="AB25">
            <v>0</v>
          </cell>
          <cell r="AC25">
            <v>2.5715935705540574</v>
          </cell>
          <cell r="AD25">
            <v>1.5149293144920648</v>
          </cell>
          <cell r="AE25">
            <v>1.51800900814834</v>
          </cell>
          <cell r="AF25">
            <v>1.4327742299467445</v>
          </cell>
          <cell r="AG25">
            <v>1.4242141788055278</v>
          </cell>
          <cell r="AK25">
            <v>0</v>
          </cell>
          <cell r="AL25">
            <v>1.3218747220228693</v>
          </cell>
          <cell r="AM25">
            <v>0.9121412071235113</v>
          </cell>
          <cell r="AN25">
            <v>0.9142706671901237</v>
          </cell>
          <cell r="AO25">
            <v>0.8623052244788028</v>
          </cell>
          <cell r="AP25">
            <v>0.8572883228762862</v>
          </cell>
        </row>
        <row r="28">
          <cell r="I28">
            <v>-3.2</v>
          </cell>
          <cell r="J28">
            <v>-5.3</v>
          </cell>
          <cell r="K28">
            <v>-7.1</v>
          </cell>
          <cell r="L28">
            <v>-8.1</v>
          </cell>
          <cell r="M28">
            <v>-9.3</v>
          </cell>
          <cell r="N28">
            <v>0</v>
          </cell>
          <cell r="O28">
            <v>0</v>
          </cell>
          <cell r="R28">
            <v>-2.8</v>
          </cell>
          <cell r="S28">
            <v>-3</v>
          </cell>
          <cell r="T28">
            <v>-4.3</v>
          </cell>
          <cell r="U28">
            <v>-5.2</v>
          </cell>
          <cell r="V28">
            <v>-6.1</v>
          </cell>
          <cell r="W28">
            <v>0</v>
          </cell>
          <cell r="X28">
            <v>0</v>
          </cell>
          <cell r="AA28">
            <v>-2.9</v>
          </cell>
          <cell r="AB28">
            <v>-3</v>
          </cell>
          <cell r="AC28">
            <v>-4.3</v>
          </cell>
          <cell r="AD28">
            <v>-5</v>
          </cell>
          <cell r="AE28">
            <v>-5.9</v>
          </cell>
          <cell r="AF28">
            <v>-8</v>
          </cell>
          <cell r="AG28">
            <v>-10.8</v>
          </cell>
          <cell r="AJ28">
            <v>-2.2</v>
          </cell>
          <cell r="AK28">
            <v>-2.4</v>
          </cell>
          <cell r="AL28">
            <v>-3.4</v>
          </cell>
          <cell r="AM28">
            <v>-3.9</v>
          </cell>
          <cell r="AN28">
            <v>-4.6</v>
          </cell>
          <cell r="AO28">
            <v>-6.1</v>
          </cell>
          <cell r="AP28">
            <v>-8.2</v>
          </cell>
        </row>
        <row r="30">
          <cell r="I30">
            <v>-3.2</v>
          </cell>
          <cell r="J30">
            <v>-9</v>
          </cell>
          <cell r="K30">
            <v>-5.9</v>
          </cell>
          <cell r="L30">
            <v>-3.1</v>
          </cell>
          <cell r="M30">
            <v>-6.2</v>
          </cell>
          <cell r="N30">
            <v>0</v>
          </cell>
          <cell r="O30">
            <v>0</v>
          </cell>
          <cell r="R30">
            <v>-2.8</v>
          </cell>
          <cell r="S30">
            <v>-0.1</v>
          </cell>
          <cell r="T30">
            <v>0.3</v>
          </cell>
          <cell r="U30">
            <v>-11.1</v>
          </cell>
          <cell r="V30">
            <v>-5.8</v>
          </cell>
          <cell r="W30">
            <v>0</v>
          </cell>
          <cell r="X30">
            <v>0</v>
          </cell>
          <cell r="AA30">
            <v>-2.9</v>
          </cell>
          <cell r="AB30">
            <v>-5.9</v>
          </cell>
          <cell r="AC30">
            <v>7.9</v>
          </cell>
          <cell r="AD30">
            <v>-7.5</v>
          </cell>
          <cell r="AE30">
            <v>-7.2</v>
          </cell>
          <cell r="AF30">
            <v>-7.9</v>
          </cell>
          <cell r="AG30">
            <v>-9.4</v>
          </cell>
          <cell r="AJ30">
            <v>-2.2</v>
          </cell>
          <cell r="AK30">
            <v>-3.3</v>
          </cell>
          <cell r="AL30">
            <v>-2.7</v>
          </cell>
          <cell r="AM30">
            <v>-1.4</v>
          </cell>
          <cell r="AN30">
            <v>-5.1</v>
          </cell>
          <cell r="AO30">
            <v>-6.2</v>
          </cell>
          <cell r="AP30">
            <v>-7.3</v>
          </cell>
        </row>
      </sheetData>
      <sheetData sheetId="36">
        <row r="35">
          <cell r="B35" t="str">
            <v>EE</v>
          </cell>
          <cell r="C35">
            <v>0</v>
          </cell>
          <cell r="D35">
            <v>0</v>
          </cell>
          <cell r="E35">
            <v>28.832713313165016</v>
          </cell>
          <cell r="F35">
            <v>28.224926793499833</v>
          </cell>
          <cell r="G35">
            <v>27.75131807017891</v>
          </cell>
          <cell r="H35">
            <v>27.2864990287444</v>
          </cell>
          <cell r="I35">
            <v>26.839359942793465</v>
          </cell>
          <cell r="J35">
            <v>26.39758436637959</v>
          </cell>
        </row>
        <row r="36">
          <cell r="B36" t="str">
            <v>LO</v>
          </cell>
          <cell r="C36">
            <v>0</v>
          </cell>
          <cell r="D36">
            <v>0</v>
          </cell>
          <cell r="E36">
            <v>27.138549465490996</v>
          </cell>
          <cell r="F36">
            <v>27.51561623350176</v>
          </cell>
          <cell r="G36">
            <v>25.889252083482177</v>
          </cell>
          <cell r="H36">
            <v>24.970617339188607</v>
          </cell>
          <cell r="I36">
            <v>22.882206962790008</v>
          </cell>
          <cell r="J36">
            <v>22.5125478287315</v>
          </cell>
        </row>
        <row r="37">
          <cell r="B37" t="str">
            <v>NW</v>
          </cell>
          <cell r="C37">
            <v>0</v>
          </cell>
          <cell r="D37">
            <v>0</v>
          </cell>
          <cell r="E37">
            <v>23.21879660168554</v>
          </cell>
          <cell r="F37">
            <v>22.750113451717368</v>
          </cell>
          <cell r="G37">
            <v>22.33410028877273</v>
          </cell>
          <cell r="H37">
            <v>21.918714421606637</v>
          </cell>
          <cell r="I37">
            <v>21.51817071698838</v>
          </cell>
          <cell r="J37">
            <v>21.08406616653525</v>
          </cell>
        </row>
        <row r="38">
          <cell r="B38" t="str">
            <v>WM</v>
          </cell>
          <cell r="C38">
            <v>0</v>
          </cell>
          <cell r="D38">
            <v>0</v>
          </cell>
          <cell r="E38">
            <v>18.941897404296867</v>
          </cell>
          <cell r="F38">
            <v>18.387172768382356</v>
          </cell>
          <cell r="G38">
            <v>18.145374637681357</v>
          </cell>
          <cell r="H38">
            <v>17.763346853363487</v>
          </cell>
          <cell r="I38">
            <v>17.44148822101613</v>
          </cell>
          <cell r="J38">
            <v>17.120795734378646</v>
          </cell>
        </row>
        <row r="39">
          <cell r="B39" t="str">
            <v>NGGD</v>
          </cell>
          <cell r="C39">
            <v>0</v>
          </cell>
          <cell r="D39">
            <v>0</v>
          </cell>
          <cell r="E39">
            <v>98.13195678463842</v>
          </cell>
          <cell r="F39">
            <v>96.87782924710132</v>
          </cell>
          <cell r="G39">
            <v>94.12004508011518</v>
          </cell>
          <cell r="H39">
            <v>91.93917764290313</v>
          </cell>
          <cell r="I39">
            <v>88.68122584358798</v>
          </cell>
          <cell r="J39">
            <v>87.11499409602499</v>
          </cell>
        </row>
      </sheetData>
      <sheetData sheetId="37">
        <row r="9">
          <cell r="E9" t="str">
            <v>EE</v>
          </cell>
          <cell r="F9" t="str">
            <v>£m</v>
          </cell>
          <cell r="H9">
            <v>66.01</v>
          </cell>
          <cell r="I9">
            <v>69.303634</v>
          </cell>
          <cell r="J9">
            <v>59.64</v>
          </cell>
          <cell r="K9">
            <v>59.04</v>
          </cell>
          <cell r="L9">
            <v>58.97</v>
          </cell>
          <cell r="M9">
            <v>60.472</v>
          </cell>
          <cell r="N9">
            <v>61.68144</v>
          </cell>
          <cell r="O9">
            <v>63.516462839999996</v>
          </cell>
          <cell r="P9">
            <v>65.53311053517</v>
          </cell>
          <cell r="Q9">
            <v>67.58102023939406</v>
          </cell>
          <cell r="R9">
            <v>69.70982237693498</v>
          </cell>
          <cell r="S9">
            <v>71.80111704824303</v>
          </cell>
          <cell r="T9">
            <v>73.95515055969032</v>
          </cell>
        </row>
        <row r="11">
          <cell r="E11" t="str">
            <v>LO</v>
          </cell>
          <cell r="F11" t="str">
            <v>£m</v>
          </cell>
          <cell r="H11">
            <v>31.8</v>
          </cell>
          <cell r="I11">
            <v>33.381954</v>
          </cell>
          <cell r="J11">
            <v>27.32</v>
          </cell>
          <cell r="K11">
            <v>27.05</v>
          </cell>
          <cell r="L11">
            <v>27.01</v>
          </cell>
          <cell r="M11">
            <v>27.704</v>
          </cell>
          <cell r="N11">
            <v>28.25808</v>
          </cell>
          <cell r="O11">
            <v>29.098757879999997</v>
          </cell>
          <cell r="P11">
            <v>30.022643442689997</v>
          </cell>
          <cell r="Q11">
            <v>30.96085105027406</v>
          </cell>
          <cell r="R11">
            <v>31.936117858357694</v>
          </cell>
          <cell r="S11">
            <v>32.89420139410843</v>
          </cell>
          <cell r="T11">
            <v>33.881027435931685</v>
          </cell>
        </row>
        <row r="13">
          <cell r="E13" t="str">
            <v>NW</v>
          </cell>
          <cell r="F13" t="str">
            <v>£m</v>
          </cell>
          <cell r="H13">
            <v>33.21</v>
          </cell>
          <cell r="I13">
            <v>34.860053</v>
          </cell>
          <cell r="J13">
            <v>30.95</v>
          </cell>
          <cell r="K13">
            <v>30.64</v>
          </cell>
          <cell r="L13">
            <v>30.6</v>
          </cell>
          <cell r="M13">
            <v>31.382</v>
          </cell>
          <cell r="N13">
            <v>32.009640000000005</v>
          </cell>
          <cell r="O13">
            <v>32.96192679</v>
          </cell>
          <cell r="P13">
            <v>34.0084679655825</v>
          </cell>
          <cell r="Q13">
            <v>35.07123258950695</v>
          </cell>
          <cell r="R13">
            <v>36.17597641607642</v>
          </cell>
          <cell r="S13">
            <v>37.261255708558714</v>
          </cell>
          <cell r="T13">
            <v>38.37909337981548</v>
          </cell>
        </row>
        <row r="15">
          <cell r="E15" t="str">
            <v>WM</v>
          </cell>
          <cell r="F15" t="str">
            <v>£m</v>
          </cell>
          <cell r="H15">
            <v>26.03</v>
          </cell>
          <cell r="I15">
            <v>27.328756</v>
          </cell>
          <cell r="J15">
            <v>24.83</v>
          </cell>
          <cell r="K15">
            <v>24.58</v>
          </cell>
          <cell r="L15">
            <v>24.55</v>
          </cell>
          <cell r="M15">
            <v>25.173</v>
          </cell>
          <cell r="N15">
            <v>25.67646</v>
          </cell>
          <cell r="O15">
            <v>26.440334684999996</v>
          </cell>
          <cell r="P15">
            <v>27.279815311248743</v>
          </cell>
          <cell r="Q15">
            <v>28.132309539725266</v>
          </cell>
          <cell r="R15">
            <v>29.018477290226613</v>
          </cell>
          <cell r="S15">
            <v>29.88903160893341</v>
          </cell>
          <cell r="T15">
            <v>30.785702557201414</v>
          </cell>
        </row>
      </sheetData>
      <sheetData sheetId="38">
        <row r="9">
          <cell r="E9" t="str">
            <v>EE</v>
          </cell>
          <cell r="F9" t="str">
            <v>£m</v>
          </cell>
          <cell r="H9">
            <v>2.16</v>
          </cell>
          <cell r="I9">
            <v>1.6123684931454945</v>
          </cell>
          <cell r="J9">
            <v>1.5464144</v>
          </cell>
          <cell r="K9">
            <v>1976468</v>
          </cell>
          <cell r="L9">
            <v>1974723</v>
          </cell>
          <cell r="M9">
            <v>2253476.4</v>
          </cell>
          <cell r="N9">
            <v>2457913.4</v>
          </cell>
          <cell r="O9">
            <v>2450235.6</v>
          </cell>
          <cell r="P9">
            <v>2450235.6</v>
          </cell>
          <cell r="Q9">
            <v>2427202.4</v>
          </cell>
          <cell r="R9">
            <v>2427202.4</v>
          </cell>
          <cell r="S9">
            <v>2427202.4</v>
          </cell>
          <cell r="T9">
            <v>2427202.4</v>
          </cell>
        </row>
        <row r="11">
          <cell r="E11" t="str">
            <v>LO</v>
          </cell>
          <cell r="F11" t="str">
            <v>£m</v>
          </cell>
          <cell r="H11">
            <v>1.24</v>
          </cell>
          <cell r="I11">
            <v>0.9251067293042178</v>
          </cell>
          <cell r="J11">
            <v>0.88942158</v>
          </cell>
          <cell r="K11">
            <v>1134128</v>
          </cell>
          <cell r="L11">
            <v>1134518.9</v>
          </cell>
          <cell r="M11">
            <v>1295640.8</v>
          </cell>
          <cell r="N11">
            <v>1413182.3</v>
          </cell>
          <cell r="O11">
            <v>1408767.9</v>
          </cell>
          <cell r="P11">
            <v>1408767.9</v>
          </cell>
          <cell r="Q11">
            <v>1395524.9</v>
          </cell>
          <cell r="R11">
            <v>1395524.9</v>
          </cell>
          <cell r="S11">
            <v>1395524.9</v>
          </cell>
          <cell r="T11">
            <v>1395524.9</v>
          </cell>
        </row>
        <row r="13">
          <cell r="E13" t="str">
            <v>NW</v>
          </cell>
          <cell r="F13" t="str">
            <v>£m</v>
          </cell>
          <cell r="H13">
            <v>1.46</v>
          </cell>
          <cell r="I13">
            <v>1.0889467989466763</v>
          </cell>
          <cell r="J13">
            <v>1.0455051</v>
          </cell>
          <cell r="K13">
            <v>1332804</v>
          </cell>
          <cell r="L13">
            <v>1329827.1</v>
          </cell>
          <cell r="M13">
            <v>1518580</v>
          </cell>
          <cell r="N13">
            <v>1656346.7</v>
          </cell>
          <cell r="O13">
            <v>1651172.7</v>
          </cell>
          <cell r="P13">
            <v>1651172.7</v>
          </cell>
          <cell r="Q13">
            <v>1635651</v>
          </cell>
          <cell r="R13">
            <v>1635651</v>
          </cell>
          <cell r="S13">
            <v>1635651</v>
          </cell>
          <cell r="T13">
            <v>1635651</v>
          </cell>
        </row>
        <row r="15">
          <cell r="E15" t="str">
            <v>WM</v>
          </cell>
          <cell r="F15" t="str">
            <v>£m</v>
          </cell>
          <cell r="H15">
            <v>1.06</v>
          </cell>
          <cell r="I15">
            <v>0.7923779786036115</v>
          </cell>
          <cell r="J15">
            <v>0.76005888</v>
          </cell>
          <cell r="K15">
            <v>970100</v>
          </cell>
          <cell r="L15">
            <v>971130.9</v>
          </cell>
          <cell r="M15">
            <v>1107902.6</v>
          </cell>
          <cell r="N15">
            <v>1208412.3</v>
          </cell>
          <cell r="O15">
            <v>1204637.6</v>
          </cell>
          <cell r="P15">
            <v>1204637.6</v>
          </cell>
          <cell r="Q15">
            <v>1193313.5</v>
          </cell>
          <cell r="R15">
            <v>1193313.5</v>
          </cell>
          <cell r="S15">
            <v>1193313.5</v>
          </cell>
          <cell r="T15">
            <v>1193313.5</v>
          </cell>
        </row>
      </sheetData>
      <sheetData sheetId="39">
        <row r="32">
          <cell r="C32" t="str">
            <v>EE</v>
          </cell>
          <cell r="D32">
            <v>7559604</v>
          </cell>
          <cell r="E32">
            <v>7833156</v>
          </cell>
          <cell r="F32">
            <v>7988061.599888773</v>
          </cell>
          <cell r="G32">
            <v>8241682.55568524</v>
          </cell>
          <cell r="H32">
            <v>8499235.135550404</v>
          </cell>
          <cell r="I32">
            <v>8766961.042320244</v>
          </cell>
          <cell r="J32">
            <v>9029969.873589851</v>
          </cell>
          <cell r="K32">
            <v>9300868.969797544</v>
          </cell>
        </row>
        <row r="33">
          <cell r="C33" t="str">
            <v>LO</v>
          </cell>
          <cell r="D33">
            <v>4419456</v>
          </cell>
          <cell r="E33">
            <v>4579380</v>
          </cell>
          <cell r="F33">
            <v>4656307.8897821745</v>
          </cell>
          <cell r="G33">
            <v>4804145.665282758</v>
          </cell>
          <cell r="H33">
            <v>4954275.217322844</v>
          </cell>
          <cell r="I33">
            <v>5110334.886668514</v>
          </cell>
          <cell r="J33">
            <v>5263644.93326857</v>
          </cell>
          <cell r="K33">
            <v>5421554.281266626</v>
          </cell>
        </row>
        <row r="34">
          <cell r="C34" t="str">
            <v>NW</v>
          </cell>
          <cell r="D34">
            <v>5117268</v>
          </cell>
          <cell r="E34">
            <v>5302440</v>
          </cell>
          <cell r="F34">
            <v>5485851.607155881</v>
          </cell>
          <cell r="G34">
            <v>5660027.395683079</v>
          </cell>
          <cell r="H34">
            <v>5836903.251798176</v>
          </cell>
          <cell r="I34">
            <v>6020765.70422982</v>
          </cell>
          <cell r="J34">
            <v>6201388.675356714</v>
          </cell>
          <cell r="K34">
            <v>6387430.335617415</v>
          </cell>
        </row>
        <row r="35">
          <cell r="C35" t="str">
            <v>WM</v>
          </cell>
          <cell r="D35">
            <v>3721656</v>
          </cell>
          <cell r="E35">
            <v>3856320</v>
          </cell>
          <cell r="F35">
            <v>3961318.138470572</v>
          </cell>
          <cell r="G35">
            <v>4087089.989367012</v>
          </cell>
          <cell r="H35">
            <v>4214811.551534732</v>
          </cell>
          <cell r="I35">
            <v>4347578.115408076</v>
          </cell>
          <cell r="J35">
            <v>4478005.458870319</v>
          </cell>
          <cell r="K35">
            <v>4612345.622636427</v>
          </cell>
        </row>
      </sheetData>
      <sheetData sheetId="40">
        <row r="5">
          <cell r="B5" t="str">
            <v>TPWRt-2</v>
          </cell>
          <cell r="C5" t="str">
            <v>Payments made in year t-2 in respect of failure to meet third party damage and water ingress standard (SP's =&lt;73,200 kWh/a)</v>
          </cell>
          <cell r="E5">
            <v>0</v>
          </cell>
          <cell r="F5">
            <v>6790</v>
          </cell>
        </row>
        <row r="6">
          <cell r="B6" t="str">
            <v>TPWUt-2</v>
          </cell>
          <cell r="C6" t="str">
            <v>Payments made in year t-2 in respect of failure to make gas available for offtake resulting from third party damage and water ingress (SP's &gt;73,200 kWh/a)</v>
          </cell>
          <cell r="E6">
            <v>0</v>
          </cell>
          <cell r="F6">
            <v>0</v>
          </cell>
        </row>
        <row r="8">
          <cell r="B8" t="str">
            <v>TGt</v>
          </cell>
          <cell r="C8" t="str">
            <v>Allowance for gas illegally taken (Reasonable Endeavours Costs from Shippers via Xoserve "RED" Report)</v>
          </cell>
          <cell r="D8">
            <v>29966</v>
          </cell>
        </row>
        <row r="9">
          <cell r="B9" t="str">
            <v>MPt</v>
          </cell>
          <cell r="C9" t="str">
            <v>Miscellaneous pass through items, as Directed by Ofgem</v>
          </cell>
          <cell r="D9">
            <v>74179.16</v>
          </cell>
        </row>
        <row r="13">
          <cell r="B13" t="str">
            <v>TPWRt-2</v>
          </cell>
          <cell r="C13" t="str">
            <v>Payments made in year t-2 in respect of failure to meet third party damage and water ingress standard (SP's =&lt;73,200 kWh/a)</v>
          </cell>
          <cell r="E13">
            <v>24040</v>
          </cell>
          <cell r="F13">
            <v>15530</v>
          </cell>
        </row>
        <row r="14">
          <cell r="B14" t="str">
            <v>TPWUt-2</v>
          </cell>
          <cell r="C14" t="str">
            <v>Payments made in year t-2 in respect of failure to make gas available for offtake resulting from third party damage and water ingress (SP's &gt;73,200 kWh/a)</v>
          </cell>
          <cell r="E14">
            <v>0</v>
          </cell>
          <cell r="F14">
            <v>0</v>
          </cell>
        </row>
        <row r="16">
          <cell r="B16" t="str">
            <v>TGt</v>
          </cell>
          <cell r="C16" t="str">
            <v>Allowance for gas illegally taken</v>
          </cell>
          <cell r="D16">
            <v>5505</v>
          </cell>
        </row>
        <row r="17">
          <cell r="B17" t="str">
            <v>MPt</v>
          </cell>
          <cell r="C17" t="str">
            <v>Miscellaneous pass through items, as Directed by Ofgem</v>
          </cell>
          <cell r="D17">
            <v>35291.39</v>
          </cell>
        </row>
        <row r="21">
          <cell r="B21" t="str">
            <v>TPWRt-2</v>
          </cell>
          <cell r="C21" t="str">
            <v>Payments made in year t-2 in respect of failure to meet third party damage and water ingress standard (SP's =&lt;73,200 kWh/a)</v>
          </cell>
          <cell r="E21">
            <v>75970</v>
          </cell>
          <cell r="F21">
            <v>6640</v>
          </cell>
        </row>
        <row r="22">
          <cell r="B22" t="str">
            <v>TPWUt-2</v>
          </cell>
          <cell r="C22" t="str">
            <v>Payments made in year t-2 in respect of failure to make gas available for offtake resulting from third party damage and water ingress (SP's &gt;73,200 kWh/a)</v>
          </cell>
          <cell r="E22">
            <v>0</v>
          </cell>
          <cell r="F22">
            <v>0</v>
          </cell>
        </row>
        <row r="24">
          <cell r="B24" t="str">
            <v>TGt</v>
          </cell>
          <cell r="C24" t="str">
            <v>Allowance for gas illegally taken</v>
          </cell>
          <cell r="D24">
            <v>13805</v>
          </cell>
        </row>
        <row r="25">
          <cell r="B25" t="str">
            <v>MPt</v>
          </cell>
          <cell r="C25" t="str">
            <v>Miscellaneous pass through items, as Directed by Ofgem</v>
          </cell>
          <cell r="D25">
            <v>47360.630000000005</v>
          </cell>
        </row>
        <row r="29">
          <cell r="B29" t="str">
            <v>TPWRt-2</v>
          </cell>
          <cell r="C29" t="str">
            <v>Payments made in year t-2 in respect of failure to meet third party damage and water ingress standard (SP's =&lt;73,200 kWh/a)</v>
          </cell>
          <cell r="E29">
            <v>0</v>
          </cell>
          <cell r="F29">
            <v>1950</v>
          </cell>
        </row>
        <row r="30">
          <cell r="B30" t="str">
            <v>TPWUt-2</v>
          </cell>
          <cell r="C30" t="str">
            <v>Payments made in year t-2 in respect of failure to make gas available for offtake resulting from third party damage and water ingress (SP's &gt;73,200 kWh/a)</v>
          </cell>
          <cell r="E30">
            <v>0</v>
          </cell>
          <cell r="F30">
            <v>0</v>
          </cell>
        </row>
        <row r="32">
          <cell r="B32" t="str">
            <v>TGt</v>
          </cell>
          <cell r="C32" t="str">
            <v>Allowance for gas illegally taken</v>
          </cell>
          <cell r="D32">
            <v>10209</v>
          </cell>
        </row>
        <row r="33">
          <cell r="B33" t="str">
            <v>MPt</v>
          </cell>
          <cell r="C33" t="str">
            <v>Miscellaneous pass through items, as Directed by Ofgem</v>
          </cell>
          <cell r="D33">
            <v>16196.730000000003</v>
          </cell>
        </row>
      </sheetData>
      <sheetData sheetId="42">
        <row r="29">
          <cell r="D29" t="str">
            <v>EE</v>
          </cell>
          <cell r="E29">
            <v>1178984.5675009724</v>
          </cell>
          <cell r="F29">
            <v>2825345.653200242</v>
          </cell>
          <cell r="G29">
            <v>3027737.86193294</v>
          </cell>
          <cell r="H29">
            <v>3459183.34127419</v>
          </cell>
          <cell r="I29">
            <v>3988956.4132803697</v>
          </cell>
          <cell r="J29">
            <v>4441555.815630374</v>
          </cell>
          <cell r="K29">
            <v>4836217.986540002</v>
          </cell>
          <cell r="L29">
            <v>4992371.855925638</v>
          </cell>
        </row>
        <row r="30">
          <cell r="D30" t="str">
            <v>LO</v>
          </cell>
          <cell r="E30">
            <v>792196.8616262482</v>
          </cell>
          <cell r="F30">
            <v>1929230.4579483373</v>
          </cell>
          <cell r="G30">
            <v>2227027.224438999</v>
          </cell>
          <cell r="H30">
            <v>2514618.9425613373</v>
          </cell>
          <cell r="I30">
            <v>2758243.908275537</v>
          </cell>
          <cell r="J30">
            <v>3136278.5828490253</v>
          </cell>
          <cell r="K30">
            <v>3395413.7994774883</v>
          </cell>
          <cell r="L30">
            <v>3493251.7299020183</v>
          </cell>
        </row>
        <row r="31">
          <cell r="D31" t="str">
            <v>NW</v>
          </cell>
          <cell r="E31">
            <v>856362.3395149786</v>
          </cell>
          <cell r="F31">
            <v>2031419.0328454843</v>
          </cell>
          <cell r="G31">
            <v>2187246.440238483</v>
          </cell>
          <cell r="H31">
            <v>2584982.6382759092</v>
          </cell>
          <cell r="I31">
            <v>2860401.09006352</v>
          </cell>
          <cell r="J31">
            <v>3201316.6179772313</v>
          </cell>
          <cell r="K31">
            <v>3452069.150561981</v>
          </cell>
          <cell r="L31">
            <v>3533496.565499968</v>
          </cell>
        </row>
        <row r="32">
          <cell r="D32" t="str">
            <v>WM</v>
          </cell>
          <cell r="E32">
            <v>632456.2313578005</v>
          </cell>
          <cell r="F32">
            <v>1539004.8560059348</v>
          </cell>
          <cell r="G32">
            <v>1650738.4733895778</v>
          </cell>
          <cell r="H32">
            <v>1859966.1403885607</v>
          </cell>
          <cell r="I32">
            <v>2173454.3715836983</v>
          </cell>
          <cell r="J32">
            <v>2410020.523917396</v>
          </cell>
          <cell r="K32">
            <v>2598331.6187025663</v>
          </cell>
          <cell r="L32">
            <v>2643079.577895335</v>
          </cell>
        </row>
        <row r="45">
          <cell r="D45" t="str">
            <v>EE</v>
          </cell>
          <cell r="E45">
            <v>32030.216573725844</v>
          </cell>
          <cell r="F45">
            <v>59391.65036757268</v>
          </cell>
          <cell r="G45">
            <v>58272.15373107856</v>
          </cell>
          <cell r="H45">
            <v>58102.65367620049</v>
          </cell>
          <cell r="I45">
            <v>59253.37976239246</v>
          </cell>
          <cell r="J45">
            <v>58932.60735566057</v>
          </cell>
          <cell r="K45">
            <v>59258.94261678408</v>
          </cell>
          <cell r="L45">
            <v>59586.22109380361</v>
          </cell>
        </row>
        <row r="46">
          <cell r="D46" t="str">
            <v>LO</v>
          </cell>
          <cell r="E46">
            <v>21522.111269614834</v>
          </cell>
          <cell r="F46">
            <v>40554.39401092601</v>
          </cell>
          <cell r="G46">
            <v>42861.594597544725</v>
          </cell>
          <cell r="H46">
            <v>42237.146497542024</v>
          </cell>
          <cell r="I46">
            <v>40971.937730438345</v>
          </cell>
          <cell r="J46">
            <v>41613.5881104034</v>
          </cell>
          <cell r="K46">
            <v>41604.54141303604</v>
          </cell>
          <cell r="L46">
            <v>41693.542853221705</v>
          </cell>
        </row>
        <row r="47">
          <cell r="D47" t="str">
            <v>NW</v>
          </cell>
          <cell r="E47">
            <v>23265.33523537803</v>
          </cell>
          <cell r="F47">
            <v>42702.502191947126</v>
          </cell>
          <cell r="G47">
            <v>42095.9695407588</v>
          </cell>
          <cell r="H47">
            <v>43419.02009027719</v>
          </cell>
          <cell r="I47">
            <v>42489.416905639766</v>
          </cell>
          <cell r="J47">
            <v>42476.54270255462</v>
          </cell>
          <cell r="K47">
            <v>42298.748375624105</v>
          </cell>
          <cell r="L47">
            <v>42173.88320867357</v>
          </cell>
        </row>
        <row r="48">
          <cell r="D48" t="str">
            <v>WM</v>
          </cell>
          <cell r="E48">
            <v>17182.336921281287</v>
          </cell>
          <cell r="F48">
            <v>32351.45342955419</v>
          </cell>
          <cell r="G48">
            <v>31770.282130617932</v>
          </cell>
          <cell r="H48">
            <v>31241.1797359803</v>
          </cell>
          <cell r="I48">
            <v>32285.265601529434</v>
          </cell>
          <cell r="J48">
            <v>31977.261831381416</v>
          </cell>
          <cell r="K48">
            <v>31837.76759455578</v>
          </cell>
          <cell r="L48">
            <v>31546.352844301102</v>
          </cell>
        </row>
      </sheetData>
      <sheetData sheetId="103">
        <row r="2">
          <cell r="I2" t="str">
            <v>2010-11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ing Page"/>
      <sheetName val="Contents"/>
      <sheetName val="Log"/>
      <sheetName val="Input Page"/>
      <sheetName val="Licence Condition Values"/>
      <sheetName val="NTS charges"/>
      <sheetName val="Gas prices"/>
      <sheetName val="workings"/>
      <sheetName val="Trans Act Forecast Return"/>
      <sheetName val="Trans Act Detailed Return"/>
      <sheetName val="Other revenue"/>
      <sheetName val="Recn to stat accts"/>
      <sheetName val="NG Reconciliation"/>
    </sheetNames>
    <sheetDataSet>
      <sheetData sheetId="3">
        <row r="9">
          <cell r="G9">
            <v>0.0554</v>
          </cell>
          <cell r="H9">
            <v>0.0363</v>
          </cell>
          <cell r="I9">
            <v>0.005</v>
          </cell>
          <cell r="J9">
            <v>0.005</v>
          </cell>
          <cell r="K9">
            <v>0.005</v>
          </cell>
          <cell r="L9">
            <v>0.005</v>
          </cell>
        </row>
      </sheetData>
      <sheetData sheetId="7">
        <row r="213">
          <cell r="H213">
            <v>468.0240528019987</v>
          </cell>
          <cell r="I213">
            <v>488.9603319473699</v>
          </cell>
          <cell r="J213">
            <v>488.52890095352654</v>
          </cell>
          <cell r="K213">
            <v>495.0056534700535</v>
          </cell>
          <cell r="L213">
            <v>520.5738735387533</v>
          </cell>
        </row>
        <row r="214">
          <cell r="H214">
            <v>467.4333880479909</v>
          </cell>
          <cell r="I214">
            <v>494.940639</v>
          </cell>
          <cell r="J214">
            <v>486.97675</v>
          </cell>
          <cell r="K214">
            <v>492.03109225</v>
          </cell>
          <cell r="L214">
            <v>522.60585993</v>
          </cell>
        </row>
        <row r="215">
          <cell r="H215">
            <v>0.015</v>
          </cell>
          <cell r="I215">
            <v>0.015</v>
          </cell>
          <cell r="J215">
            <v>0.015</v>
          </cell>
          <cell r="K215">
            <v>0.015</v>
          </cell>
          <cell r="L215">
            <v>0.015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-treasury.gov.uk/data_forecasts_index.htm" TargetMode="External" /><Relationship Id="rId2" Type="http://schemas.openxmlformats.org/officeDocument/2006/relationships/hyperlink" Target="http://www.ons.gov.uk/ons/datasets-and-tables/index.html?pageSize=50&amp;sortBy=none&amp;sortDirection=none&amp;newquery=CHAW&amp;content-type=Reference+table&amp;content-type=Datase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67"/>
  <sheetViews>
    <sheetView showGridLines="0" tabSelected="1" zoomScale="80" zoomScaleNormal="80" workbookViewId="0" topLeftCell="A1">
      <selection activeCell="F18" sqref="F18:S18"/>
    </sheetView>
  </sheetViews>
  <sheetFormatPr defaultColWidth="8.8515625" defaultRowHeight="15"/>
  <cols>
    <col min="1" max="1" width="2.421875" style="2" customWidth="1"/>
    <col min="2" max="2" width="12.28125" style="2" customWidth="1"/>
    <col min="3" max="4" width="8.8515625" style="2" customWidth="1"/>
    <col min="5" max="5" width="15.140625" style="2" customWidth="1"/>
    <col min="6" max="16384" width="8.8515625" style="2" customWidth="1"/>
  </cols>
  <sheetData>
    <row r="1" ht="15"/>
    <row r="2" spans="2:8" ht="21">
      <c r="B2" s="1" t="s">
        <v>0</v>
      </c>
      <c r="H2" s="3" t="s">
        <v>1</v>
      </c>
    </row>
    <row r="3" spans="2:8" ht="16.5" thickBot="1">
      <c r="B3" s="3" t="s">
        <v>2</v>
      </c>
      <c r="H3" s="4" t="s">
        <v>3</v>
      </c>
    </row>
    <row r="4" spans="2:19" ht="30">
      <c r="B4" s="5" t="s">
        <v>4</v>
      </c>
      <c r="C4" s="6">
        <v>2005</v>
      </c>
      <c r="D4" s="6">
        <v>2006</v>
      </c>
      <c r="E4" s="6">
        <v>2007</v>
      </c>
      <c r="F4" s="6">
        <v>2008</v>
      </c>
      <c r="G4" s="6">
        <v>2009</v>
      </c>
      <c r="H4" s="6">
        <v>2010</v>
      </c>
      <c r="I4" s="6">
        <v>2011</v>
      </c>
      <c r="J4" s="6">
        <v>2012</v>
      </c>
      <c r="K4" s="7">
        <v>2013</v>
      </c>
      <c r="L4" s="8">
        <v>2014</v>
      </c>
      <c r="M4" s="6">
        <v>2015</v>
      </c>
      <c r="N4" s="6">
        <v>2016</v>
      </c>
      <c r="O4" s="6">
        <v>2017</v>
      </c>
      <c r="P4" s="6">
        <v>2018</v>
      </c>
      <c r="Q4" s="6">
        <v>2019</v>
      </c>
      <c r="R4" s="6">
        <v>2020</v>
      </c>
      <c r="S4" s="9">
        <v>2021</v>
      </c>
    </row>
    <row r="5" spans="2:19" ht="15">
      <c r="B5" s="10" t="s">
        <v>5</v>
      </c>
      <c r="C5" s="11">
        <v>188.9</v>
      </c>
      <c r="D5" s="11">
        <v>193.4</v>
      </c>
      <c r="E5" s="11">
        <v>201.6</v>
      </c>
      <c r="F5" s="11">
        <v>209.8</v>
      </c>
      <c r="G5" s="11">
        <v>210.1</v>
      </c>
      <c r="H5" s="11">
        <v>217.9</v>
      </c>
      <c r="I5" s="11">
        <v>229</v>
      </c>
      <c r="J5" s="11">
        <v>238</v>
      </c>
      <c r="K5" s="11">
        <v>245.8</v>
      </c>
      <c r="L5" s="12">
        <v>252.6</v>
      </c>
      <c r="M5" s="13">
        <f aca="true" t="shared" si="0" ref="M5:S7">L5*(1+M$22)</f>
        <v>259.54650000000004</v>
      </c>
      <c r="N5" s="13">
        <f t="shared" si="0"/>
        <v>267.268008375</v>
      </c>
      <c r="O5" s="13">
        <f t="shared" si="0"/>
        <v>275.75376764090623</v>
      </c>
      <c r="P5" s="13">
        <f t="shared" si="0"/>
        <v>284.37107287968456</v>
      </c>
      <c r="Q5" s="13">
        <f t="shared" si="0"/>
        <v>293.3287616753947</v>
      </c>
      <c r="R5" s="13">
        <f t="shared" si="0"/>
        <v>302.1286245256565</v>
      </c>
      <c r="S5" s="14">
        <f t="shared" si="0"/>
        <v>311.1924832614262</v>
      </c>
    </row>
    <row r="6" spans="2:19" ht="15">
      <c r="B6" s="10" t="s">
        <v>6</v>
      </c>
      <c r="C6" s="11">
        <v>189.6</v>
      </c>
      <c r="D6" s="11">
        <v>194.2</v>
      </c>
      <c r="E6" s="11">
        <v>203.1</v>
      </c>
      <c r="F6" s="11">
        <v>211.4</v>
      </c>
      <c r="G6" s="11">
        <v>211.4</v>
      </c>
      <c r="H6" s="11">
        <v>219.2</v>
      </c>
      <c r="I6" s="11">
        <v>231.3</v>
      </c>
      <c r="J6" s="11">
        <v>239.9</v>
      </c>
      <c r="K6" s="11">
        <v>247.6</v>
      </c>
      <c r="L6" s="12">
        <v>254.2</v>
      </c>
      <c r="M6" s="13">
        <f t="shared" si="0"/>
        <v>261.1905</v>
      </c>
      <c r="N6" s="13">
        <f t="shared" si="0"/>
        <v>268.96091737499995</v>
      </c>
      <c r="O6" s="13">
        <f t="shared" si="0"/>
        <v>277.5004265016562</v>
      </c>
      <c r="P6" s="13">
        <f t="shared" si="0"/>
        <v>286.17231482983294</v>
      </c>
      <c r="Q6" s="13">
        <f t="shared" si="0"/>
        <v>295.1867427469727</v>
      </c>
      <c r="R6" s="13">
        <f t="shared" si="0"/>
        <v>304.04234502938186</v>
      </c>
      <c r="S6" s="14">
        <f t="shared" si="0"/>
        <v>313.1636153802633</v>
      </c>
    </row>
    <row r="7" spans="2:19" ht="15.75" thickBot="1">
      <c r="B7" s="10" t="s">
        <v>7</v>
      </c>
      <c r="C7" s="11">
        <v>190.5</v>
      </c>
      <c r="D7" s="11">
        <v>195</v>
      </c>
      <c r="E7" s="11">
        <v>204.4</v>
      </c>
      <c r="F7" s="11">
        <v>212.1</v>
      </c>
      <c r="G7" s="11">
        <v>211.3</v>
      </c>
      <c r="H7" s="11">
        <v>220.7</v>
      </c>
      <c r="I7" s="11">
        <v>232.5</v>
      </c>
      <c r="J7" s="11">
        <v>240.8</v>
      </c>
      <c r="K7" s="15">
        <v>248.7</v>
      </c>
      <c r="L7" s="12">
        <v>254.8</v>
      </c>
      <c r="M7" s="13">
        <f t="shared" si="0"/>
        <v>261.807</v>
      </c>
      <c r="N7" s="13">
        <f t="shared" si="0"/>
        <v>269.59575825</v>
      </c>
      <c r="O7" s="13">
        <f t="shared" si="0"/>
        <v>278.1554235744375</v>
      </c>
      <c r="P7" s="13">
        <f t="shared" si="0"/>
        <v>286.8477805611387</v>
      </c>
      <c r="Q7" s="13">
        <f t="shared" si="0"/>
        <v>295.88348564881454</v>
      </c>
      <c r="R7" s="13">
        <f t="shared" si="0"/>
        <v>304.759990218279</v>
      </c>
      <c r="S7" s="14">
        <f t="shared" si="0"/>
        <v>313.90278992482735</v>
      </c>
    </row>
    <row r="8" spans="2:19" ht="15.75" thickTop="1">
      <c r="B8" s="10" t="s">
        <v>8</v>
      </c>
      <c r="C8" s="11">
        <v>191.6</v>
      </c>
      <c r="D8" s="11">
        <v>196.5</v>
      </c>
      <c r="E8" s="11">
        <v>205.4</v>
      </c>
      <c r="F8" s="11">
        <v>214</v>
      </c>
      <c r="G8" s="11">
        <v>211.5</v>
      </c>
      <c r="H8" s="11">
        <v>222.8</v>
      </c>
      <c r="I8" s="11">
        <v>234.4</v>
      </c>
      <c r="J8" s="16">
        <v>242.5</v>
      </c>
      <c r="K8" s="17">
        <v>249.5</v>
      </c>
      <c r="L8" s="11">
        <v>255.7</v>
      </c>
      <c r="M8" s="13">
        <f aca="true" t="shared" si="1" ref="M8:S16">L8*(1+N$22)</f>
        <v>263.307075</v>
      </c>
      <c r="N8" s="13">
        <f t="shared" si="1"/>
        <v>271.66707463125</v>
      </c>
      <c r="O8" s="13">
        <f t="shared" si="1"/>
        <v>280.15667071347656</v>
      </c>
      <c r="P8" s="13">
        <f t="shared" si="1"/>
        <v>288.9816058409511</v>
      </c>
      <c r="Q8" s="13">
        <f t="shared" si="1"/>
        <v>297.6510540161796</v>
      </c>
      <c r="R8" s="13">
        <f t="shared" si="1"/>
        <v>306.58058563666503</v>
      </c>
      <c r="S8" s="14">
        <f t="shared" si="1"/>
        <v>306.58058563666503</v>
      </c>
    </row>
    <row r="9" spans="2:19" ht="15">
      <c r="B9" s="10" t="s">
        <v>9</v>
      </c>
      <c r="C9" s="11">
        <v>192</v>
      </c>
      <c r="D9" s="11">
        <v>197.7</v>
      </c>
      <c r="E9" s="11">
        <v>206.2</v>
      </c>
      <c r="F9" s="11">
        <v>215.1</v>
      </c>
      <c r="G9" s="11">
        <v>212.8</v>
      </c>
      <c r="H9" s="11">
        <v>223.6</v>
      </c>
      <c r="I9" s="11">
        <v>235.2</v>
      </c>
      <c r="J9" s="16">
        <v>242.4</v>
      </c>
      <c r="K9" s="12">
        <v>250</v>
      </c>
      <c r="L9" s="11">
        <v>255.9</v>
      </c>
      <c r="M9" s="13">
        <f t="shared" si="1"/>
        <v>263.51302499999997</v>
      </c>
      <c r="N9" s="13">
        <f t="shared" si="1"/>
        <v>271.87956354374995</v>
      </c>
      <c r="O9" s="13">
        <f t="shared" si="1"/>
        <v>280.3757999044921</v>
      </c>
      <c r="P9" s="13">
        <f t="shared" si="1"/>
        <v>289.2076376014836</v>
      </c>
      <c r="Q9" s="13">
        <f t="shared" si="1"/>
        <v>297.8838667295281</v>
      </c>
      <c r="R9" s="13">
        <f t="shared" si="1"/>
        <v>306.820382731414</v>
      </c>
      <c r="S9" s="14">
        <f t="shared" si="1"/>
        <v>306.820382731414</v>
      </c>
    </row>
    <row r="10" spans="2:19" ht="15">
      <c r="B10" s="10" t="s">
        <v>10</v>
      </c>
      <c r="C10" s="11">
        <v>192.2</v>
      </c>
      <c r="D10" s="11">
        <v>198.5</v>
      </c>
      <c r="E10" s="11">
        <v>207.3</v>
      </c>
      <c r="F10" s="11">
        <v>216.8</v>
      </c>
      <c r="G10" s="11">
        <v>213.4</v>
      </c>
      <c r="H10" s="11">
        <v>224.1</v>
      </c>
      <c r="I10" s="11">
        <v>235.2</v>
      </c>
      <c r="J10" s="16">
        <v>241.8</v>
      </c>
      <c r="K10" s="12">
        <v>249.7</v>
      </c>
      <c r="L10" s="13">
        <f aca="true" t="shared" si="2" ref="L10:L16">K10*(1+M$22)</f>
        <v>256.56675</v>
      </c>
      <c r="M10" s="13">
        <f t="shared" si="1"/>
        <v>264.1996108125</v>
      </c>
      <c r="N10" s="13">
        <f t="shared" si="1"/>
        <v>272.58794845579683</v>
      </c>
      <c r="O10" s="13">
        <f t="shared" si="1"/>
        <v>281.1063218450405</v>
      </c>
      <c r="P10" s="13">
        <f t="shared" si="1"/>
        <v>289.9611709831593</v>
      </c>
      <c r="Q10" s="13">
        <f t="shared" si="1"/>
        <v>298.6600061126541</v>
      </c>
      <c r="R10" s="13">
        <f t="shared" si="1"/>
        <v>307.61980629603374</v>
      </c>
      <c r="S10" s="14">
        <f t="shared" si="1"/>
        <v>307.61980629603374</v>
      </c>
    </row>
    <row r="11" spans="2:19" ht="15">
      <c r="B11" s="10" t="s">
        <v>11</v>
      </c>
      <c r="C11" s="11">
        <v>192.2</v>
      </c>
      <c r="D11" s="11">
        <v>198.5</v>
      </c>
      <c r="E11" s="11">
        <v>206.1</v>
      </c>
      <c r="F11" s="11">
        <v>216.5</v>
      </c>
      <c r="G11" s="11">
        <v>213.4</v>
      </c>
      <c r="H11" s="11">
        <v>223.6</v>
      </c>
      <c r="I11" s="11">
        <v>234.7</v>
      </c>
      <c r="J11" s="16">
        <v>242.1</v>
      </c>
      <c r="K11" s="12">
        <v>249.7</v>
      </c>
      <c r="L11" s="13">
        <f t="shared" si="2"/>
        <v>256.56675</v>
      </c>
      <c r="M11" s="13">
        <f t="shared" si="1"/>
        <v>264.1996108125</v>
      </c>
      <c r="N11" s="13">
        <f t="shared" si="1"/>
        <v>272.58794845579683</v>
      </c>
      <c r="O11" s="13">
        <f t="shared" si="1"/>
        <v>281.1063218450405</v>
      </c>
      <c r="P11" s="13">
        <f t="shared" si="1"/>
        <v>289.9611709831593</v>
      </c>
      <c r="Q11" s="13">
        <f t="shared" si="1"/>
        <v>298.6600061126541</v>
      </c>
      <c r="R11" s="13">
        <f t="shared" si="1"/>
        <v>307.61980629603374</v>
      </c>
      <c r="S11" s="14">
        <f t="shared" si="1"/>
        <v>307.61980629603374</v>
      </c>
    </row>
    <row r="12" spans="2:19" ht="15">
      <c r="B12" s="10" t="s">
        <v>12</v>
      </c>
      <c r="C12" s="11">
        <v>192.6</v>
      </c>
      <c r="D12" s="11">
        <v>199.2</v>
      </c>
      <c r="E12" s="11">
        <v>207.3</v>
      </c>
      <c r="F12" s="11">
        <v>217.2</v>
      </c>
      <c r="G12" s="11">
        <v>214.4</v>
      </c>
      <c r="H12" s="11">
        <v>224.5</v>
      </c>
      <c r="I12" s="11">
        <v>236.1</v>
      </c>
      <c r="J12" s="16">
        <v>243</v>
      </c>
      <c r="K12" s="12">
        <v>251</v>
      </c>
      <c r="L12" s="13">
        <f t="shared" si="2"/>
        <v>257.90250000000003</v>
      </c>
      <c r="M12" s="13">
        <f t="shared" si="1"/>
        <v>265.57509937500004</v>
      </c>
      <c r="N12" s="13">
        <f t="shared" si="1"/>
        <v>274.0071087801563</v>
      </c>
      <c r="O12" s="13">
        <f t="shared" si="1"/>
        <v>282.5698309295362</v>
      </c>
      <c r="P12" s="13">
        <f t="shared" si="1"/>
        <v>291.4707806038166</v>
      </c>
      <c r="Q12" s="13">
        <f t="shared" si="1"/>
        <v>300.2149040219311</v>
      </c>
      <c r="R12" s="13">
        <f t="shared" si="1"/>
        <v>309.221351142589</v>
      </c>
      <c r="S12" s="14">
        <f t="shared" si="1"/>
        <v>309.221351142589</v>
      </c>
    </row>
    <row r="13" spans="2:19" ht="15">
      <c r="B13" s="10" t="s">
        <v>13</v>
      </c>
      <c r="C13" s="11">
        <v>193.1</v>
      </c>
      <c r="D13" s="11">
        <v>200.1</v>
      </c>
      <c r="E13" s="11">
        <v>208</v>
      </c>
      <c r="F13" s="11">
        <v>218.4</v>
      </c>
      <c r="G13" s="11">
        <v>215.3</v>
      </c>
      <c r="H13" s="11">
        <v>225.3</v>
      </c>
      <c r="I13" s="11">
        <v>237.9</v>
      </c>
      <c r="J13" s="16">
        <v>244.2</v>
      </c>
      <c r="K13" s="12">
        <v>251.9</v>
      </c>
      <c r="L13" s="13">
        <f t="shared" si="2"/>
        <v>258.82725000000005</v>
      </c>
      <c r="M13" s="13">
        <f t="shared" si="1"/>
        <v>266.52736068750005</v>
      </c>
      <c r="N13" s="13">
        <f t="shared" si="1"/>
        <v>274.9896043893282</v>
      </c>
      <c r="O13" s="13">
        <f t="shared" si="1"/>
        <v>283.58302952649467</v>
      </c>
      <c r="P13" s="13">
        <f t="shared" si="1"/>
        <v>292.5158949565793</v>
      </c>
      <c r="Q13" s="13">
        <f t="shared" si="1"/>
        <v>301.2913718052767</v>
      </c>
      <c r="R13" s="13">
        <f t="shared" si="1"/>
        <v>310.330112959435</v>
      </c>
      <c r="S13" s="14">
        <f t="shared" si="1"/>
        <v>310.330112959435</v>
      </c>
    </row>
    <row r="14" spans="2:19" ht="15">
      <c r="B14" s="10" t="s">
        <v>14</v>
      </c>
      <c r="C14" s="11">
        <v>193.3</v>
      </c>
      <c r="D14" s="11">
        <v>200.4</v>
      </c>
      <c r="E14" s="11">
        <v>208.9</v>
      </c>
      <c r="F14" s="11">
        <v>217.7</v>
      </c>
      <c r="G14" s="11">
        <v>216</v>
      </c>
      <c r="H14" s="11">
        <v>225.8</v>
      </c>
      <c r="I14" s="11">
        <v>238</v>
      </c>
      <c r="J14" s="16">
        <v>245.6</v>
      </c>
      <c r="K14" s="12">
        <v>251.9</v>
      </c>
      <c r="L14" s="13">
        <f t="shared" si="2"/>
        <v>258.82725000000005</v>
      </c>
      <c r="M14" s="13">
        <f t="shared" si="1"/>
        <v>266.52736068750005</v>
      </c>
      <c r="N14" s="13">
        <f t="shared" si="1"/>
        <v>274.9896043893282</v>
      </c>
      <c r="O14" s="13">
        <f t="shared" si="1"/>
        <v>283.58302952649467</v>
      </c>
      <c r="P14" s="13">
        <f t="shared" si="1"/>
        <v>292.5158949565793</v>
      </c>
      <c r="Q14" s="13">
        <f t="shared" si="1"/>
        <v>301.2913718052767</v>
      </c>
      <c r="R14" s="13">
        <f t="shared" si="1"/>
        <v>310.330112959435</v>
      </c>
      <c r="S14" s="14">
        <f t="shared" si="1"/>
        <v>310.330112959435</v>
      </c>
    </row>
    <row r="15" spans="2:19" ht="15">
      <c r="B15" s="10" t="s">
        <v>15</v>
      </c>
      <c r="C15" s="11">
        <v>193.6</v>
      </c>
      <c r="D15" s="11">
        <v>201.1</v>
      </c>
      <c r="E15" s="11">
        <v>209.7</v>
      </c>
      <c r="F15" s="11">
        <v>216</v>
      </c>
      <c r="G15" s="11">
        <v>216.6</v>
      </c>
      <c r="H15" s="11">
        <v>226.8</v>
      </c>
      <c r="I15" s="11">
        <v>238.5</v>
      </c>
      <c r="J15" s="16">
        <v>245.6</v>
      </c>
      <c r="K15" s="12">
        <v>252.1</v>
      </c>
      <c r="L15" s="13">
        <f t="shared" si="2"/>
        <v>259.03275</v>
      </c>
      <c r="M15" s="13">
        <f t="shared" si="1"/>
        <v>266.73897431250003</v>
      </c>
      <c r="N15" s="13">
        <f t="shared" si="1"/>
        <v>275.2079367469219</v>
      </c>
      <c r="O15" s="13">
        <f t="shared" si="1"/>
        <v>283.8081847702632</v>
      </c>
      <c r="P15" s="13">
        <f t="shared" si="1"/>
        <v>292.7481425905265</v>
      </c>
      <c r="Q15" s="13">
        <f t="shared" si="1"/>
        <v>301.5305868682423</v>
      </c>
      <c r="R15" s="13">
        <f t="shared" si="1"/>
        <v>310.5765044742896</v>
      </c>
      <c r="S15" s="14">
        <f t="shared" si="1"/>
        <v>310.5765044742896</v>
      </c>
    </row>
    <row r="16" spans="2:19" ht="15.75" thickBot="1">
      <c r="B16" s="18" t="s">
        <v>16</v>
      </c>
      <c r="C16" s="19">
        <v>194.1</v>
      </c>
      <c r="D16" s="19">
        <v>202.7</v>
      </c>
      <c r="E16" s="19">
        <v>210.9</v>
      </c>
      <c r="F16" s="19">
        <v>212.9</v>
      </c>
      <c r="G16" s="19">
        <v>218</v>
      </c>
      <c r="H16" s="19">
        <v>228.4</v>
      </c>
      <c r="I16" s="19">
        <v>239.4</v>
      </c>
      <c r="J16" s="20">
        <v>246.8</v>
      </c>
      <c r="K16" s="21">
        <v>253.4</v>
      </c>
      <c r="L16" s="22">
        <f t="shared" si="2"/>
        <v>260.36850000000004</v>
      </c>
      <c r="M16" s="22">
        <f t="shared" si="1"/>
        <v>268.114462875</v>
      </c>
      <c r="N16" s="22">
        <f t="shared" si="1"/>
        <v>276.62709707128124</v>
      </c>
      <c r="O16" s="22">
        <f t="shared" si="1"/>
        <v>285.2716938547588</v>
      </c>
      <c r="P16" s="22">
        <f t="shared" si="1"/>
        <v>294.2577522111837</v>
      </c>
      <c r="Q16" s="22">
        <f t="shared" si="1"/>
        <v>303.0854847775192</v>
      </c>
      <c r="R16" s="22">
        <f t="shared" si="1"/>
        <v>312.17804932084476</v>
      </c>
      <c r="S16" s="23">
        <f t="shared" si="1"/>
        <v>312.17804932084476</v>
      </c>
    </row>
    <row r="17" spans="2:11" ht="15.75" thickTop="1">
      <c r="B17" s="24"/>
      <c r="K17" s="25"/>
    </row>
    <row r="18" spans="2:19" ht="15">
      <c r="B18" s="26" t="s">
        <v>17</v>
      </c>
      <c r="C18" s="27"/>
      <c r="D18" s="28"/>
      <c r="E18" s="29"/>
      <c r="F18" s="167">
        <f aca="true" t="shared" si="3" ref="F18:S18">AVERAGE(E8:E16,F5:F7)</f>
        <v>208.5916666666667</v>
      </c>
      <c r="G18" s="167">
        <f t="shared" si="3"/>
        <v>214.7833333333334</v>
      </c>
      <c r="H18" s="167">
        <f t="shared" si="3"/>
        <v>215.76666666666662</v>
      </c>
      <c r="I18" s="167">
        <f t="shared" si="3"/>
        <v>226.475</v>
      </c>
      <c r="J18" s="167">
        <f t="shared" si="3"/>
        <v>237.3416666666667</v>
      </c>
      <c r="K18" s="168">
        <f t="shared" si="3"/>
        <v>244.67499999999998</v>
      </c>
      <c r="L18" s="169">
        <f t="shared" si="3"/>
        <v>251.73333333333335</v>
      </c>
      <c r="M18" s="167">
        <f t="shared" si="3"/>
        <v>258.5196458333333</v>
      </c>
      <c r="N18" s="167">
        <f t="shared" si="3"/>
        <v>266.21060529687503</v>
      </c>
      <c r="O18" s="167">
        <f t="shared" si="3"/>
        <v>274.66279201505074</v>
      </c>
      <c r="P18" s="167">
        <f t="shared" si="3"/>
        <v>283.2460042655211</v>
      </c>
      <c r="Q18" s="167">
        <f t="shared" si="3"/>
        <v>292.1682533998851</v>
      </c>
      <c r="R18" s="167">
        <f t="shared" si="3"/>
        <v>300.9333010018816</v>
      </c>
      <c r="S18" s="167">
        <f t="shared" si="3"/>
        <v>309.96130003193804</v>
      </c>
    </row>
    <row r="19" spans="11:19" ht="15">
      <c r="K19" s="31"/>
      <c r="L19" s="32">
        <f>L18/K18-1</f>
        <v>0.028847791287762714</v>
      </c>
      <c r="M19" s="33">
        <f aca="true" t="shared" si="4" ref="M19:S19">M18/L18-1</f>
        <v>0.026958338850635366</v>
      </c>
      <c r="N19" s="33">
        <f t="shared" si="4"/>
        <v>0.029750000000000165</v>
      </c>
      <c r="O19" s="33">
        <f t="shared" si="4"/>
        <v>0.03174999999999972</v>
      </c>
      <c r="P19" s="33">
        <f t="shared" si="4"/>
        <v>0.03125</v>
      </c>
      <c r="Q19" s="33">
        <f t="shared" si="4"/>
        <v>0.031500000000000306</v>
      </c>
      <c r="R19" s="33">
        <f t="shared" si="4"/>
        <v>0.029999999999999805</v>
      </c>
      <c r="S19" s="33">
        <f t="shared" si="4"/>
        <v>0.030000000000000027</v>
      </c>
    </row>
    <row r="20" spans="2:11" ht="15.75" thickBot="1">
      <c r="B20" s="24"/>
      <c r="K20" s="31"/>
    </row>
    <row r="21" spans="2:19" ht="15.75" thickBot="1">
      <c r="B21" s="34"/>
      <c r="C21" s="35"/>
      <c r="D21" s="36" t="s">
        <v>18</v>
      </c>
      <c r="E21" s="36" t="s">
        <v>19</v>
      </c>
      <c r="F21" s="36" t="s">
        <v>20</v>
      </c>
      <c r="G21" s="36" t="s">
        <v>21</v>
      </c>
      <c r="H21" s="36" t="s">
        <v>22</v>
      </c>
      <c r="I21" s="36" t="s">
        <v>23</v>
      </c>
      <c r="J21" s="36" t="s">
        <v>24</v>
      </c>
      <c r="K21" s="37" t="s">
        <v>25</v>
      </c>
      <c r="L21" s="38" t="s">
        <v>26</v>
      </c>
      <c r="M21" s="36" t="s">
        <v>27</v>
      </c>
      <c r="N21" s="36" t="s">
        <v>28</v>
      </c>
      <c r="O21" s="36" t="s">
        <v>29</v>
      </c>
      <c r="P21" s="36" t="s">
        <v>30</v>
      </c>
      <c r="Q21" s="36" t="s">
        <v>31</v>
      </c>
      <c r="R21" s="36" t="s">
        <v>32</v>
      </c>
      <c r="S21" s="39" t="s">
        <v>33</v>
      </c>
    </row>
    <row r="22" spans="2:19" ht="15.75" thickBot="1">
      <c r="B22" s="40" t="s">
        <v>34</v>
      </c>
      <c r="C22" s="41"/>
      <c r="D22" s="41"/>
      <c r="E22" s="42"/>
      <c r="F22" s="42"/>
      <c r="G22" s="42"/>
      <c r="H22" s="42"/>
      <c r="I22" s="163">
        <f>I25/H25-1</f>
        <v>0.04962922910551537</v>
      </c>
      <c r="J22" s="163">
        <f>J25/I25-1</f>
        <v>0.0479817492732828</v>
      </c>
      <c r="K22" s="164">
        <f>K25/J25-1</f>
        <v>0.03089779151012939</v>
      </c>
      <c r="L22" s="165">
        <f>L25/K25-1</f>
        <v>0.028847791287762714</v>
      </c>
      <c r="M22" s="166">
        <f aca="true" t="shared" si="5" ref="M22:S22">(M30*0.75)+(N30*0.25)</f>
        <v>0.0275</v>
      </c>
      <c r="N22" s="166">
        <f t="shared" si="5"/>
        <v>0.029750000000000002</v>
      </c>
      <c r="O22" s="166">
        <f t="shared" si="5"/>
        <v>0.03175</v>
      </c>
      <c r="P22" s="166">
        <f t="shared" si="5"/>
        <v>0.03125</v>
      </c>
      <c r="Q22" s="166">
        <f t="shared" si="5"/>
        <v>0.0315</v>
      </c>
      <c r="R22" s="166">
        <f t="shared" si="5"/>
        <v>0.03</v>
      </c>
      <c r="S22" s="166">
        <f t="shared" si="5"/>
        <v>0.03</v>
      </c>
    </row>
    <row r="23" spans="2:19" s="48" customFormat="1" ht="15.75" thickBot="1">
      <c r="B23" s="43"/>
      <c r="C23" s="44"/>
      <c r="D23" s="44"/>
      <c r="E23" s="44"/>
      <c r="F23" s="44"/>
      <c r="G23" s="44"/>
      <c r="H23" s="45" t="s">
        <v>35</v>
      </c>
      <c r="I23" s="46"/>
      <c r="J23" s="46"/>
      <c r="K23" s="47"/>
      <c r="L23" s="46"/>
      <c r="M23" s="46"/>
      <c r="N23" s="46"/>
      <c r="O23" s="46"/>
      <c r="P23" s="46"/>
      <c r="Q23" s="46"/>
      <c r="R23" s="46"/>
      <c r="S23" s="46"/>
    </row>
    <row r="24" spans="2:19" ht="15.75" thickTop="1">
      <c r="B24" s="34"/>
      <c r="C24" s="35"/>
      <c r="D24" s="36" t="s">
        <v>18</v>
      </c>
      <c r="E24" s="36" t="s">
        <v>19</v>
      </c>
      <c r="F24" s="36" t="s">
        <v>20</v>
      </c>
      <c r="G24" s="49" t="s">
        <v>21</v>
      </c>
      <c r="H24" s="50" t="s">
        <v>22</v>
      </c>
      <c r="I24" s="38" t="s">
        <v>23</v>
      </c>
      <c r="J24" s="36" t="s">
        <v>24</v>
      </c>
      <c r="K24" s="36" t="s">
        <v>25</v>
      </c>
      <c r="L24" s="51" t="s">
        <v>26</v>
      </c>
      <c r="M24" s="36" t="s">
        <v>27</v>
      </c>
      <c r="N24" s="36" t="s">
        <v>28</v>
      </c>
      <c r="O24" s="36" t="s">
        <v>29</v>
      </c>
      <c r="P24" s="36" t="s">
        <v>30</v>
      </c>
      <c r="Q24" s="36" t="s">
        <v>31</v>
      </c>
      <c r="R24" s="36" t="s">
        <v>32</v>
      </c>
      <c r="S24" s="39" t="s">
        <v>33</v>
      </c>
    </row>
    <row r="25" spans="2:19" ht="19.5" thickBot="1">
      <c r="B25" s="52" t="s">
        <v>36</v>
      </c>
      <c r="C25" s="53"/>
      <c r="D25" s="170">
        <f>AVERAGE(C8:C16,D5:D7)</f>
        <v>193.10833333333332</v>
      </c>
      <c r="E25" s="170">
        <f aca="true" t="shared" si="6" ref="E25:L25">AVERAGE(D8:D16,E5:E7)</f>
        <v>200.3166666666667</v>
      </c>
      <c r="F25" s="170">
        <f t="shared" si="6"/>
        <v>208.5916666666667</v>
      </c>
      <c r="G25" s="171">
        <f t="shared" si="6"/>
        <v>214.7833333333334</v>
      </c>
      <c r="H25" s="172">
        <f t="shared" si="6"/>
        <v>215.76666666666662</v>
      </c>
      <c r="I25" s="173">
        <f t="shared" si="6"/>
        <v>226.475</v>
      </c>
      <c r="J25" s="174">
        <f t="shared" si="6"/>
        <v>237.3416666666667</v>
      </c>
      <c r="K25" s="175">
        <f t="shared" si="6"/>
        <v>244.67499999999998</v>
      </c>
      <c r="L25" s="176">
        <f t="shared" si="6"/>
        <v>251.73333333333335</v>
      </c>
      <c r="M25" s="177">
        <f>L25*(1+M22)</f>
        <v>258.65600000000006</v>
      </c>
      <c r="N25" s="177">
        <f aca="true" t="shared" si="7" ref="N25:S25">M25*(1+N22)</f>
        <v>266.3510160000001</v>
      </c>
      <c r="O25" s="177">
        <f t="shared" si="7"/>
        <v>274.80766075800005</v>
      </c>
      <c r="P25" s="177">
        <f t="shared" si="7"/>
        <v>283.3954001566876</v>
      </c>
      <c r="Q25" s="177">
        <f t="shared" si="7"/>
        <v>292.3223552616233</v>
      </c>
      <c r="R25" s="177">
        <f t="shared" si="7"/>
        <v>301.09202591947195</v>
      </c>
      <c r="S25" s="177">
        <f t="shared" si="7"/>
        <v>310.1247866970561</v>
      </c>
    </row>
    <row r="26" spans="2:19" ht="17.25" thickBot="1" thickTop="1">
      <c r="B26" s="52"/>
      <c r="C26" s="53"/>
      <c r="D26" s="55"/>
      <c r="E26" s="56">
        <f>E25/D25-1</f>
        <v>0.03732792473999935</v>
      </c>
      <c r="F26" s="56">
        <f aca="true" t="shared" si="8" ref="F26:S26">F25/E25-1</f>
        <v>0.04130959314418847</v>
      </c>
      <c r="G26" s="56">
        <f t="shared" si="8"/>
        <v>0.029683192840877393</v>
      </c>
      <c r="H26" s="57">
        <f t="shared" si="8"/>
        <v>0.00457825715837612</v>
      </c>
      <c r="I26" s="56">
        <f t="shared" si="8"/>
        <v>0.04962922910551537</v>
      </c>
      <c r="J26" s="58">
        <f t="shared" si="8"/>
        <v>0.0479817492732828</v>
      </c>
      <c r="K26" s="59">
        <f t="shared" si="8"/>
        <v>0.03089779151012939</v>
      </c>
      <c r="L26" s="60">
        <f t="shared" si="8"/>
        <v>0.028847791287762714</v>
      </c>
      <c r="M26" s="58">
        <f t="shared" si="8"/>
        <v>0.02750000000000008</v>
      </c>
      <c r="N26" s="58">
        <f t="shared" si="8"/>
        <v>0.029749999999999943</v>
      </c>
      <c r="O26" s="58">
        <f t="shared" si="8"/>
        <v>0.031749999999999945</v>
      </c>
      <c r="P26" s="58">
        <f t="shared" si="8"/>
        <v>0.03125</v>
      </c>
      <c r="Q26" s="58">
        <f t="shared" si="8"/>
        <v>0.031500000000000083</v>
      </c>
      <c r="R26" s="58">
        <f t="shared" si="8"/>
        <v>0.030000000000000027</v>
      </c>
      <c r="S26" s="61">
        <f t="shared" si="8"/>
        <v>0.030000000000000027</v>
      </c>
    </row>
    <row r="27" spans="2:19" ht="19.5" thickBot="1">
      <c r="B27" s="52" t="s">
        <v>37</v>
      </c>
      <c r="C27" s="53"/>
      <c r="D27" s="55"/>
      <c r="E27" s="55"/>
      <c r="F27" s="55"/>
      <c r="G27" s="55"/>
      <c r="H27" s="62"/>
      <c r="I27" s="54">
        <f>I25/$H25</f>
        <v>1.0496292291055154</v>
      </c>
      <c r="J27" s="54">
        <f aca="true" t="shared" si="9" ref="J27:S27">J25/$H25</f>
        <v>1.0999922756063654</v>
      </c>
      <c r="K27" s="160">
        <f t="shared" si="9"/>
        <v>1.1339796076008035</v>
      </c>
      <c r="L27" s="161">
        <f t="shared" si="9"/>
        <v>1.1666924146454507</v>
      </c>
      <c r="M27" s="54">
        <f t="shared" si="9"/>
        <v>1.1987764560482008</v>
      </c>
      <c r="N27" s="54">
        <f t="shared" si="9"/>
        <v>1.2344400556156347</v>
      </c>
      <c r="O27" s="54">
        <f t="shared" si="9"/>
        <v>1.273633527381431</v>
      </c>
      <c r="P27" s="54">
        <f t="shared" si="9"/>
        <v>1.3134345751121008</v>
      </c>
      <c r="Q27" s="54">
        <f t="shared" si="9"/>
        <v>1.3548077642281322</v>
      </c>
      <c r="R27" s="54">
        <f t="shared" si="9"/>
        <v>1.3954519971549761</v>
      </c>
      <c r="S27" s="162">
        <f t="shared" si="9"/>
        <v>1.4373155570696252</v>
      </c>
    </row>
    <row r="28" spans="11:12" ht="15">
      <c r="K28" s="31"/>
      <c r="L28" s="63"/>
    </row>
    <row r="29" spans="2:20" ht="15.75" thickBot="1">
      <c r="B29" s="64" t="s">
        <v>38</v>
      </c>
      <c r="C29" s="65">
        <v>1</v>
      </c>
      <c r="D29" s="65">
        <v>2</v>
      </c>
      <c r="E29" s="65">
        <v>3</v>
      </c>
      <c r="F29" s="65">
        <v>4</v>
      </c>
      <c r="G29" s="65">
        <v>5</v>
      </c>
      <c r="H29" s="65">
        <v>6</v>
      </c>
      <c r="I29" s="65">
        <v>7</v>
      </c>
      <c r="J29" s="65">
        <v>8</v>
      </c>
      <c r="K29" s="66">
        <v>9</v>
      </c>
      <c r="L29" s="67">
        <v>10</v>
      </c>
      <c r="M29" s="65">
        <v>11</v>
      </c>
      <c r="N29" s="65">
        <v>12</v>
      </c>
      <c r="O29" s="65">
        <v>13</v>
      </c>
      <c r="P29" s="65">
        <v>14</v>
      </c>
      <c r="Q29" s="65">
        <v>15</v>
      </c>
      <c r="R29" s="65">
        <v>16</v>
      </c>
      <c r="S29" s="65">
        <v>17</v>
      </c>
      <c r="T29" s="65">
        <v>18</v>
      </c>
    </row>
    <row r="30" spans="2:20" ht="33" thickBot="1" thickTop="1">
      <c r="B30" s="68" t="s">
        <v>39</v>
      </c>
      <c r="C30" s="69">
        <v>41944</v>
      </c>
      <c r="D30" s="70"/>
      <c r="E30" s="71"/>
      <c r="F30" s="71"/>
      <c r="G30" s="71"/>
      <c r="H30" s="71"/>
      <c r="I30" s="71"/>
      <c r="J30" s="71"/>
      <c r="K30" s="72">
        <f aca="true" t="shared" si="10" ref="K30:T30">VLOOKUP($C30,$C$39:$T$47,K29)</f>
        <v>0.031</v>
      </c>
      <c r="L30" s="73">
        <f t="shared" si="10"/>
        <v>0.031</v>
      </c>
      <c r="M30" s="74">
        <f t="shared" si="10"/>
        <v>0.027</v>
      </c>
      <c r="N30" s="74">
        <f t="shared" si="10"/>
        <v>0.029</v>
      </c>
      <c r="O30" s="74">
        <f t="shared" si="10"/>
        <v>0.032</v>
      </c>
      <c r="P30" s="74">
        <f t="shared" si="10"/>
        <v>0.031</v>
      </c>
      <c r="Q30" s="74">
        <f t="shared" si="10"/>
        <v>0.032</v>
      </c>
      <c r="R30" s="74">
        <f t="shared" si="10"/>
        <v>0.03</v>
      </c>
      <c r="S30" s="74">
        <f t="shared" si="10"/>
        <v>0.03</v>
      </c>
      <c r="T30" s="75">
        <f t="shared" si="10"/>
        <v>0.03</v>
      </c>
    </row>
    <row r="31" spans="11:12" ht="15.75" thickBot="1">
      <c r="K31" s="31"/>
      <c r="L31" s="63"/>
    </row>
    <row r="32" spans="2:19" ht="18.75">
      <c r="B32" s="76" t="s">
        <v>40</v>
      </c>
      <c r="C32" s="77"/>
      <c r="D32" s="77"/>
      <c r="E32" s="77"/>
      <c r="F32" s="77"/>
      <c r="G32" s="77"/>
      <c r="H32" s="78"/>
      <c r="I32" s="79" t="str">
        <f aca="true" t="shared" si="11" ref="I32:S32">I24</f>
        <v>2010-11</v>
      </c>
      <c r="J32" s="79" t="str">
        <f t="shared" si="11"/>
        <v>2011-12</v>
      </c>
      <c r="K32" s="80" t="str">
        <f t="shared" si="11"/>
        <v>2012-13</v>
      </c>
      <c r="L32" s="81" t="str">
        <f t="shared" si="11"/>
        <v>2013-14</v>
      </c>
      <c r="M32" s="79" t="str">
        <f t="shared" si="11"/>
        <v>2014-15</v>
      </c>
      <c r="N32" s="79" t="str">
        <f t="shared" si="11"/>
        <v>2015-16</v>
      </c>
      <c r="O32" s="79" t="str">
        <f t="shared" si="11"/>
        <v>2016-17</v>
      </c>
      <c r="P32" s="79" t="str">
        <f t="shared" si="11"/>
        <v>2017-18</v>
      </c>
      <c r="Q32" s="79" t="str">
        <f t="shared" si="11"/>
        <v>2018-19</v>
      </c>
      <c r="R32" s="79" t="str">
        <f t="shared" si="11"/>
        <v>2019-20</v>
      </c>
      <c r="S32" s="82" t="str">
        <f t="shared" si="11"/>
        <v>2020-21</v>
      </c>
    </row>
    <row r="33" spans="2:19" ht="19.5" thickBot="1">
      <c r="B33" s="83" t="s">
        <v>41</v>
      </c>
      <c r="C33" s="84"/>
      <c r="D33" s="84"/>
      <c r="E33" s="84"/>
      <c r="F33" s="84"/>
      <c r="G33" s="84"/>
      <c r="H33" s="85"/>
      <c r="I33" s="156">
        <f>G27*(1+I50)*(1+I60)</f>
        <v>0</v>
      </c>
      <c r="J33" s="156">
        <f>H27*(1+J50)*(1+J60)</f>
        <v>0</v>
      </c>
      <c r="K33" s="157">
        <f>I27*(1+K50)*(1+K60)</f>
        <v>1.131660256534302</v>
      </c>
      <c r="L33" s="158">
        <f>J27*(1+L50)*(1+L60)</f>
        <v>1.163016333037232</v>
      </c>
      <c r="M33" s="156">
        <f>K27*(1+M51)*(1+M61)</f>
        <v>1.2050838144310987</v>
      </c>
      <c r="N33" s="156">
        <f>L27*(1+N52)*(1+N62)</f>
        <v>1.2344400556156345</v>
      </c>
      <c r="O33" s="156">
        <f>M27*(1+O53)*(1+O63)</f>
        <v>1.273633527381431</v>
      </c>
      <c r="P33" s="156">
        <f>N27*(1+P54)*(1+P64)</f>
        <v>1.3134345751121006</v>
      </c>
      <c r="Q33" s="156">
        <f>O27*(1+Q55)*(1+Q65)</f>
        <v>1.354807764228132</v>
      </c>
      <c r="R33" s="156">
        <f>P27*(1+R56)*(1+R66)</f>
        <v>1.3954519971549761</v>
      </c>
      <c r="S33" s="159">
        <f>Q27*(1+S57)*(1+S67)</f>
        <v>1.4373155570696254</v>
      </c>
    </row>
    <row r="34" spans="2:19" ht="15">
      <c r="B34" s="86" t="s">
        <v>42</v>
      </c>
      <c r="K34" s="31"/>
      <c r="L34" s="87">
        <f>L33/K33-1</f>
        <v>0.027708030145865425</v>
      </c>
      <c r="M34" s="87">
        <f>M33/L33-1</f>
        <v>0.03617101514301768</v>
      </c>
      <c r="N34" s="87">
        <f aca="true" t="shared" si="12" ref="N34:S34">N33/M33-1</f>
        <v>0.024360331483162856</v>
      </c>
      <c r="O34" s="87">
        <f t="shared" si="12"/>
        <v>0.031749999999999945</v>
      </c>
      <c r="P34" s="87">
        <f t="shared" si="12"/>
        <v>0.03125</v>
      </c>
      <c r="Q34" s="87">
        <f t="shared" si="12"/>
        <v>0.031500000000000083</v>
      </c>
      <c r="R34" s="87">
        <f t="shared" si="12"/>
        <v>0.03000000000000025</v>
      </c>
      <c r="S34" s="87">
        <f t="shared" si="12"/>
        <v>0.030000000000000027</v>
      </c>
    </row>
    <row r="35" spans="8:12" ht="15.75">
      <c r="H35" s="3" t="s">
        <v>1</v>
      </c>
      <c r="K35" s="31"/>
      <c r="L35" s="63"/>
    </row>
    <row r="36" spans="2:12" ht="16.5" thickBot="1">
      <c r="B36" s="3" t="s">
        <v>43</v>
      </c>
      <c r="H36" s="4" t="s">
        <v>44</v>
      </c>
      <c r="K36" s="31"/>
      <c r="L36" s="63"/>
    </row>
    <row r="37" spans="2:20" ht="18.75">
      <c r="B37" s="88" t="s">
        <v>45</v>
      </c>
      <c r="C37" s="89"/>
      <c r="D37" s="89"/>
      <c r="E37" s="89"/>
      <c r="F37" s="89"/>
      <c r="G37" s="89"/>
      <c r="H37" s="89">
        <v>2009</v>
      </c>
      <c r="I37" s="89">
        <v>2010</v>
      </c>
      <c r="J37" s="89">
        <v>2011</v>
      </c>
      <c r="K37" s="90">
        <v>2012</v>
      </c>
      <c r="L37" s="91">
        <v>2013</v>
      </c>
      <c r="M37" s="89">
        <v>2014</v>
      </c>
      <c r="N37" s="89">
        <v>2015</v>
      </c>
      <c r="O37" s="89">
        <v>2016</v>
      </c>
      <c r="P37" s="89">
        <v>2017</v>
      </c>
      <c r="Q37" s="89">
        <v>2018</v>
      </c>
      <c r="R37" s="89">
        <v>2019</v>
      </c>
      <c r="S37" s="6">
        <v>2020</v>
      </c>
      <c r="T37" s="9">
        <v>2021</v>
      </c>
    </row>
    <row r="38" spans="2:20" s="101" customFormat="1" ht="15.75">
      <c r="B38" s="92" t="s">
        <v>46</v>
      </c>
      <c r="C38" s="93" t="s">
        <v>47</v>
      </c>
      <c r="D38" s="93"/>
      <c r="E38" s="94"/>
      <c r="F38" s="94"/>
      <c r="G38" s="95"/>
      <c r="H38" s="95">
        <v>-0.005314403196400086</v>
      </c>
      <c r="I38" s="95">
        <v>0.04621324389673176</v>
      </c>
      <c r="J38" s="96">
        <v>0.051999850896484956</v>
      </c>
      <c r="K38" s="97">
        <v>0.031</v>
      </c>
      <c r="L38" s="98">
        <v>0.026</v>
      </c>
      <c r="M38" s="96">
        <v>0.026</v>
      </c>
      <c r="N38" s="95">
        <f aca="true" t="shared" si="13" ref="N38:T40">M38</f>
        <v>0.026</v>
      </c>
      <c r="O38" s="95">
        <f t="shared" si="13"/>
        <v>0.026</v>
      </c>
      <c r="P38" s="95">
        <f t="shared" si="13"/>
        <v>0.026</v>
      </c>
      <c r="Q38" s="95">
        <f t="shared" si="13"/>
        <v>0.026</v>
      </c>
      <c r="R38" s="95">
        <f t="shared" si="13"/>
        <v>0.026</v>
      </c>
      <c r="S38" s="99">
        <f t="shared" si="13"/>
        <v>0.026</v>
      </c>
      <c r="T38" s="100">
        <f t="shared" si="13"/>
        <v>0.026</v>
      </c>
    </row>
    <row r="39" spans="2:20" ht="15.75" customHeight="1">
      <c r="B39" s="178" t="s">
        <v>48</v>
      </c>
      <c r="C39" s="102">
        <v>41214</v>
      </c>
      <c r="D39" s="103"/>
      <c r="E39" s="94"/>
      <c r="F39" s="94"/>
      <c r="G39" s="96"/>
      <c r="H39" s="96">
        <f aca="true" t="shared" si="14" ref="H39:T47">H38</f>
        <v>-0.005314403196400086</v>
      </c>
      <c r="I39" s="96">
        <f t="shared" si="14"/>
        <v>0.04621324389673176</v>
      </c>
      <c r="J39" s="96">
        <f t="shared" si="14"/>
        <v>0.051999850896484956</v>
      </c>
      <c r="K39" s="104">
        <v>0.031</v>
      </c>
      <c r="L39" s="105">
        <v>0.027</v>
      </c>
      <c r="M39" s="106">
        <v>0.025</v>
      </c>
      <c r="N39" s="96">
        <v>0.03</v>
      </c>
      <c r="O39" s="96">
        <f t="shared" si="13"/>
        <v>0.03</v>
      </c>
      <c r="P39" s="96">
        <f t="shared" si="13"/>
        <v>0.03</v>
      </c>
      <c r="Q39" s="96">
        <f t="shared" si="13"/>
        <v>0.03</v>
      </c>
      <c r="R39" s="96">
        <f t="shared" si="13"/>
        <v>0.03</v>
      </c>
      <c r="S39" s="107">
        <f t="shared" si="13"/>
        <v>0.03</v>
      </c>
      <c r="T39" s="108">
        <f t="shared" si="13"/>
        <v>0.03</v>
      </c>
    </row>
    <row r="40" spans="2:21" ht="15.75" thickBot="1">
      <c r="B40" s="178"/>
      <c r="C40" s="102">
        <v>41579</v>
      </c>
      <c r="D40" s="103"/>
      <c r="E40" s="94"/>
      <c r="F40" s="94"/>
      <c r="G40" s="94"/>
      <c r="H40" s="96">
        <f t="shared" si="14"/>
        <v>-0.005314403196400086</v>
      </c>
      <c r="I40" s="96">
        <f t="shared" si="14"/>
        <v>0.04621324389673176</v>
      </c>
      <c r="J40" s="96">
        <f t="shared" si="14"/>
        <v>0.051999850896484956</v>
      </c>
      <c r="K40" s="97">
        <f>K39</f>
        <v>0.031</v>
      </c>
      <c r="L40" s="109">
        <v>0.031</v>
      </c>
      <c r="M40" s="106">
        <v>0.031</v>
      </c>
      <c r="N40" s="106">
        <v>0.03</v>
      </c>
      <c r="O40" s="96">
        <f>N40</f>
        <v>0.03</v>
      </c>
      <c r="P40" s="96">
        <f t="shared" si="13"/>
        <v>0.03</v>
      </c>
      <c r="Q40" s="96">
        <f t="shared" si="13"/>
        <v>0.03</v>
      </c>
      <c r="R40" s="96">
        <f t="shared" si="13"/>
        <v>0.03</v>
      </c>
      <c r="S40" s="96">
        <f t="shared" si="13"/>
        <v>0.03</v>
      </c>
      <c r="T40" s="110">
        <f t="shared" si="13"/>
        <v>0.03</v>
      </c>
      <c r="U40" s="111"/>
    </row>
    <row r="41" spans="2:21" ht="15.75" thickBot="1">
      <c r="B41" s="178"/>
      <c r="C41" s="112">
        <v>41944</v>
      </c>
      <c r="D41" s="113"/>
      <c r="E41" s="71"/>
      <c r="F41" s="71"/>
      <c r="G41" s="71"/>
      <c r="H41" s="114">
        <f t="shared" si="14"/>
        <v>-0.005314403196400086</v>
      </c>
      <c r="I41" s="114">
        <f t="shared" si="14"/>
        <v>0.04621324389673176</v>
      </c>
      <c r="J41" s="114">
        <f t="shared" si="14"/>
        <v>0.051999850896484956</v>
      </c>
      <c r="K41" s="115">
        <f>K40</f>
        <v>0.031</v>
      </c>
      <c r="L41" s="116">
        <f aca="true" t="shared" si="15" ref="L41:N42">L40</f>
        <v>0.031</v>
      </c>
      <c r="M41" s="117">
        <v>0.027</v>
      </c>
      <c r="N41" s="117">
        <v>0.029</v>
      </c>
      <c r="O41" s="117">
        <v>0.032</v>
      </c>
      <c r="P41" s="117">
        <v>0.031</v>
      </c>
      <c r="Q41" s="117">
        <v>0.032</v>
      </c>
      <c r="R41" s="118">
        <f aca="true" t="shared" si="16" ref="O41:T42">R40</f>
        <v>0.03</v>
      </c>
      <c r="S41" s="114">
        <f t="shared" si="16"/>
        <v>0.03</v>
      </c>
      <c r="T41" s="119">
        <f t="shared" si="16"/>
        <v>0.03</v>
      </c>
      <c r="U41" s="111"/>
    </row>
    <row r="42" spans="2:21" ht="15">
      <c r="B42" s="179"/>
      <c r="C42" s="120">
        <v>42309</v>
      </c>
      <c r="D42" s="121"/>
      <c r="E42" s="122"/>
      <c r="F42" s="122"/>
      <c r="G42" s="122"/>
      <c r="H42" s="123">
        <f t="shared" si="14"/>
        <v>-0.005314403196400086</v>
      </c>
      <c r="I42" s="123">
        <f t="shared" si="14"/>
        <v>0.04621324389673176</v>
      </c>
      <c r="J42" s="123">
        <f t="shared" si="14"/>
        <v>0.051999850896484956</v>
      </c>
      <c r="K42" s="124">
        <f>K41</f>
        <v>0.031</v>
      </c>
      <c r="L42" s="125">
        <f t="shared" si="15"/>
        <v>0.031</v>
      </c>
      <c r="M42" s="123">
        <f t="shared" si="15"/>
        <v>0.027</v>
      </c>
      <c r="N42" s="126">
        <f t="shared" si="15"/>
        <v>0.029</v>
      </c>
      <c r="O42" s="126">
        <f t="shared" si="16"/>
        <v>0.032</v>
      </c>
      <c r="P42" s="126">
        <f t="shared" si="16"/>
        <v>0.031</v>
      </c>
      <c r="Q42" s="123">
        <f t="shared" si="16"/>
        <v>0.032</v>
      </c>
      <c r="R42" s="123">
        <f t="shared" si="16"/>
        <v>0.03</v>
      </c>
      <c r="S42" s="127">
        <f t="shared" si="16"/>
        <v>0.03</v>
      </c>
      <c r="T42" s="128">
        <f t="shared" si="16"/>
        <v>0.03</v>
      </c>
      <c r="U42" s="111"/>
    </row>
    <row r="43" spans="2:21" ht="15">
      <c r="B43" s="179"/>
      <c r="C43" s="129">
        <v>42675</v>
      </c>
      <c r="D43" s="130"/>
      <c r="E43" s="131"/>
      <c r="F43" s="131"/>
      <c r="G43" s="131"/>
      <c r="H43" s="132">
        <f t="shared" si="14"/>
        <v>-0.005314403196400086</v>
      </c>
      <c r="I43" s="132">
        <f t="shared" si="14"/>
        <v>0.04621324389673176</v>
      </c>
      <c r="J43" s="132">
        <f t="shared" si="14"/>
        <v>0.051999850896484956</v>
      </c>
      <c r="K43" s="133">
        <f t="shared" si="14"/>
        <v>0.031</v>
      </c>
      <c r="L43" s="134">
        <f t="shared" si="14"/>
        <v>0.031</v>
      </c>
      <c r="M43" s="132">
        <f t="shared" si="14"/>
        <v>0.027</v>
      </c>
      <c r="N43" s="132">
        <f t="shared" si="14"/>
        <v>0.029</v>
      </c>
      <c r="O43" s="135">
        <f t="shared" si="14"/>
        <v>0.032</v>
      </c>
      <c r="P43" s="135">
        <f t="shared" si="14"/>
        <v>0.031</v>
      </c>
      <c r="Q43" s="135">
        <f t="shared" si="14"/>
        <v>0.032</v>
      </c>
      <c r="R43" s="123">
        <f t="shared" si="14"/>
        <v>0.03</v>
      </c>
      <c r="S43" s="107">
        <f t="shared" si="14"/>
        <v>0.03</v>
      </c>
      <c r="T43" s="108">
        <f t="shared" si="14"/>
        <v>0.03</v>
      </c>
      <c r="U43" s="111"/>
    </row>
    <row r="44" spans="2:21" ht="15">
      <c r="B44" s="179"/>
      <c r="C44" s="129">
        <v>43040</v>
      </c>
      <c r="D44" s="130"/>
      <c r="E44" s="131"/>
      <c r="F44" s="131"/>
      <c r="G44" s="131"/>
      <c r="H44" s="132">
        <f t="shared" si="14"/>
        <v>-0.005314403196400086</v>
      </c>
      <c r="I44" s="132">
        <f t="shared" si="14"/>
        <v>0.04621324389673176</v>
      </c>
      <c r="J44" s="132">
        <f t="shared" si="14"/>
        <v>0.051999850896484956</v>
      </c>
      <c r="K44" s="133">
        <f t="shared" si="14"/>
        <v>0.031</v>
      </c>
      <c r="L44" s="134">
        <f t="shared" si="14"/>
        <v>0.031</v>
      </c>
      <c r="M44" s="132">
        <f t="shared" si="14"/>
        <v>0.027</v>
      </c>
      <c r="N44" s="132">
        <f t="shared" si="14"/>
        <v>0.029</v>
      </c>
      <c r="O44" s="132">
        <f t="shared" si="14"/>
        <v>0.032</v>
      </c>
      <c r="P44" s="135">
        <f t="shared" si="14"/>
        <v>0.031</v>
      </c>
      <c r="Q44" s="135">
        <f t="shared" si="14"/>
        <v>0.032</v>
      </c>
      <c r="R44" s="135">
        <f t="shared" si="14"/>
        <v>0.03</v>
      </c>
      <c r="S44" s="107">
        <f t="shared" si="14"/>
        <v>0.03</v>
      </c>
      <c r="T44" s="108">
        <f t="shared" si="14"/>
        <v>0.03</v>
      </c>
      <c r="U44" s="111"/>
    </row>
    <row r="45" spans="2:21" ht="15">
      <c r="B45" s="179"/>
      <c r="C45" s="129">
        <v>43405</v>
      </c>
      <c r="D45" s="130"/>
      <c r="E45" s="131"/>
      <c r="F45" s="131"/>
      <c r="G45" s="131"/>
      <c r="H45" s="132">
        <f t="shared" si="14"/>
        <v>-0.005314403196400086</v>
      </c>
      <c r="I45" s="132">
        <f t="shared" si="14"/>
        <v>0.04621324389673176</v>
      </c>
      <c r="J45" s="132">
        <f t="shared" si="14"/>
        <v>0.051999850896484956</v>
      </c>
      <c r="K45" s="133">
        <f t="shared" si="14"/>
        <v>0.031</v>
      </c>
      <c r="L45" s="134">
        <f t="shared" si="14"/>
        <v>0.031</v>
      </c>
      <c r="M45" s="132">
        <f t="shared" si="14"/>
        <v>0.027</v>
      </c>
      <c r="N45" s="132">
        <f t="shared" si="14"/>
        <v>0.029</v>
      </c>
      <c r="O45" s="132">
        <f t="shared" si="14"/>
        <v>0.032</v>
      </c>
      <c r="P45" s="132">
        <f t="shared" si="14"/>
        <v>0.031</v>
      </c>
      <c r="Q45" s="135">
        <f t="shared" si="14"/>
        <v>0.032</v>
      </c>
      <c r="R45" s="135">
        <f t="shared" si="14"/>
        <v>0.03</v>
      </c>
      <c r="S45" s="136">
        <f t="shared" si="14"/>
        <v>0.03</v>
      </c>
      <c r="T45" s="108">
        <f t="shared" si="14"/>
        <v>0.03</v>
      </c>
      <c r="U45" s="111"/>
    </row>
    <row r="46" spans="2:21" ht="15.75" thickBot="1">
      <c r="B46" s="179"/>
      <c r="C46" s="129">
        <v>43770</v>
      </c>
      <c r="D46" s="130"/>
      <c r="E46" s="131"/>
      <c r="F46" s="131"/>
      <c r="G46" s="131"/>
      <c r="H46" s="132">
        <f t="shared" si="14"/>
        <v>-0.005314403196400086</v>
      </c>
      <c r="I46" s="132">
        <f t="shared" si="14"/>
        <v>0.04621324389673176</v>
      </c>
      <c r="J46" s="132">
        <f t="shared" si="14"/>
        <v>0.051999850896484956</v>
      </c>
      <c r="K46" s="133">
        <f t="shared" si="14"/>
        <v>0.031</v>
      </c>
      <c r="L46" s="134">
        <f t="shared" si="14"/>
        <v>0.031</v>
      </c>
      <c r="M46" s="132">
        <f t="shared" si="14"/>
        <v>0.027</v>
      </c>
      <c r="N46" s="132">
        <f t="shared" si="14"/>
        <v>0.029</v>
      </c>
      <c r="O46" s="132">
        <f t="shared" si="14"/>
        <v>0.032</v>
      </c>
      <c r="P46" s="132">
        <f t="shared" si="14"/>
        <v>0.031</v>
      </c>
      <c r="Q46" s="132">
        <f t="shared" si="14"/>
        <v>0.032</v>
      </c>
      <c r="R46" s="135">
        <f t="shared" si="14"/>
        <v>0.03</v>
      </c>
      <c r="S46" s="136">
        <f t="shared" si="14"/>
        <v>0.03</v>
      </c>
      <c r="T46" s="137">
        <f t="shared" si="14"/>
        <v>0.03</v>
      </c>
      <c r="U46" s="111"/>
    </row>
    <row r="47" spans="2:21" ht="15" thickBot="1">
      <c r="B47" s="180"/>
      <c r="C47" s="138">
        <v>44136</v>
      </c>
      <c r="D47" s="139"/>
      <c r="E47" s="140"/>
      <c r="F47" s="140"/>
      <c r="G47" s="140"/>
      <c r="H47" s="141">
        <f t="shared" si="14"/>
        <v>-0.005314403196400086</v>
      </c>
      <c r="I47" s="141">
        <f t="shared" si="14"/>
        <v>0.04621324389673176</v>
      </c>
      <c r="J47" s="141">
        <f t="shared" si="14"/>
        <v>0.051999850896484956</v>
      </c>
      <c r="K47" s="142">
        <f t="shared" si="14"/>
        <v>0.031</v>
      </c>
      <c r="L47" s="143">
        <f t="shared" si="14"/>
        <v>0.031</v>
      </c>
      <c r="M47" s="141">
        <f t="shared" si="14"/>
        <v>0.027</v>
      </c>
      <c r="N47" s="141">
        <f t="shared" si="14"/>
        <v>0.029</v>
      </c>
      <c r="O47" s="141">
        <f t="shared" si="14"/>
        <v>0.032</v>
      </c>
      <c r="P47" s="141">
        <f t="shared" si="14"/>
        <v>0.031</v>
      </c>
      <c r="Q47" s="141">
        <f t="shared" si="14"/>
        <v>0.032</v>
      </c>
      <c r="R47" s="141">
        <f t="shared" si="14"/>
        <v>0.03</v>
      </c>
      <c r="S47" s="144">
        <f t="shared" si="14"/>
        <v>0.03</v>
      </c>
      <c r="T47" s="144">
        <f t="shared" si="14"/>
        <v>0.03</v>
      </c>
      <c r="U47" s="145"/>
    </row>
    <row r="49" spans="2:19" ht="16.5">
      <c r="B49" s="146" t="s">
        <v>49</v>
      </c>
      <c r="C49" s="86" t="s">
        <v>42</v>
      </c>
      <c r="D49" s="146" t="s">
        <v>36</v>
      </c>
      <c r="F49" s="147"/>
      <c r="H49" s="148" t="s">
        <v>50</v>
      </c>
      <c r="I49" s="149" t="s">
        <v>21</v>
      </c>
      <c r="J49" s="149" t="s">
        <v>22</v>
      </c>
      <c r="K49" s="149" t="s">
        <v>24</v>
      </c>
      <c r="L49" s="149" t="s">
        <v>25</v>
      </c>
      <c r="M49" s="149" t="s">
        <v>26</v>
      </c>
      <c r="N49" s="149" t="s">
        <v>27</v>
      </c>
      <c r="O49" s="149" t="s">
        <v>28</v>
      </c>
      <c r="P49" s="149" t="s">
        <v>29</v>
      </c>
      <c r="Q49" s="149" t="s">
        <v>30</v>
      </c>
      <c r="R49" s="149" t="s">
        <v>31</v>
      </c>
      <c r="S49" s="149" t="s">
        <v>32</v>
      </c>
    </row>
    <row r="50" spans="2:19" ht="16.5">
      <c r="B50" s="150" t="s">
        <v>51</v>
      </c>
      <c r="D50" s="146" t="s">
        <v>52</v>
      </c>
      <c r="F50" s="147"/>
      <c r="G50" s="151"/>
      <c r="H50" s="152" t="s">
        <v>26</v>
      </c>
      <c r="I50" s="30">
        <f aca="true" t="shared" si="17" ref="I50:S57">(0.75*H39)+(0.25*I39)</f>
        <v>0.007567508576882875</v>
      </c>
      <c r="J50" s="30">
        <f t="shared" si="17"/>
        <v>0.04765989564667006</v>
      </c>
      <c r="K50" s="30">
        <f t="shared" si="17"/>
        <v>0.04674988817236372</v>
      </c>
      <c r="L50" s="30">
        <f t="shared" si="17"/>
        <v>0.03</v>
      </c>
      <c r="M50" s="30">
        <f t="shared" si="17"/>
        <v>0.026500000000000003</v>
      </c>
      <c r="N50" s="30">
        <f t="shared" si="17"/>
        <v>0.026250000000000002</v>
      </c>
      <c r="O50" s="30">
        <f t="shared" si="17"/>
        <v>0.03</v>
      </c>
      <c r="P50" s="30">
        <f t="shared" si="17"/>
        <v>0.03</v>
      </c>
      <c r="Q50" s="30">
        <f t="shared" si="17"/>
        <v>0.03</v>
      </c>
      <c r="R50" s="30">
        <f t="shared" si="17"/>
        <v>0.03</v>
      </c>
      <c r="S50" s="30">
        <f t="shared" si="17"/>
        <v>0.03</v>
      </c>
    </row>
    <row r="51" spans="2:19" ht="13.5">
      <c r="B51" s="153"/>
      <c r="H51" s="152" t="s">
        <v>27</v>
      </c>
      <c r="I51" s="30">
        <f t="shared" si="17"/>
        <v>0.007567508576882875</v>
      </c>
      <c r="J51" s="30">
        <f t="shared" si="17"/>
        <v>0.04765989564667006</v>
      </c>
      <c r="K51" s="30">
        <f t="shared" si="17"/>
        <v>0.04674988817236372</v>
      </c>
      <c r="L51" s="30">
        <f t="shared" si="17"/>
        <v>0.031</v>
      </c>
      <c r="M51" s="30">
        <f t="shared" si="17"/>
        <v>0.031</v>
      </c>
      <c r="N51" s="30">
        <f t="shared" si="17"/>
        <v>0.03075</v>
      </c>
      <c r="O51" s="30">
        <f t="shared" si="17"/>
        <v>0.03</v>
      </c>
      <c r="P51" s="30">
        <f t="shared" si="17"/>
        <v>0.03</v>
      </c>
      <c r="Q51" s="30">
        <f t="shared" si="17"/>
        <v>0.03</v>
      </c>
      <c r="R51" s="30">
        <f t="shared" si="17"/>
        <v>0.03</v>
      </c>
      <c r="S51" s="30">
        <f t="shared" si="17"/>
        <v>0.03</v>
      </c>
    </row>
    <row r="52" spans="2:19" ht="13.5">
      <c r="B52" s="154">
        <v>1</v>
      </c>
      <c r="H52" s="152" t="s">
        <v>28</v>
      </c>
      <c r="I52" s="30">
        <f t="shared" si="17"/>
        <v>0.007567508576882875</v>
      </c>
      <c r="J52" s="30">
        <f t="shared" si="17"/>
        <v>0.04765989564667006</v>
      </c>
      <c r="K52" s="30">
        <f t="shared" si="17"/>
        <v>0.04674988817236372</v>
      </c>
      <c r="L52" s="30">
        <f t="shared" si="17"/>
        <v>0.031</v>
      </c>
      <c r="M52" s="30">
        <f t="shared" si="17"/>
        <v>0.03</v>
      </c>
      <c r="N52" s="30">
        <f t="shared" si="17"/>
        <v>0.0275</v>
      </c>
      <c r="O52" s="30">
        <f t="shared" si="17"/>
        <v>0.029750000000000002</v>
      </c>
      <c r="P52" s="30">
        <f t="shared" si="17"/>
        <v>0.03175</v>
      </c>
      <c r="Q52" s="30">
        <f t="shared" si="17"/>
        <v>0.03125</v>
      </c>
      <c r="R52" s="30">
        <f t="shared" si="17"/>
        <v>0.0315</v>
      </c>
      <c r="S52" s="30">
        <f t="shared" si="17"/>
        <v>0.03</v>
      </c>
    </row>
    <row r="53" spans="2:19" ht="13.5">
      <c r="B53" s="150" t="s">
        <v>53</v>
      </c>
      <c r="H53" s="152" t="s">
        <v>29</v>
      </c>
      <c r="I53" s="30">
        <f t="shared" si="17"/>
        <v>0.007567508576882875</v>
      </c>
      <c r="J53" s="30">
        <f t="shared" si="17"/>
        <v>0.04765989564667006</v>
      </c>
      <c r="K53" s="30">
        <f t="shared" si="17"/>
        <v>0.04674988817236372</v>
      </c>
      <c r="L53" s="30">
        <f t="shared" si="17"/>
        <v>0.031</v>
      </c>
      <c r="M53" s="30">
        <f t="shared" si="17"/>
        <v>0.03</v>
      </c>
      <c r="N53" s="30">
        <f t="shared" si="17"/>
        <v>0.0275</v>
      </c>
      <c r="O53" s="30">
        <f t="shared" si="17"/>
        <v>0.029750000000000002</v>
      </c>
      <c r="P53" s="30">
        <f t="shared" si="17"/>
        <v>0.03175</v>
      </c>
      <c r="Q53" s="30">
        <f t="shared" si="17"/>
        <v>0.03125</v>
      </c>
      <c r="R53" s="30">
        <f t="shared" si="17"/>
        <v>0.0315</v>
      </c>
      <c r="S53" s="30">
        <f t="shared" si="17"/>
        <v>0.03</v>
      </c>
    </row>
    <row r="54" spans="2:19" ht="16.5">
      <c r="B54" s="146" t="s">
        <v>54</v>
      </c>
      <c r="C54" s="86" t="s">
        <v>42</v>
      </c>
      <c r="D54" s="155" t="s">
        <v>55</v>
      </c>
      <c r="E54" s="155"/>
      <c r="F54" s="155"/>
      <c r="H54" s="152" t="s">
        <v>30</v>
      </c>
      <c r="I54" s="30">
        <f t="shared" si="17"/>
        <v>0.007567508576882875</v>
      </c>
      <c r="J54" s="30">
        <f t="shared" si="17"/>
        <v>0.04765989564667006</v>
      </c>
      <c r="K54" s="30">
        <f t="shared" si="17"/>
        <v>0.04674988817236372</v>
      </c>
      <c r="L54" s="30">
        <f t="shared" si="17"/>
        <v>0.031</v>
      </c>
      <c r="M54" s="30">
        <f t="shared" si="17"/>
        <v>0.03</v>
      </c>
      <c r="N54" s="30">
        <f t="shared" si="17"/>
        <v>0.0275</v>
      </c>
      <c r="O54" s="30">
        <f t="shared" si="17"/>
        <v>0.029750000000000002</v>
      </c>
      <c r="P54" s="30">
        <f t="shared" si="17"/>
        <v>0.03175</v>
      </c>
      <c r="Q54" s="30">
        <f t="shared" si="17"/>
        <v>0.03125</v>
      </c>
      <c r="R54" s="30">
        <f t="shared" si="17"/>
        <v>0.0315</v>
      </c>
      <c r="S54" s="30">
        <f t="shared" si="17"/>
        <v>0.03</v>
      </c>
    </row>
    <row r="55" spans="2:19" ht="13.5">
      <c r="B55" s="153"/>
      <c r="C55" s="155"/>
      <c r="D55" s="155"/>
      <c r="E55" s="155"/>
      <c r="F55" s="155"/>
      <c r="H55" s="152" t="s">
        <v>31</v>
      </c>
      <c r="I55" s="30">
        <f t="shared" si="17"/>
        <v>0.007567508576882875</v>
      </c>
      <c r="J55" s="30">
        <f t="shared" si="17"/>
        <v>0.04765989564667006</v>
      </c>
      <c r="K55" s="30">
        <f t="shared" si="17"/>
        <v>0.04674988817236372</v>
      </c>
      <c r="L55" s="30">
        <f t="shared" si="17"/>
        <v>0.031</v>
      </c>
      <c r="M55" s="30">
        <f t="shared" si="17"/>
        <v>0.03</v>
      </c>
      <c r="N55" s="30">
        <f t="shared" si="17"/>
        <v>0.0275</v>
      </c>
      <c r="O55" s="30">
        <f t="shared" si="17"/>
        <v>0.029750000000000002</v>
      </c>
      <c r="P55" s="30">
        <f t="shared" si="17"/>
        <v>0.03175</v>
      </c>
      <c r="Q55" s="30">
        <f t="shared" si="17"/>
        <v>0.03125</v>
      </c>
      <c r="R55" s="30">
        <f t="shared" si="17"/>
        <v>0.0315</v>
      </c>
      <c r="S55" s="30">
        <f t="shared" si="17"/>
        <v>0.03</v>
      </c>
    </row>
    <row r="56" spans="3:19" ht="13.5">
      <c r="C56" s="155"/>
      <c r="D56" s="155"/>
      <c r="E56" s="155"/>
      <c r="F56" s="155"/>
      <c r="H56" s="152" t="s">
        <v>32</v>
      </c>
      <c r="I56" s="30">
        <f t="shared" si="17"/>
        <v>0.007567508576882875</v>
      </c>
      <c r="J56" s="30">
        <f t="shared" si="17"/>
        <v>0.04765989564667006</v>
      </c>
      <c r="K56" s="30">
        <f t="shared" si="17"/>
        <v>0.04674988817236372</v>
      </c>
      <c r="L56" s="30">
        <f t="shared" si="17"/>
        <v>0.031</v>
      </c>
      <c r="M56" s="30">
        <f t="shared" si="17"/>
        <v>0.03</v>
      </c>
      <c r="N56" s="30">
        <f t="shared" si="17"/>
        <v>0.0275</v>
      </c>
      <c r="O56" s="30">
        <f t="shared" si="17"/>
        <v>0.029750000000000002</v>
      </c>
      <c r="P56" s="30">
        <f t="shared" si="17"/>
        <v>0.03175</v>
      </c>
      <c r="Q56" s="30">
        <f t="shared" si="17"/>
        <v>0.03125</v>
      </c>
      <c r="R56" s="30">
        <f t="shared" si="17"/>
        <v>0.0315</v>
      </c>
      <c r="S56" s="30">
        <f t="shared" si="17"/>
        <v>0.03</v>
      </c>
    </row>
    <row r="57" spans="2:19" ht="13.5">
      <c r="B57" s="150"/>
      <c r="C57" s="155"/>
      <c r="D57" s="155"/>
      <c r="E57" s="155"/>
      <c r="F57" s="155"/>
      <c r="H57" s="152" t="s">
        <v>33</v>
      </c>
      <c r="I57" s="30">
        <f t="shared" si="17"/>
        <v>0.007567508576882875</v>
      </c>
      <c r="J57" s="30">
        <f t="shared" si="17"/>
        <v>0.04765989564667006</v>
      </c>
      <c r="K57" s="30">
        <f t="shared" si="17"/>
        <v>0.04674988817236372</v>
      </c>
      <c r="L57" s="30">
        <f t="shared" si="17"/>
        <v>0.031</v>
      </c>
      <c r="M57" s="30">
        <f t="shared" si="17"/>
        <v>0.03</v>
      </c>
      <c r="N57" s="30">
        <f t="shared" si="17"/>
        <v>0.0275</v>
      </c>
      <c r="O57" s="30">
        <f t="shared" si="17"/>
        <v>0.029750000000000002</v>
      </c>
      <c r="P57" s="30">
        <f t="shared" si="17"/>
        <v>0.03175</v>
      </c>
      <c r="Q57" s="30">
        <f t="shared" si="17"/>
        <v>0.03125</v>
      </c>
      <c r="R57" s="30">
        <f t="shared" si="17"/>
        <v>0.0315</v>
      </c>
      <c r="S57" s="30">
        <f t="shared" si="17"/>
        <v>0.03</v>
      </c>
    </row>
    <row r="58" spans="2:6" ht="13.5">
      <c r="B58" s="150"/>
      <c r="C58" s="155"/>
      <c r="D58" s="155"/>
      <c r="E58" s="155"/>
      <c r="F58" s="155"/>
    </row>
    <row r="59" spans="2:19" ht="15.75">
      <c r="B59" s="150" t="s">
        <v>51</v>
      </c>
      <c r="C59" s="155"/>
      <c r="D59" s="155"/>
      <c r="E59" s="155"/>
      <c r="F59" s="155"/>
      <c r="H59" s="148" t="s">
        <v>56</v>
      </c>
      <c r="I59" s="149" t="s">
        <v>22</v>
      </c>
      <c r="J59" s="149" t="s">
        <v>24</v>
      </c>
      <c r="K59" s="149" t="s">
        <v>25</v>
      </c>
      <c r="L59" s="149" t="s">
        <v>26</v>
      </c>
      <c r="M59" s="149" t="s">
        <v>27</v>
      </c>
      <c r="N59" s="149" t="s">
        <v>28</v>
      </c>
      <c r="O59" s="149" t="s">
        <v>29</v>
      </c>
      <c r="P59" s="149" t="s">
        <v>30</v>
      </c>
      <c r="Q59" s="149" t="s">
        <v>31</v>
      </c>
      <c r="R59" s="149" t="s">
        <v>32</v>
      </c>
      <c r="S59" s="149" t="s">
        <v>33</v>
      </c>
    </row>
    <row r="60" spans="2:19" ht="13.5">
      <c r="B60" s="150"/>
      <c r="C60" s="155"/>
      <c r="D60" s="155"/>
      <c r="E60" s="155"/>
      <c r="F60" s="155"/>
      <c r="H60" s="152" t="s">
        <v>26</v>
      </c>
      <c r="I60" s="30">
        <f aca="true" t="shared" si="18" ref="I60:S67">(0.75*I39)+(0.25*J39)</f>
        <v>0.04765989564667006</v>
      </c>
      <c r="J60" s="30">
        <f t="shared" si="18"/>
        <v>0.04674988817236372</v>
      </c>
      <c r="K60" s="30">
        <f t="shared" si="18"/>
        <v>0.03</v>
      </c>
      <c r="L60" s="30">
        <f t="shared" si="18"/>
        <v>0.026500000000000003</v>
      </c>
      <c r="M60" s="30">
        <f t="shared" si="18"/>
        <v>0.026250000000000002</v>
      </c>
      <c r="N60" s="30">
        <f t="shared" si="18"/>
        <v>0.03</v>
      </c>
      <c r="O60" s="30">
        <f t="shared" si="18"/>
        <v>0.03</v>
      </c>
      <c r="P60" s="30">
        <f t="shared" si="18"/>
        <v>0.03</v>
      </c>
      <c r="Q60" s="30">
        <f t="shared" si="18"/>
        <v>0.03</v>
      </c>
      <c r="R60" s="30">
        <f t="shared" si="18"/>
        <v>0.03</v>
      </c>
      <c r="S60" s="30">
        <f t="shared" si="18"/>
        <v>0.03</v>
      </c>
    </row>
    <row r="61" spans="2:19" ht="13.5">
      <c r="B61" s="150"/>
      <c r="C61" s="155"/>
      <c r="D61" s="155"/>
      <c r="E61" s="155"/>
      <c r="F61" s="155"/>
      <c r="H61" s="152" t="s">
        <v>27</v>
      </c>
      <c r="I61" s="30">
        <f t="shared" si="18"/>
        <v>0.04765989564667006</v>
      </c>
      <c r="J61" s="30">
        <f t="shared" si="18"/>
        <v>0.04674988817236372</v>
      </c>
      <c r="K61" s="30">
        <f t="shared" si="18"/>
        <v>0.031</v>
      </c>
      <c r="L61" s="30">
        <f t="shared" si="18"/>
        <v>0.031</v>
      </c>
      <c r="M61" s="30">
        <f t="shared" si="18"/>
        <v>0.03075</v>
      </c>
      <c r="N61" s="30">
        <f t="shared" si="18"/>
        <v>0.03</v>
      </c>
      <c r="O61" s="30">
        <f t="shared" si="18"/>
        <v>0.03</v>
      </c>
      <c r="P61" s="30">
        <f t="shared" si="18"/>
        <v>0.03</v>
      </c>
      <c r="Q61" s="30">
        <f t="shared" si="18"/>
        <v>0.03</v>
      </c>
      <c r="R61" s="30">
        <f t="shared" si="18"/>
        <v>0.03</v>
      </c>
      <c r="S61" s="30">
        <f t="shared" si="18"/>
        <v>0.03</v>
      </c>
    </row>
    <row r="62" spans="2:19" ht="13.5">
      <c r="B62" s="153"/>
      <c r="C62" s="155"/>
      <c r="D62" s="155"/>
      <c r="E62" s="155"/>
      <c r="F62" s="155"/>
      <c r="H62" s="152" t="s">
        <v>28</v>
      </c>
      <c r="I62" s="30">
        <f t="shared" si="18"/>
        <v>0.04765989564667006</v>
      </c>
      <c r="J62" s="30">
        <f t="shared" si="18"/>
        <v>0.04674988817236372</v>
      </c>
      <c r="K62" s="30">
        <f t="shared" si="18"/>
        <v>0.031</v>
      </c>
      <c r="L62" s="30">
        <f t="shared" si="18"/>
        <v>0.03</v>
      </c>
      <c r="M62" s="30">
        <f t="shared" si="18"/>
        <v>0.0275</v>
      </c>
      <c r="N62" s="30">
        <f t="shared" si="18"/>
        <v>0.029750000000000002</v>
      </c>
      <c r="O62" s="30">
        <f t="shared" si="18"/>
        <v>0.03175</v>
      </c>
      <c r="P62" s="30">
        <f t="shared" si="18"/>
        <v>0.03125</v>
      </c>
      <c r="Q62" s="30">
        <f t="shared" si="18"/>
        <v>0.0315</v>
      </c>
      <c r="R62" s="30">
        <f t="shared" si="18"/>
        <v>0.03</v>
      </c>
      <c r="S62" s="30">
        <f t="shared" si="18"/>
        <v>0.03</v>
      </c>
    </row>
    <row r="63" spans="2:19" ht="13.5">
      <c r="B63" s="154">
        <v>1</v>
      </c>
      <c r="C63" s="155"/>
      <c r="D63" s="155"/>
      <c r="E63" s="155"/>
      <c r="F63" s="155"/>
      <c r="H63" s="152" t="s">
        <v>29</v>
      </c>
      <c r="I63" s="30">
        <f t="shared" si="18"/>
        <v>0.04765989564667006</v>
      </c>
      <c r="J63" s="30">
        <f t="shared" si="18"/>
        <v>0.04674988817236372</v>
      </c>
      <c r="K63" s="30">
        <f t="shared" si="18"/>
        <v>0.031</v>
      </c>
      <c r="L63" s="30">
        <f t="shared" si="18"/>
        <v>0.03</v>
      </c>
      <c r="M63" s="30">
        <f t="shared" si="18"/>
        <v>0.0275</v>
      </c>
      <c r="N63" s="30">
        <f t="shared" si="18"/>
        <v>0.029750000000000002</v>
      </c>
      <c r="O63" s="30">
        <f t="shared" si="18"/>
        <v>0.03175</v>
      </c>
      <c r="P63" s="30">
        <f t="shared" si="18"/>
        <v>0.03125</v>
      </c>
      <c r="Q63" s="30">
        <f t="shared" si="18"/>
        <v>0.0315</v>
      </c>
      <c r="R63" s="30">
        <f t="shared" si="18"/>
        <v>0.03</v>
      </c>
      <c r="S63" s="30">
        <f t="shared" si="18"/>
        <v>0.03</v>
      </c>
    </row>
    <row r="64" spans="2:19" ht="13.5">
      <c r="B64" s="150" t="s">
        <v>53</v>
      </c>
      <c r="C64" s="155"/>
      <c r="D64" s="155"/>
      <c r="E64" s="155"/>
      <c r="F64" s="155"/>
      <c r="H64" s="152" t="s">
        <v>30</v>
      </c>
      <c r="I64" s="30">
        <f t="shared" si="18"/>
        <v>0.04765989564667006</v>
      </c>
      <c r="J64" s="30">
        <f t="shared" si="18"/>
        <v>0.04674988817236372</v>
      </c>
      <c r="K64" s="30">
        <f t="shared" si="18"/>
        <v>0.031</v>
      </c>
      <c r="L64" s="30">
        <f t="shared" si="18"/>
        <v>0.03</v>
      </c>
      <c r="M64" s="30">
        <f t="shared" si="18"/>
        <v>0.0275</v>
      </c>
      <c r="N64" s="30">
        <f t="shared" si="18"/>
        <v>0.029750000000000002</v>
      </c>
      <c r="O64" s="30">
        <f t="shared" si="18"/>
        <v>0.03175</v>
      </c>
      <c r="P64" s="30">
        <f t="shared" si="18"/>
        <v>0.03125</v>
      </c>
      <c r="Q64" s="30">
        <f t="shared" si="18"/>
        <v>0.0315</v>
      </c>
      <c r="R64" s="30">
        <f t="shared" si="18"/>
        <v>0.03</v>
      </c>
      <c r="S64" s="30">
        <f t="shared" si="18"/>
        <v>0.03</v>
      </c>
    </row>
    <row r="65" spans="2:19" ht="16.5">
      <c r="B65" s="146" t="s">
        <v>57</v>
      </c>
      <c r="C65" s="86" t="s">
        <v>42</v>
      </c>
      <c r="D65" s="155" t="s">
        <v>58</v>
      </c>
      <c r="E65" s="155"/>
      <c r="F65" s="155"/>
      <c r="H65" s="152" t="s">
        <v>31</v>
      </c>
      <c r="I65" s="30">
        <f t="shared" si="18"/>
        <v>0.04765989564667006</v>
      </c>
      <c r="J65" s="30">
        <f t="shared" si="18"/>
        <v>0.04674988817236372</v>
      </c>
      <c r="K65" s="30">
        <f t="shared" si="18"/>
        <v>0.031</v>
      </c>
      <c r="L65" s="30">
        <f t="shared" si="18"/>
        <v>0.03</v>
      </c>
      <c r="M65" s="30">
        <f t="shared" si="18"/>
        <v>0.0275</v>
      </c>
      <c r="N65" s="30">
        <f t="shared" si="18"/>
        <v>0.029750000000000002</v>
      </c>
      <c r="O65" s="30">
        <f t="shared" si="18"/>
        <v>0.03175</v>
      </c>
      <c r="P65" s="30">
        <f t="shared" si="18"/>
        <v>0.03125</v>
      </c>
      <c r="Q65" s="30">
        <f t="shared" si="18"/>
        <v>0.0315</v>
      </c>
      <c r="R65" s="30">
        <f t="shared" si="18"/>
        <v>0.03</v>
      </c>
      <c r="S65" s="30">
        <f t="shared" si="18"/>
        <v>0.03</v>
      </c>
    </row>
    <row r="66" spans="2:19" ht="13.5">
      <c r="B66" s="153"/>
      <c r="H66" s="152" t="s">
        <v>32</v>
      </c>
      <c r="I66" s="30">
        <f t="shared" si="18"/>
        <v>0.04765989564667006</v>
      </c>
      <c r="J66" s="30">
        <f t="shared" si="18"/>
        <v>0.04674988817236372</v>
      </c>
      <c r="K66" s="30">
        <f t="shared" si="18"/>
        <v>0.031</v>
      </c>
      <c r="L66" s="30">
        <f t="shared" si="18"/>
        <v>0.03</v>
      </c>
      <c r="M66" s="30">
        <f t="shared" si="18"/>
        <v>0.0275</v>
      </c>
      <c r="N66" s="30">
        <f t="shared" si="18"/>
        <v>0.029750000000000002</v>
      </c>
      <c r="O66" s="30">
        <f t="shared" si="18"/>
        <v>0.03175</v>
      </c>
      <c r="P66" s="30">
        <f t="shared" si="18"/>
        <v>0.03125</v>
      </c>
      <c r="Q66" s="30">
        <f t="shared" si="18"/>
        <v>0.0315</v>
      </c>
      <c r="R66" s="30">
        <f t="shared" si="18"/>
        <v>0.03</v>
      </c>
      <c r="S66" s="30">
        <f t="shared" si="18"/>
        <v>0.03</v>
      </c>
    </row>
    <row r="67" spans="8:19" ht="13.5">
      <c r="H67" s="152" t="s">
        <v>33</v>
      </c>
      <c r="I67" s="30">
        <f t="shared" si="18"/>
        <v>0.04765989564667006</v>
      </c>
      <c r="J67" s="30">
        <f t="shared" si="18"/>
        <v>0.04674988817236372</v>
      </c>
      <c r="K67" s="30">
        <f t="shared" si="18"/>
        <v>0.031</v>
      </c>
      <c r="L67" s="30">
        <f t="shared" si="18"/>
        <v>0.03</v>
      </c>
      <c r="M67" s="30">
        <f t="shared" si="18"/>
        <v>0.0275</v>
      </c>
      <c r="N67" s="30">
        <f t="shared" si="18"/>
        <v>0.029750000000000002</v>
      </c>
      <c r="O67" s="30">
        <f t="shared" si="18"/>
        <v>0.03175</v>
      </c>
      <c r="P67" s="30">
        <f t="shared" si="18"/>
        <v>0.03125</v>
      </c>
      <c r="Q67" s="30">
        <f t="shared" si="18"/>
        <v>0.0315</v>
      </c>
      <c r="R67" s="30">
        <f t="shared" si="18"/>
        <v>0.03</v>
      </c>
      <c r="S67" s="30">
        <f t="shared" si="18"/>
        <v>0.03</v>
      </c>
    </row>
  </sheetData>
  <sheetProtection/>
  <mergeCells count="1">
    <mergeCell ref="B39:B47"/>
  </mergeCells>
  <hyperlinks>
    <hyperlink ref="H36" r:id="rId1" display="http://www.hm-treasury.gov.uk/data_forecasts_index.htm"/>
    <hyperlink ref="H3" r:id="rId2" display="http://www.ons.gov.uk/ons/datasets-and-tables/index.html?pageSize=50&amp;sortBy=none&amp;sortDirection=none&amp;newquery=CHAW&amp;content-type=Reference+table&amp;content-type=Dataset"/>
  </hyperlinks>
  <printOptions/>
  <pageMargins left="0.7086614173228347" right="0.7086614173228347" top="0.5" bottom="0.47" header="0.31496062992125984" footer="0.31496062992125984"/>
  <pageSetup fitToHeight="1" fitToWidth="1" horizontalDpi="600" verticalDpi="600" orientation="landscape" paperSize="9" scale="52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Lorna Dupont</cp:lastModifiedBy>
  <dcterms:created xsi:type="dcterms:W3CDTF">2014-07-18T14:11:45Z</dcterms:created>
  <dcterms:modified xsi:type="dcterms:W3CDTF">2014-07-18T15:02:24Z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