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2"/>
  </bookViews>
  <sheets>
    <sheet name="READ ME" sheetId="1" r:id="rId1"/>
    <sheet name="1 NTS TO Revenue" sheetId="2" r:id="rId2"/>
    <sheet name="2 NTS SO Revenue" sheetId="3" r:id="rId3"/>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NDMAC">#REF!</definedName>
    <definedName name="LFCOMP">'[3]LDZ Peaks'!#REF!</definedName>
    <definedName name="_xlnm.Print_Area" localSheetId="1">'1 NTS TO Revenue'!$A$1:$G$68</definedName>
    <definedName name="_xlnm.Print_Area" localSheetId="2">'2 NTS SO Revenue'!$A$2:$G$51</definedName>
    <definedName name="Reporting_month">'[1]Title Page'!$A$11</definedName>
  </definedNames>
  <calcPr fullCalcOnLoad="1"/>
</workbook>
</file>

<file path=xl/sharedStrings.xml><?xml version="1.0" encoding="utf-8"?>
<sst xmlns="http://schemas.openxmlformats.org/spreadsheetml/2006/main" count="99" uniqueCount="79">
  <si>
    <t>Mod 186 Report</t>
  </si>
  <si>
    <t>£m</t>
  </si>
  <si>
    <t>2007/8</t>
  </si>
  <si>
    <t>2008/9</t>
  </si>
  <si>
    <t>2009/10</t>
  </si>
  <si>
    <t>2010/11</t>
  </si>
  <si>
    <t>2011/12</t>
  </si>
  <si>
    <t>Current Prices</t>
  </si>
  <si>
    <t>Inflation Assumed</t>
  </si>
  <si>
    <t>Final Allowed Rev per PCR at prices of year</t>
  </si>
  <si>
    <t>Cost Pass through Movements</t>
  </si>
  <si>
    <t>K Movement</t>
  </si>
  <si>
    <t>% of previous year</t>
  </si>
  <si>
    <t>Forecast Collected Revenue</t>
  </si>
  <si>
    <t>Commentaries</t>
  </si>
  <si>
    <t>Finalised values.</t>
  </si>
  <si>
    <t>Other notes</t>
  </si>
  <si>
    <t>Sensitivities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</si>
  <si>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</si>
  <si>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</si>
  <si>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Core Allowed (TOZt)</t>
  </si>
  <si>
    <t>Cost Pass Through (TOFt)</t>
  </si>
  <si>
    <t>Revenue Adjustment (TOGt)</t>
  </si>
  <si>
    <t>Forecast Collected Revenue (Entry)</t>
  </si>
  <si>
    <t>Forecast Collected Revenue (Exit)</t>
  </si>
  <si>
    <t>Milford Haven Adjustment (-TOZAt)</t>
  </si>
  <si>
    <t>Forecast Collected Revenue (DN Pensions &amp; NTS Metering)</t>
  </si>
  <si>
    <t>Revenue Adjustment Movement</t>
  </si>
  <si>
    <t>Forecast Under / Over Recovery ( K _Exit)) under recovery (-)</t>
  </si>
  <si>
    <t>SO Incoming adjusting Event (SORAt)</t>
  </si>
  <si>
    <t>SO Overall buyback adjustment (BBIOCAt)</t>
  </si>
  <si>
    <t>SO Delivery Incentive payment (DELINCt)</t>
  </si>
  <si>
    <t>SO Internal Incentive revenues &amp; Costs (SOIntIRCt)</t>
  </si>
  <si>
    <t>2012/13*</t>
  </si>
  <si>
    <t>Final Allowed Net Rev per PCR for commodity charge setting</t>
  </si>
  <si>
    <t>Sheet 1:</t>
  </si>
  <si>
    <t>Sheet 2:</t>
  </si>
  <si>
    <t>K Movement (Under Recovery)</t>
  </si>
  <si>
    <t xml:space="preserve">Final Allowed Rev </t>
  </si>
  <si>
    <t>Gas Year</t>
  </si>
  <si>
    <t>Target Exit TO Revenue</t>
  </si>
  <si>
    <t>-</t>
  </si>
  <si>
    <t>Exit Capacity</t>
  </si>
  <si>
    <r>
      <t>Percentage Change*</t>
    </r>
    <r>
      <rPr>
        <b/>
        <vertAlign val="superscript"/>
        <sz val="12"/>
        <rFont val="Arial"/>
        <family val="2"/>
      </rPr>
      <t>2</t>
    </r>
  </si>
  <si>
    <r>
      <t>2012/13*</t>
    </r>
    <r>
      <rPr>
        <b/>
        <vertAlign val="superscript"/>
        <sz val="10"/>
        <rFont val="Arial"/>
        <family val="2"/>
      </rPr>
      <t>1</t>
    </r>
  </si>
  <si>
    <r>
      <t>SO External Incentive revenues &amp; Costs (SOOIRCt) is highly sensitive to the price of gas and changes in supply and demand. Large variances in the other terms have been historically less  than (SOOIRC</t>
    </r>
    <r>
      <rPr>
        <vertAlign val="superscript"/>
        <sz val="8"/>
        <rFont val="Arial"/>
        <family val="2"/>
      </rPr>
      <t>t)</t>
    </r>
  </si>
  <si>
    <t>NTS TO (National Grid)</t>
  </si>
  <si>
    <t>NTS SO (National Grid)</t>
  </si>
  <si>
    <t xml:space="preserve">The following spreadsheets represent 5 years of forward looking NTS charge setting information (TO &amp; SO allowed/target revenue) produced on a consistent basis to the DN information published as a consequence of UNC Mod 186. </t>
  </si>
  <si>
    <t>NTS TO Revenue</t>
  </si>
  <si>
    <t>NTS SO Revenue</t>
  </si>
  <si>
    <r>
      <t>*1</t>
    </r>
    <r>
      <rPr>
        <b/>
        <sz val="10"/>
        <rFont val="Arial"/>
        <family val="2"/>
      </rPr>
      <t>2012/13</t>
    </r>
  </si>
  <si>
    <t xml:space="preserve">The following worksheets show  TO &amp; SO reports.
</t>
  </si>
  <si>
    <t>K Exit</t>
  </si>
  <si>
    <r>
      <t xml:space="preserve">Forecast Under / Over Recovery ( K ) under recovery (-) </t>
    </r>
    <r>
      <rPr>
        <b/>
        <vertAlign val="superscript"/>
        <sz val="12"/>
        <rFont val="Arial"/>
        <family val="2"/>
      </rPr>
      <t>*2</t>
    </r>
  </si>
  <si>
    <r>
      <t xml:space="preserve">Forecast Under / Over Recovery ( K ) under recovery (-) </t>
    </r>
    <r>
      <rPr>
        <b/>
        <vertAlign val="superscript"/>
        <sz val="12"/>
        <rFont val="Arial"/>
        <family val="2"/>
      </rPr>
      <t>*3</t>
    </r>
  </si>
  <si>
    <r>
      <t>Forecast Collected Revenue (Exit Revenue Foregone)</t>
    </r>
    <r>
      <rPr>
        <vertAlign val="superscript"/>
        <sz val="8"/>
        <rFont val="Arial"/>
        <family val="2"/>
      </rPr>
      <t xml:space="preserve"> *4</t>
    </r>
  </si>
  <si>
    <r>
      <t>*</t>
    </r>
    <r>
      <rPr>
        <vertAlign val="superscript"/>
        <sz val="8"/>
        <rFont val="Arial"/>
        <family val="2"/>
      </rPr>
      <t>1</t>
    </r>
    <r>
      <rPr>
        <sz val="8"/>
        <rFont val="Arial"/>
        <family val="2"/>
      </rPr>
      <t xml:space="preserve"> costs and revenues for 2012/13 and beyond have not being included as this signals the end of the current price control. Significant variances may then occur between 2011/12 and 2012/13 which may result in forecasting error. Previous years costs and revenues can be extrapolated but please be aware of this caveat when doing so. </t>
    </r>
  </si>
  <si>
    <r>
      <t>*</t>
    </r>
    <r>
      <rPr>
        <vertAlign val="superscript"/>
        <sz val="8"/>
        <rFont val="Arial"/>
        <family val="2"/>
      </rPr>
      <t>3</t>
    </r>
    <r>
      <rPr>
        <vertAlign val="superscript"/>
        <sz val="8"/>
        <rFont val="Arial"/>
        <family val="0"/>
      </rPr>
      <t xml:space="preserve"> </t>
    </r>
    <r>
      <rPr>
        <sz val="8"/>
        <rFont val="Arial"/>
        <family val="0"/>
      </rPr>
      <t>The value of K may not always equal net allowed revenue less collected revenue if an adjustment has been made to a previous year’s MAR following data updates</t>
    </r>
  </si>
  <si>
    <r>
      <t>*</t>
    </r>
    <r>
      <rPr>
        <vertAlign val="superscript"/>
        <sz val="8"/>
        <rFont val="Arial"/>
        <family val="2"/>
      </rPr>
      <t>2</t>
    </r>
    <r>
      <rPr>
        <sz val="8"/>
        <rFont val="Arial"/>
        <family val="2"/>
      </rPr>
      <t xml:space="preserve"> The value of K may not always equal net allowed revenue less collected revenue if an adjustment has been made to a previous year’s MAR following data updates</t>
    </r>
  </si>
  <si>
    <r>
      <t>*</t>
    </r>
    <r>
      <rPr>
        <vertAlign val="superscript"/>
        <sz val="8"/>
        <rFont val="Arial"/>
        <family val="2"/>
      </rPr>
      <t>2</t>
    </r>
    <r>
      <rPr>
        <sz val="8"/>
        <rFont val="Arial"/>
        <family val="0"/>
      </rPr>
      <t>The percentage change does not necessarily mean the average Exit Capacity charge changes by this amount due to changes in SOQ's. Individual Exit Charges are subject to larger variances due to changes in Supply and Demand</t>
    </r>
  </si>
  <si>
    <r>
      <t>*</t>
    </r>
    <r>
      <rPr>
        <vertAlign val="superscript"/>
        <sz val="8"/>
        <rFont val="Arial"/>
        <family val="2"/>
      </rPr>
      <t>1</t>
    </r>
    <r>
      <rPr>
        <sz val="8"/>
        <rFont val="Arial"/>
        <family val="2"/>
      </rPr>
      <t xml:space="preserve"> costs and revenues for 2012/13 have been included but this signals the end of the current price control. Significant variances may then occur between 2011/12 and 2012/13 which may result in forecasting error. </t>
    </r>
  </si>
  <si>
    <r>
      <t>*3</t>
    </r>
    <r>
      <rPr>
        <sz val="8"/>
        <rFont val="Arial"/>
        <family val="2"/>
      </rPr>
      <t xml:space="preserve"> Exit reform will result in an reduction in Charges Foregone by around 50% due to the formula year running from April to March and the Gas Year October to September. This will reduce (SOOIRC</t>
    </r>
    <r>
      <rPr>
        <vertAlign val="subscript"/>
        <sz val="8"/>
        <rFont val="Arial"/>
        <family val="2"/>
      </rPr>
      <t>t</t>
    </r>
    <r>
      <rPr>
        <sz val="8"/>
        <rFont val="Arial"/>
        <family val="2"/>
      </rPr>
      <t>)</t>
    </r>
  </si>
  <si>
    <t>An overall increase to maximum allowed revenue by 1% in 2009/10 would lead to an increase of around 1% to quoted price changes; however, actual charges are also based on throughput. Mid year price changes will take account of actual revenue collected so are subject to larger variances.</t>
  </si>
  <si>
    <r>
      <t>*</t>
    </r>
    <r>
      <rPr>
        <vertAlign val="superscript"/>
        <sz val="8"/>
        <rFont val="Arial"/>
        <family val="2"/>
      </rPr>
      <t>4</t>
    </r>
    <r>
      <rPr>
        <sz val="8"/>
        <rFont val="Arial"/>
        <family val="2"/>
      </rPr>
      <t xml:space="preserve"> Exit reform will result in an reduction in Charges Foregone by around 50% due to the formula year running from April to March and the Gas Year October to September</t>
    </r>
  </si>
  <si>
    <t>2007/8 and 2008/9</t>
  </si>
  <si>
    <r>
      <t xml:space="preserve">* 5 </t>
    </r>
    <r>
      <rPr>
        <sz val="8"/>
        <rFont val="Arial"/>
        <family val="2"/>
      </rPr>
      <t>Entry Over Recovery is dealt with using various mechanisms. Therefore an overrecovery may not always flow through to the following year</t>
    </r>
  </si>
  <si>
    <t>Please note that K will alter slightly between years due to Interest adjustments</t>
  </si>
  <si>
    <r>
      <t xml:space="preserve">*4 </t>
    </r>
    <r>
      <rPr>
        <sz val="8"/>
        <rFont val="Arial"/>
        <family val="2"/>
      </rPr>
      <t>This term includes meter error adjustments. For forecasting future years add on the amounts forecasted for the adjustment to estimate the term without the meter revenue</t>
    </r>
  </si>
  <si>
    <r>
      <t>Forecast Under / Over Recovery ( K_Entry ) under recovery (-)</t>
    </r>
    <r>
      <rPr>
        <vertAlign val="superscript"/>
        <sz val="8"/>
        <rFont val="Arial"/>
        <family val="2"/>
      </rPr>
      <t xml:space="preserve"> *5</t>
    </r>
  </si>
  <si>
    <r>
      <t>K Entry</t>
    </r>
    <r>
      <rPr>
        <vertAlign val="superscript"/>
        <sz val="8"/>
        <rFont val="Arial"/>
        <family val="2"/>
      </rPr>
      <t xml:space="preserve"> *5</t>
    </r>
  </si>
  <si>
    <t xml:space="preserve">Actual/Forecast Collected Revenue </t>
  </si>
  <si>
    <r>
      <t xml:space="preserve">SO Exit Incentive revenues &amp; Costs (SOExIRCt) </t>
    </r>
    <r>
      <rPr>
        <sz val="8"/>
        <rFont val="Arial"/>
        <family val="2"/>
      </rPr>
      <t>less incremental exit capacity revenues</t>
    </r>
  </si>
  <si>
    <r>
      <t xml:space="preserve">SO External Incentive revenues &amp; Costs (SOOIRCt) </t>
    </r>
    <r>
      <rPr>
        <vertAlign val="superscript"/>
        <sz val="10"/>
        <rFont val="Arial"/>
        <family val="2"/>
      </rPr>
      <t xml:space="preserve">*3*4 </t>
    </r>
    <r>
      <rPr>
        <sz val="8"/>
        <rFont val="Arial"/>
        <family val="2"/>
      </rPr>
      <t>less Balancing Neutrality Charge</t>
    </r>
  </si>
  <si>
    <t>Actual/Forecast Collected Revenue (Standard SO Commodity Charge)</t>
  </si>
  <si>
    <t>Actual/Forecast Collected Revenue (Optional Commodity)</t>
  </si>
  <si>
    <t>Actual/Forecast Collected Revenue (St Fergus Compression Charge)</t>
  </si>
  <si>
    <t>Final Allowed Revenue to be collected via the charges below</t>
  </si>
  <si>
    <r>
      <t xml:space="preserve">SO Entry Incentive revenues &amp; Costs (SOEIRCt) </t>
    </r>
    <r>
      <rPr>
        <sz val="8"/>
        <rFont val="Arial"/>
        <family val="2"/>
      </rPr>
      <t>less incremental entry capacity revenues and Capacity Neutrality Buyback costs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</si>
</sst>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_ ;[Red]\-#,##0.0\ "/>
    <numFmt numFmtId="167" formatCode="0.0"/>
    <numFmt numFmtId="168" formatCode="0.0%"/>
    <numFmt numFmtId="169" formatCode="#,##0.0000"/>
    <numFmt numFmtId="170" formatCode="_-* #,##0_-;\-* #,##0_-;_-* &quot;-&quot;??_-;_-@_-"/>
    <numFmt numFmtId="171" formatCode="[$-809]d\ mmmm\ yyyy;@"/>
    <numFmt numFmtId="172" formatCode="0.000"/>
    <numFmt numFmtId="173" formatCode="#,##0.0_ ;[Red]\(#,##0.0\ \)"/>
    <numFmt numFmtId="174" formatCode="0.0000_ ;[Red]\-0.0000\ "/>
    <numFmt numFmtId="175" formatCode="#,##0.0_ ;[Red]\(#,##0.0\)\ "/>
    <numFmt numFmtId="176" formatCode="#,##0.0000_ ;[Red]\-#,##0.0000\ "/>
    <numFmt numFmtId="177" formatCode="_-* #,##0.000_-;\-* #,##0.000_-;_-* &quot;-&quot;??_-;_-@_-"/>
    <numFmt numFmtId="178" formatCode="#,##0.00000_ ;[Red]\-#,##0.00000\ "/>
  </numFmts>
  <fonts count="18">
    <font>
      <sz val="10"/>
      <name val="Arial"/>
      <family val="0"/>
    </font>
    <font>
      <u val="single"/>
      <sz val="10"/>
      <color indexed="36"/>
      <name val="Arial"/>
      <family val="0"/>
    </font>
    <font>
      <u val="single"/>
      <sz val="10"/>
      <color indexed="12"/>
      <name val="Arial"/>
      <family val="0"/>
    </font>
    <font>
      <b/>
      <sz val="11"/>
      <name val="Arial"/>
      <family val="2"/>
    </font>
    <font>
      <b/>
      <u val="single"/>
      <sz val="8"/>
      <name val="Arial"/>
      <family val="2"/>
    </font>
    <font>
      <sz val="8"/>
      <name val="Arial"/>
      <family val="2"/>
    </font>
    <font>
      <b/>
      <sz val="8"/>
      <name val="Arial"/>
      <family val="2"/>
    </font>
    <font>
      <b/>
      <sz val="12"/>
      <name val="Arial"/>
      <family val="2"/>
    </font>
    <font>
      <b/>
      <sz val="10"/>
      <name val="Arial"/>
      <family val="2"/>
    </font>
    <font>
      <b/>
      <i/>
      <sz val="10"/>
      <name val="Arial"/>
      <family val="2"/>
    </font>
    <font>
      <b/>
      <sz val="16"/>
      <name val="Arial"/>
      <family val="2"/>
    </font>
    <font>
      <b/>
      <vertAlign val="superscript"/>
      <sz val="12"/>
      <name val="Arial"/>
      <family val="2"/>
    </font>
    <font>
      <vertAlign val="superscript"/>
      <sz val="10"/>
      <name val="Arial"/>
      <family val="2"/>
    </font>
    <font>
      <b/>
      <vertAlign val="superscript"/>
      <sz val="10"/>
      <name val="Arial"/>
      <family val="2"/>
    </font>
    <font>
      <vertAlign val="superscript"/>
      <sz val="8"/>
      <name val="Arial"/>
      <family val="2"/>
    </font>
    <font>
      <b/>
      <sz val="12"/>
      <color indexed="10"/>
      <name val="Arial"/>
      <family val="2"/>
    </font>
    <font>
      <sz val="10"/>
      <color indexed="10"/>
      <name val="Arial"/>
      <family val="2"/>
    </font>
    <font>
      <vertAlign val="subscript"/>
      <sz val="8"/>
      <name val="Arial"/>
      <family val="2"/>
    </font>
  </fonts>
  <fills count="7">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6" fillId="0" borderId="0" xfId="0" applyNumberFormat="1" applyFont="1" applyAlignment="1">
      <alignment horizontal="left"/>
    </xf>
    <xf numFmtId="0" fontId="0" fillId="0" borderId="0" xfId="0" applyAlignment="1">
      <alignment horizontal="center"/>
    </xf>
    <xf numFmtId="166" fontId="5" fillId="0" borderId="0" xfId="0" applyNumberFormat="1" applyFont="1" applyAlignment="1">
      <alignment horizontal="center"/>
    </xf>
    <xf numFmtId="166" fontId="0" fillId="0" borderId="0" xfId="0" applyNumberFormat="1" applyAlignment="1">
      <alignment horizontal="center"/>
    </xf>
    <xf numFmtId="0" fontId="5" fillId="2" borderId="1" xfId="0" applyFont="1" applyFill="1" applyBorder="1" applyAlignment="1">
      <alignment/>
    </xf>
    <xf numFmtId="166" fontId="5" fillId="2" borderId="1" xfId="0" applyNumberFormat="1" applyFont="1" applyFill="1" applyBorder="1" applyAlignment="1">
      <alignment horizontal="center"/>
    </xf>
    <xf numFmtId="0" fontId="5" fillId="2" borderId="0" xfId="0" applyFont="1" applyFill="1" applyBorder="1" applyAlignment="1">
      <alignment/>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Border="1" applyAlignment="1">
      <alignment/>
    </xf>
    <xf numFmtId="168" fontId="5" fillId="0" borderId="0" xfId="0" applyNumberFormat="1" applyFont="1" applyFill="1" applyBorder="1" applyAlignment="1">
      <alignment horizontal="center"/>
    </xf>
    <xf numFmtId="4" fontId="5" fillId="0" borderId="0" xfId="0" applyNumberFormat="1" applyFont="1" applyFill="1" applyAlignment="1">
      <alignment/>
    </xf>
    <xf numFmtId="0" fontId="5" fillId="3" borderId="1" xfId="0" applyFont="1" applyFill="1" applyBorder="1" applyAlignment="1">
      <alignment/>
    </xf>
    <xf numFmtId="166" fontId="5" fillId="3" borderId="1" xfId="0" applyNumberFormat="1" applyFont="1" applyFill="1" applyBorder="1" applyAlignment="1">
      <alignment horizontal="center"/>
    </xf>
    <xf numFmtId="166"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7" fillId="4" borderId="1" xfId="0" applyFont="1" applyFill="1" applyBorder="1" applyAlignment="1">
      <alignment/>
    </xf>
    <xf numFmtId="166" fontId="7" fillId="4" borderId="1" xfId="0" applyNumberFormat="1" applyFont="1" applyFill="1" applyBorder="1" applyAlignment="1">
      <alignment horizontal="center"/>
    </xf>
    <xf numFmtId="0" fontId="7" fillId="0" borderId="0" xfId="0" applyFont="1" applyFill="1" applyBorder="1" applyAlignment="1">
      <alignment/>
    </xf>
    <xf numFmtId="0" fontId="7" fillId="4"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0" fontId="5" fillId="0" borderId="0" xfId="0" applyFont="1" applyFill="1" applyBorder="1" applyAlignment="1">
      <alignment horizontal="center"/>
    </xf>
    <xf numFmtId="0" fontId="5" fillId="5" borderId="0" xfId="0" applyFont="1" applyFill="1" applyAlignment="1">
      <alignment/>
    </xf>
    <xf numFmtId="0" fontId="5" fillId="5" borderId="0" xfId="0" applyFont="1" applyFill="1" applyAlignment="1">
      <alignment horizontal="center"/>
    </xf>
    <xf numFmtId="0" fontId="4" fillId="0" borderId="0" xfId="0" applyFont="1" applyFill="1" applyAlignment="1">
      <alignment wrapText="1"/>
    </xf>
    <xf numFmtId="0" fontId="8" fillId="0" borderId="0" xfId="0" applyFont="1" applyFill="1" applyAlignment="1">
      <alignment/>
    </xf>
    <xf numFmtId="170" fontId="0" fillId="0" borderId="0" xfId="17" applyNumberFormat="1" applyFill="1" applyAlignment="1">
      <alignment/>
    </xf>
    <xf numFmtId="0" fontId="6"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xf>
    <xf numFmtId="0" fontId="5" fillId="0" borderId="0" xfId="0" applyFont="1" applyAlignment="1">
      <alignment vertical="top" wrapText="1"/>
    </xf>
    <xf numFmtId="0" fontId="9" fillId="0" borderId="0" xfId="0" applyFont="1" applyAlignment="1">
      <alignment horizontal="center"/>
    </xf>
    <xf numFmtId="0" fontId="10" fillId="0" borderId="0" xfId="0" applyFont="1" applyAlignment="1">
      <alignment/>
    </xf>
    <xf numFmtId="0" fontId="0" fillId="6" borderId="0" xfId="0" applyFill="1" applyAlignment="1">
      <alignment/>
    </xf>
    <xf numFmtId="0" fontId="0" fillId="6" borderId="0" xfId="0" applyFill="1" applyAlignment="1">
      <alignment/>
    </xf>
    <xf numFmtId="0" fontId="0" fillId="6" borderId="0" xfId="0" applyFill="1" applyAlignment="1">
      <alignment wrapText="1"/>
    </xf>
    <xf numFmtId="0" fontId="10" fillId="6" borderId="0" xfId="0" applyFont="1" applyFill="1" applyAlignment="1">
      <alignment/>
    </xf>
    <xf numFmtId="173" fontId="0" fillId="4" borderId="1" xfId="0" applyNumberFormat="1" applyFont="1" applyFill="1" applyBorder="1" applyAlignment="1">
      <alignment horizontal="center"/>
    </xf>
    <xf numFmtId="166" fontId="5" fillId="5" borderId="0" xfId="0" applyNumberFormat="1" applyFont="1" applyFill="1" applyBorder="1" applyAlignment="1">
      <alignment horizontal="center"/>
    </xf>
    <xf numFmtId="173" fontId="5" fillId="0" borderId="0" xfId="0" applyNumberFormat="1" applyFont="1" applyFill="1" applyBorder="1" applyAlignment="1">
      <alignment horizontal="center"/>
    </xf>
    <xf numFmtId="174" fontId="5" fillId="0" borderId="1" xfId="0" applyNumberFormat="1" applyFont="1" applyFill="1" applyBorder="1" applyAlignment="1">
      <alignment horizontal="center"/>
    </xf>
    <xf numFmtId="0" fontId="8" fillId="0" borderId="0" xfId="0" applyFont="1" applyAlignment="1">
      <alignment horizontal="center"/>
    </xf>
    <xf numFmtId="9" fontId="7" fillId="0" borderId="0" xfId="23" applyFont="1" applyFill="1" applyBorder="1" applyAlignment="1">
      <alignment horizontal="center"/>
    </xf>
    <xf numFmtId="175" fontId="5" fillId="0" borderId="0" xfId="0" applyNumberFormat="1" applyFont="1" applyAlignment="1">
      <alignment horizontal="center"/>
    </xf>
    <xf numFmtId="164" fontId="5" fillId="0" borderId="2" xfId="0" applyNumberFormat="1" applyFont="1" applyFill="1" applyBorder="1" applyAlignment="1">
      <alignment horizontal="center"/>
    </xf>
    <xf numFmtId="166" fontId="5" fillId="2" borderId="2" xfId="0" applyNumberFormat="1" applyFont="1" applyFill="1" applyBorder="1" applyAlignment="1">
      <alignment horizontal="center"/>
    </xf>
    <xf numFmtId="166" fontId="5" fillId="3" borderId="2" xfId="0" applyNumberFormat="1" applyFont="1" applyFill="1" applyBorder="1" applyAlignment="1">
      <alignment horizontal="center"/>
    </xf>
    <xf numFmtId="173" fontId="0" fillId="4" borderId="2" xfId="0" applyNumberFormat="1" applyFont="1" applyFill="1" applyBorder="1" applyAlignment="1">
      <alignment horizontal="center"/>
    </xf>
    <xf numFmtId="167" fontId="5" fillId="0" borderId="0" xfId="0" applyNumberFormat="1" applyFont="1" applyAlignment="1">
      <alignment horizontal="center"/>
    </xf>
    <xf numFmtId="0" fontId="7" fillId="0" borderId="3" xfId="0" applyFont="1" applyFill="1" applyBorder="1" applyAlignment="1">
      <alignment/>
    </xf>
    <xf numFmtId="0" fontId="7" fillId="0" borderId="4" xfId="0" applyFont="1" applyFill="1" applyBorder="1" applyAlignment="1">
      <alignment/>
    </xf>
    <xf numFmtId="0" fontId="8" fillId="0" borderId="0" xfId="0" applyFont="1" applyBorder="1" applyAlignment="1">
      <alignment horizontal="center"/>
    </xf>
    <xf numFmtId="0" fontId="8" fillId="0" borderId="5" xfId="0" applyFont="1" applyBorder="1" applyAlignment="1">
      <alignment horizontal="center"/>
    </xf>
    <xf numFmtId="0" fontId="5" fillId="0" borderId="4" xfId="0" applyFont="1" applyFill="1" applyBorder="1" applyAlignment="1">
      <alignment/>
    </xf>
    <xf numFmtId="0" fontId="7" fillId="0" borderId="5" xfId="0" applyFont="1" applyFill="1" applyBorder="1" applyAlignment="1">
      <alignment horizontal="center"/>
    </xf>
    <xf numFmtId="0" fontId="5" fillId="0" borderId="6" xfId="0" applyFont="1" applyFill="1" applyBorder="1" applyAlignment="1">
      <alignment/>
    </xf>
    <xf numFmtId="0" fontId="5" fillId="0" borderId="7" xfId="0" applyFont="1" applyFill="1" applyBorder="1" applyAlignment="1">
      <alignment/>
    </xf>
    <xf numFmtId="0" fontId="0" fillId="0" borderId="0" xfId="0" applyBorder="1" applyAlignment="1">
      <alignment/>
    </xf>
    <xf numFmtId="0" fontId="5" fillId="0" borderId="8" xfId="0" applyFont="1" applyFill="1" applyBorder="1" applyAlignment="1">
      <alignment/>
    </xf>
    <xf numFmtId="4" fontId="5" fillId="0" borderId="0" xfId="0" applyNumberFormat="1" applyFont="1" applyFill="1" applyBorder="1" applyAlignment="1">
      <alignment/>
    </xf>
    <xf numFmtId="0" fontId="6" fillId="0" borderId="7"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6" fillId="0" borderId="11" xfId="0" applyFont="1" applyFill="1" applyBorder="1" applyAlignment="1">
      <alignment/>
    </xf>
    <xf numFmtId="0" fontId="7" fillId="0" borderId="7" xfId="0" applyFont="1" applyFill="1" applyBorder="1" applyAlignment="1">
      <alignment/>
    </xf>
    <xf numFmtId="0" fontId="13" fillId="0" borderId="0" xfId="0" applyFont="1" applyAlignment="1">
      <alignment horizontal="center"/>
    </xf>
    <xf numFmtId="10" fontId="5" fillId="0" borderId="0" xfId="23" applyNumberFormat="1" applyFont="1" applyAlignment="1">
      <alignment horizontal="center"/>
    </xf>
    <xf numFmtId="176" fontId="5" fillId="0" borderId="0" xfId="0" applyNumberFormat="1" applyFont="1" applyAlignment="1">
      <alignment horizontal="center"/>
    </xf>
    <xf numFmtId="0" fontId="5" fillId="0" borderId="0" xfId="0" applyFont="1" applyFill="1" applyBorder="1" applyAlignment="1">
      <alignment horizontal="left" indent="1"/>
    </xf>
    <xf numFmtId="173" fontId="5" fillId="0" borderId="0" xfId="0" applyNumberFormat="1" applyFont="1" applyFill="1" applyBorder="1" applyAlignment="1">
      <alignment horizontal="left" indent="2"/>
    </xf>
    <xf numFmtId="178" fontId="5" fillId="0" borderId="0" xfId="0" applyNumberFormat="1" applyFont="1" applyFill="1" applyBorder="1" applyAlignment="1">
      <alignment horizontal="center"/>
    </xf>
    <xf numFmtId="166" fontId="15" fillId="4" borderId="1" xfId="0" applyNumberFormat="1" applyFont="1" applyFill="1" applyBorder="1" applyAlignment="1" quotePrefix="1">
      <alignment horizontal="center"/>
    </xf>
    <xf numFmtId="173" fontId="16" fillId="4" borderId="2" xfId="0" applyNumberFormat="1" applyFont="1" applyFill="1" applyBorder="1" applyAlignment="1" quotePrefix="1">
      <alignment horizontal="center"/>
    </xf>
    <xf numFmtId="174" fontId="5" fillId="0" borderId="1" xfId="23" applyNumberFormat="1" applyFont="1" applyFill="1" applyBorder="1" applyAlignment="1">
      <alignment horizontal="center"/>
    </xf>
    <xf numFmtId="164" fontId="5" fillId="0" borderId="1" xfId="0" applyNumberFormat="1" applyFont="1" applyFill="1" applyBorder="1" applyAlignment="1">
      <alignment horizontal="center"/>
    </xf>
    <xf numFmtId="166" fontId="5" fillId="0" borderId="0" xfId="0" applyNumberFormat="1" applyFont="1" applyFill="1" applyAlignment="1">
      <alignment horizontal="center"/>
    </xf>
    <xf numFmtId="166" fontId="7" fillId="0" borderId="0"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Fill="1" applyBorder="1" applyAlignment="1">
      <alignment horizontal="center"/>
    </xf>
    <xf numFmtId="166" fontId="5" fillId="0" borderId="0" xfId="0" applyNumberFormat="1" applyFont="1" applyFill="1" applyBorder="1" applyAlignment="1">
      <alignment horizontal="center"/>
    </xf>
    <xf numFmtId="175" fontId="5" fillId="0" borderId="0" xfId="0" applyNumberFormat="1" applyFont="1" applyFill="1" applyBorder="1" applyAlignment="1">
      <alignment horizontal="center"/>
    </xf>
    <xf numFmtId="176"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0" fontId="5" fillId="0" borderId="0" xfId="23" applyNumberFormat="1" applyFont="1" applyFill="1" applyBorder="1" applyAlignment="1">
      <alignment horizontal="center"/>
    </xf>
    <xf numFmtId="173" fontId="0" fillId="0" borderId="0" xfId="0" applyNumberFormat="1" applyFont="1" applyFill="1" applyBorder="1" applyAlignment="1">
      <alignment horizontal="center"/>
    </xf>
    <xf numFmtId="167" fontId="5" fillId="0" borderId="5" xfId="0" applyNumberFormat="1" applyFont="1" applyFill="1" applyBorder="1" applyAlignment="1">
      <alignment horizontal="center"/>
    </xf>
    <xf numFmtId="9" fontId="7" fillId="0" borderId="5" xfId="23" applyFont="1" applyFill="1" applyBorder="1" applyAlignment="1">
      <alignment horizontal="center"/>
    </xf>
    <xf numFmtId="0" fontId="0" fillId="0" borderId="0" xfId="0" applyAlignment="1">
      <alignment wrapText="1"/>
    </xf>
    <xf numFmtId="0" fontId="0" fillId="6" borderId="12" xfId="0" applyNumberFormat="1"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0" fillId="6" borderId="19"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Font="1" applyFill="1" applyBorder="1" applyAlignment="1">
      <alignment wrapText="1"/>
    </xf>
    <xf numFmtId="0" fontId="0" fillId="0" borderId="21" xfId="0" applyFont="1" applyFill="1" applyBorder="1" applyAlignment="1">
      <alignment wrapText="1"/>
    </xf>
    <xf numFmtId="0" fontId="0" fillId="0" borderId="22" xfId="0" applyFont="1" applyFill="1" applyBorder="1" applyAlignment="1">
      <alignment wrapText="1"/>
    </xf>
    <xf numFmtId="0" fontId="5" fillId="0" borderId="0" xfId="0" applyFont="1" applyFill="1" applyAlignment="1">
      <alignment horizontal="left" wrapText="1"/>
    </xf>
    <xf numFmtId="0" fontId="0" fillId="0" borderId="0" xfId="0" applyAlignment="1">
      <alignment wrapText="1"/>
    </xf>
    <xf numFmtId="0" fontId="7" fillId="0" borderId="10" xfId="0" applyFont="1" applyFill="1" applyBorder="1" applyAlignment="1">
      <alignment horizontal="center"/>
    </xf>
    <xf numFmtId="0" fontId="7" fillId="0" borderId="23" xfId="0" applyFont="1" applyFill="1" applyBorder="1" applyAlignment="1">
      <alignment horizontal="center"/>
    </xf>
    <xf numFmtId="0" fontId="5" fillId="0" borderId="0" xfId="0" applyFont="1" applyAlignment="1">
      <alignment horizontal="left" vertical="top" wrapText="1"/>
    </xf>
    <xf numFmtId="0" fontId="6" fillId="0" borderId="0" xfId="0" applyFont="1" applyFill="1" applyAlignment="1">
      <alignment horizontal="left" wrapText="1"/>
    </xf>
    <xf numFmtId="0" fontId="5" fillId="0" borderId="0" xfId="0" applyFont="1" applyAlignment="1">
      <alignment wrapText="1"/>
    </xf>
    <xf numFmtId="0" fontId="5" fillId="0" borderId="0" xfId="0" applyFont="1" applyAlignment="1">
      <alignment horizontal="left" wrapText="1"/>
    </xf>
    <xf numFmtId="0" fontId="14" fillId="0" borderId="0" xfId="0" applyFont="1" applyFill="1" applyAlignment="1">
      <alignment horizontal="left" wrapText="1"/>
    </xf>
    <xf numFmtId="0" fontId="0" fillId="0" borderId="0" xfId="0" applyAlignment="1">
      <alignment horizontal="left" wrapText="1"/>
    </xf>
    <xf numFmtId="0" fontId="5" fillId="0" borderId="0" xfId="0" applyFont="1" applyAlignment="1">
      <alignment horizontal="left" wrapText="1"/>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governance.com/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mercial\Charging_and_Revenue\Gas%20Charging\Charge%20Setting\2007%20%20-%20October\October%20Final\Pension%20Defic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mmercial\Charging_and_Revenue\Gas%20Charging\Charge%20Setting\2009%20-%20October\Indicative\NTS%20charges%20Oct%2009%20-%20Indicati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nsions Deficit"/>
      <sheetName val="RPI"/>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Data Status"/>
      <sheetName val="TO MAR"/>
      <sheetName val="Pensions Deficit"/>
      <sheetName val="RPI"/>
      <sheetName val="TO Exit Charges"/>
      <sheetName val="20078 Transportation Model Exit"/>
      <sheetName val="TO Commodity Charge"/>
      <sheetName val="SO Commodity Charge"/>
      <sheetName val="Shorthaul Charging"/>
      <sheetName val="St Fergus Compression"/>
      <sheetName val="DC Volumes"/>
      <sheetName val="DC Peaks"/>
      <sheetName val="LDZ Peaks"/>
      <sheetName val="Volume Forecasts"/>
      <sheetName val="Information Provision SO"/>
      <sheetName val="Information Provision 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P22"/>
  <sheetViews>
    <sheetView workbookViewId="0" topLeftCell="A1">
      <selection activeCell="A1" sqref="A1"/>
    </sheetView>
  </sheetViews>
  <sheetFormatPr defaultColWidth="9.140625" defaultRowHeight="12.75"/>
  <cols>
    <col min="1" max="1" width="3.57421875" style="0" customWidth="1"/>
    <col min="2" max="2" width="13.140625" style="0" bestFit="1" customWidth="1"/>
  </cols>
  <sheetData>
    <row r="1" spans="1:16" ht="13.5" thickBot="1">
      <c r="A1" s="43"/>
      <c r="B1" s="43"/>
      <c r="C1" s="43"/>
      <c r="D1" s="43"/>
      <c r="E1" s="43"/>
      <c r="F1" s="43"/>
      <c r="G1" s="43"/>
      <c r="H1" s="43"/>
      <c r="I1" s="43"/>
      <c r="J1" s="43"/>
      <c r="K1" s="43"/>
      <c r="L1" s="43"/>
      <c r="M1" s="43"/>
      <c r="N1" s="43"/>
      <c r="O1" s="43"/>
      <c r="P1" s="43"/>
    </row>
    <row r="2" spans="1:16" ht="13.5" customHeight="1" thickTop="1">
      <c r="A2" s="43"/>
      <c r="B2" s="98" t="s">
        <v>48</v>
      </c>
      <c r="C2" s="107"/>
      <c r="D2" s="107"/>
      <c r="E2" s="107"/>
      <c r="F2" s="107"/>
      <c r="G2" s="107"/>
      <c r="H2" s="107"/>
      <c r="I2" s="107"/>
      <c r="J2" s="107"/>
      <c r="K2" s="108"/>
      <c r="L2" s="43"/>
      <c r="M2" s="43"/>
      <c r="N2" s="43"/>
      <c r="O2" s="43"/>
      <c r="P2" s="43"/>
    </row>
    <row r="3" spans="1:16" ht="12.75">
      <c r="A3" s="43"/>
      <c r="B3" s="109"/>
      <c r="C3" s="110"/>
      <c r="D3" s="110"/>
      <c r="E3" s="110"/>
      <c r="F3" s="110"/>
      <c r="G3" s="110"/>
      <c r="H3" s="110"/>
      <c r="I3" s="110"/>
      <c r="J3" s="110"/>
      <c r="K3" s="111"/>
      <c r="L3" s="43"/>
      <c r="M3" s="43"/>
      <c r="N3" s="43"/>
      <c r="O3" s="43"/>
      <c r="P3" s="43"/>
    </row>
    <row r="4" spans="1:16" ht="12.75">
      <c r="A4" s="43"/>
      <c r="B4" s="109"/>
      <c r="C4" s="110"/>
      <c r="D4" s="110"/>
      <c r="E4" s="110"/>
      <c r="F4" s="110"/>
      <c r="G4" s="110"/>
      <c r="H4" s="110"/>
      <c r="I4" s="110"/>
      <c r="J4" s="110"/>
      <c r="K4" s="111"/>
      <c r="L4" s="43"/>
      <c r="M4" s="43"/>
      <c r="N4" s="43"/>
      <c r="O4" s="43"/>
      <c r="P4" s="43"/>
    </row>
    <row r="5" spans="1:16" ht="12.75">
      <c r="A5" s="43"/>
      <c r="B5" s="109"/>
      <c r="C5" s="110"/>
      <c r="D5" s="110"/>
      <c r="E5" s="110"/>
      <c r="F5" s="110"/>
      <c r="G5" s="110"/>
      <c r="H5" s="110"/>
      <c r="I5" s="110"/>
      <c r="J5" s="110"/>
      <c r="K5" s="111"/>
      <c r="L5" s="43"/>
      <c r="M5" s="43"/>
      <c r="N5" s="43"/>
      <c r="O5" s="43"/>
      <c r="P5" s="43"/>
    </row>
    <row r="6" spans="1:16" ht="12.75">
      <c r="A6" s="43"/>
      <c r="B6" s="109"/>
      <c r="C6" s="110"/>
      <c r="D6" s="110"/>
      <c r="E6" s="110"/>
      <c r="F6" s="110"/>
      <c r="G6" s="110"/>
      <c r="H6" s="110"/>
      <c r="I6" s="110"/>
      <c r="J6" s="110"/>
      <c r="K6" s="111"/>
      <c r="L6" s="43"/>
      <c r="M6" s="43"/>
      <c r="N6" s="43"/>
      <c r="O6" s="43"/>
      <c r="P6" s="43"/>
    </row>
    <row r="7" spans="1:16" ht="13.5" thickBot="1">
      <c r="A7" s="43"/>
      <c r="B7" s="112"/>
      <c r="C7" s="113"/>
      <c r="D7" s="113"/>
      <c r="E7" s="113"/>
      <c r="F7" s="113"/>
      <c r="G7" s="113"/>
      <c r="H7" s="113"/>
      <c r="I7" s="113"/>
      <c r="J7" s="113"/>
      <c r="K7" s="114"/>
      <c r="L7" s="43"/>
      <c r="M7" s="43"/>
      <c r="N7" s="43"/>
      <c r="O7" s="43"/>
      <c r="P7" s="43"/>
    </row>
    <row r="8" spans="1:16" ht="14.25" thickBot="1" thickTop="1">
      <c r="A8" s="43"/>
      <c r="B8" s="44"/>
      <c r="C8" s="44"/>
      <c r="D8" s="44"/>
      <c r="E8" s="44"/>
      <c r="F8" s="44"/>
      <c r="G8" s="44"/>
      <c r="H8" s="44"/>
      <c r="I8" s="44"/>
      <c r="J8" s="44"/>
      <c r="K8" s="44"/>
      <c r="L8" s="43"/>
      <c r="M8" s="43"/>
      <c r="N8" s="43"/>
      <c r="O8" s="43"/>
      <c r="P8" s="43"/>
    </row>
    <row r="9" spans="1:16" ht="13.5" thickTop="1">
      <c r="A9" s="43"/>
      <c r="B9" s="98" t="s">
        <v>52</v>
      </c>
      <c r="C9" s="99"/>
      <c r="D9" s="99"/>
      <c r="E9" s="99"/>
      <c r="F9" s="99"/>
      <c r="G9" s="99"/>
      <c r="H9" s="99"/>
      <c r="I9" s="99"/>
      <c r="J9" s="99"/>
      <c r="K9" s="100"/>
      <c r="L9" s="43"/>
      <c r="M9" s="43"/>
      <c r="N9" s="43"/>
      <c r="O9" s="43"/>
      <c r="P9" s="43"/>
    </row>
    <row r="10" spans="1:16" ht="12.75">
      <c r="A10" s="43"/>
      <c r="B10" s="101"/>
      <c r="C10" s="102"/>
      <c r="D10" s="102"/>
      <c r="E10" s="102"/>
      <c r="F10" s="102"/>
      <c r="G10" s="102"/>
      <c r="H10" s="102"/>
      <c r="I10" s="102"/>
      <c r="J10" s="102"/>
      <c r="K10" s="103"/>
      <c r="L10" s="43"/>
      <c r="M10" s="43"/>
      <c r="N10" s="43"/>
      <c r="O10" s="43"/>
      <c r="P10" s="43"/>
    </row>
    <row r="11" spans="1:16" ht="12.75">
      <c r="A11" s="43"/>
      <c r="B11" s="101"/>
      <c r="C11" s="102"/>
      <c r="D11" s="102"/>
      <c r="E11" s="102"/>
      <c r="F11" s="102"/>
      <c r="G11" s="102"/>
      <c r="H11" s="102"/>
      <c r="I11" s="102"/>
      <c r="J11" s="102"/>
      <c r="K11" s="103"/>
      <c r="L11" s="43"/>
      <c r="M11" s="43"/>
      <c r="N11" s="43"/>
      <c r="O11" s="43"/>
      <c r="P11" s="43"/>
    </row>
    <row r="12" spans="1:16" ht="13.5" thickBot="1">
      <c r="A12" s="43"/>
      <c r="B12" s="104"/>
      <c r="C12" s="105"/>
      <c r="D12" s="105"/>
      <c r="E12" s="105"/>
      <c r="F12" s="105"/>
      <c r="G12" s="105"/>
      <c r="H12" s="105"/>
      <c r="I12" s="105"/>
      <c r="J12" s="105"/>
      <c r="K12" s="106"/>
      <c r="L12" s="43"/>
      <c r="M12" s="43"/>
      <c r="N12" s="43"/>
      <c r="O12" s="43"/>
      <c r="P12" s="43"/>
    </row>
    <row r="13" spans="1:16" ht="13.5" thickTop="1">
      <c r="A13" s="43"/>
      <c r="B13" s="45"/>
      <c r="C13" s="45"/>
      <c r="D13" s="45"/>
      <c r="E13" s="45"/>
      <c r="F13" s="45"/>
      <c r="G13" s="45"/>
      <c r="H13" s="45"/>
      <c r="I13" s="45"/>
      <c r="J13" s="45"/>
      <c r="K13" s="45"/>
      <c r="L13" s="43"/>
      <c r="M13" s="43"/>
      <c r="N13" s="43"/>
      <c r="O13" s="43"/>
      <c r="P13" s="43"/>
    </row>
    <row r="14" spans="1:16" ht="12.75">
      <c r="A14" s="43"/>
      <c r="B14" s="45"/>
      <c r="C14" s="45"/>
      <c r="D14" s="45"/>
      <c r="E14" s="45"/>
      <c r="F14" s="45"/>
      <c r="G14" s="45"/>
      <c r="H14" s="45"/>
      <c r="I14" s="45"/>
      <c r="J14" s="45"/>
      <c r="K14" s="45"/>
      <c r="L14" s="43"/>
      <c r="M14" s="43"/>
      <c r="N14" s="43"/>
      <c r="O14" s="43"/>
      <c r="P14" s="43"/>
    </row>
    <row r="15" spans="1:16" s="42" customFormat="1" ht="20.25">
      <c r="A15" s="46"/>
      <c r="B15" s="46" t="s">
        <v>35</v>
      </c>
      <c r="C15" s="46" t="s">
        <v>49</v>
      </c>
      <c r="D15" s="46"/>
      <c r="E15" s="46"/>
      <c r="F15" s="46"/>
      <c r="G15" s="46"/>
      <c r="H15" s="46"/>
      <c r="I15" s="46"/>
      <c r="J15" s="46"/>
      <c r="K15" s="46"/>
      <c r="L15" s="46"/>
      <c r="M15" s="46"/>
      <c r="N15" s="46"/>
      <c r="O15" s="46"/>
      <c r="P15" s="46"/>
    </row>
    <row r="16" spans="1:16" s="42" customFormat="1" ht="20.25">
      <c r="A16" s="46"/>
      <c r="B16" s="46" t="s">
        <v>36</v>
      </c>
      <c r="C16" s="46" t="s">
        <v>50</v>
      </c>
      <c r="D16" s="46"/>
      <c r="E16" s="46"/>
      <c r="F16" s="46"/>
      <c r="G16" s="46"/>
      <c r="H16" s="46"/>
      <c r="I16" s="46"/>
      <c r="J16" s="46"/>
      <c r="K16" s="46"/>
      <c r="L16" s="46"/>
      <c r="M16" s="46"/>
      <c r="N16" s="46"/>
      <c r="O16" s="46"/>
      <c r="P16" s="46"/>
    </row>
    <row r="17" spans="1:16" ht="12.75">
      <c r="A17" s="43"/>
      <c r="B17" s="43"/>
      <c r="C17" s="43"/>
      <c r="D17" s="43"/>
      <c r="E17" s="43"/>
      <c r="F17" s="43"/>
      <c r="G17" s="43"/>
      <c r="H17" s="43"/>
      <c r="I17" s="43"/>
      <c r="J17" s="43"/>
      <c r="K17" s="43"/>
      <c r="L17" s="43"/>
      <c r="M17" s="43"/>
      <c r="N17" s="43"/>
      <c r="O17" s="43"/>
      <c r="P17" s="43"/>
    </row>
    <row r="18" spans="1:16" ht="12.75">
      <c r="A18" s="43"/>
      <c r="B18" s="43"/>
      <c r="C18" s="43"/>
      <c r="D18" s="43"/>
      <c r="E18" s="43"/>
      <c r="F18" s="43"/>
      <c r="G18" s="43"/>
      <c r="H18" s="43"/>
      <c r="I18" s="43"/>
      <c r="J18" s="43"/>
      <c r="K18" s="43"/>
      <c r="L18" s="43"/>
      <c r="M18" s="43"/>
      <c r="N18" s="43"/>
      <c r="O18" s="43"/>
      <c r="P18" s="43"/>
    </row>
    <row r="19" spans="1:16" ht="12.75">
      <c r="A19" s="43"/>
      <c r="B19" s="43"/>
      <c r="C19" s="43"/>
      <c r="D19" s="43"/>
      <c r="E19" s="43"/>
      <c r="F19" s="43"/>
      <c r="G19" s="43"/>
      <c r="H19" s="43"/>
      <c r="I19" s="43"/>
      <c r="J19" s="43"/>
      <c r="K19" s="43"/>
      <c r="L19" s="43"/>
      <c r="M19" s="43"/>
      <c r="N19" s="43"/>
      <c r="O19" s="43"/>
      <c r="P19" s="43"/>
    </row>
    <row r="20" spans="1:16" ht="12.75">
      <c r="A20" s="43"/>
      <c r="B20" s="43"/>
      <c r="C20" s="43"/>
      <c r="D20" s="43"/>
      <c r="E20" s="43"/>
      <c r="F20" s="43"/>
      <c r="G20" s="43"/>
      <c r="H20" s="43"/>
      <c r="I20" s="43"/>
      <c r="J20" s="43"/>
      <c r="K20" s="43"/>
      <c r="L20" s="43"/>
      <c r="M20" s="43"/>
      <c r="N20" s="43"/>
      <c r="O20" s="43"/>
      <c r="P20" s="43"/>
    </row>
    <row r="21" spans="1:16" ht="12.75">
      <c r="A21" s="43"/>
      <c r="B21" s="43"/>
      <c r="C21" s="43"/>
      <c r="D21" s="43"/>
      <c r="E21" s="43"/>
      <c r="F21" s="43"/>
      <c r="G21" s="43"/>
      <c r="H21" s="43"/>
      <c r="I21" s="43"/>
      <c r="J21" s="43"/>
      <c r="K21" s="43"/>
      <c r="L21" s="43"/>
      <c r="M21" s="43"/>
      <c r="N21" s="43"/>
      <c r="O21" s="43"/>
      <c r="P21" s="43"/>
    </row>
    <row r="22" spans="1:16" ht="12.75">
      <c r="A22" s="43"/>
      <c r="B22" s="43"/>
      <c r="C22" s="43"/>
      <c r="D22" s="43"/>
      <c r="E22" s="43"/>
      <c r="F22" s="43"/>
      <c r="G22" s="43"/>
      <c r="H22" s="43"/>
      <c r="I22" s="43"/>
      <c r="J22" s="43"/>
      <c r="K22" s="43"/>
      <c r="L22" s="43"/>
      <c r="M22" s="43"/>
      <c r="N22" s="43"/>
      <c r="O22" s="43"/>
      <c r="P22" s="43"/>
    </row>
  </sheetData>
  <mergeCells count="2">
    <mergeCell ref="B9:K12"/>
    <mergeCell ref="B2:K7"/>
  </mergeCell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V69"/>
  <sheetViews>
    <sheetView workbookViewId="0" topLeftCell="A21">
      <selection activeCell="A51" sqref="A51:G51"/>
    </sheetView>
  </sheetViews>
  <sheetFormatPr defaultColWidth="9.140625" defaultRowHeight="12.75"/>
  <cols>
    <col min="1" max="1" width="69.8515625" style="4" bestFit="1" customWidth="1"/>
    <col min="2" max="2" width="14.28125" style="3" customWidth="1"/>
    <col min="3" max="4" width="12.8515625" style="3" bestFit="1" customWidth="1"/>
    <col min="5" max="7" width="11.57421875" style="3" customWidth="1"/>
    <col min="8" max="8" width="11.00390625" style="15" bestFit="1" customWidth="1"/>
    <col min="9" max="16384" width="9.140625" style="4" customWidth="1"/>
  </cols>
  <sheetData>
    <row r="1" spans="1:2" ht="15">
      <c r="A1" s="1" t="s">
        <v>46</v>
      </c>
      <c r="B1" s="2"/>
    </row>
    <row r="2" ht="11.25">
      <c r="A2" s="5" t="s">
        <v>0</v>
      </c>
    </row>
    <row r="3" spans="1:7" ht="12.75">
      <c r="A3" s="6">
        <v>40494</v>
      </c>
      <c r="B3" s="7"/>
      <c r="C3" s="7"/>
      <c r="D3" s="7"/>
      <c r="E3" s="7"/>
      <c r="F3" s="7"/>
      <c r="G3" s="7"/>
    </row>
    <row r="4" spans="1:8" ht="14.25">
      <c r="A4" t="s">
        <v>1</v>
      </c>
      <c r="B4" s="51" t="s">
        <v>2</v>
      </c>
      <c r="C4" s="51" t="s">
        <v>3</v>
      </c>
      <c r="D4" s="51" t="s">
        <v>4</v>
      </c>
      <c r="E4" s="51" t="s">
        <v>5</v>
      </c>
      <c r="F4" s="51" t="s">
        <v>6</v>
      </c>
      <c r="G4" s="51" t="s">
        <v>44</v>
      </c>
      <c r="H4" s="87"/>
    </row>
    <row r="5" spans="1:8" ht="12.75">
      <c r="A5"/>
      <c r="E5" s="7" t="s">
        <v>7</v>
      </c>
      <c r="F5" s="7"/>
      <c r="G5" s="7"/>
      <c r="H5" s="88"/>
    </row>
    <row r="6" spans="1:8" ht="12.75">
      <c r="A6" t="s">
        <v>20</v>
      </c>
      <c r="B6" s="8">
        <v>460.4</v>
      </c>
      <c r="C6" s="8">
        <v>460.4</v>
      </c>
      <c r="D6" s="8">
        <v>460.4</v>
      </c>
      <c r="E6" s="8">
        <v>460.4</v>
      </c>
      <c r="F6" s="8">
        <v>460.4</v>
      </c>
      <c r="G6" s="8">
        <v>460.4</v>
      </c>
      <c r="H6" s="89"/>
    </row>
    <row r="7" spans="1:8" ht="12.75">
      <c r="A7" t="s">
        <v>25</v>
      </c>
      <c r="B7" s="53">
        <v>-9.5</v>
      </c>
      <c r="C7" s="53">
        <v>-9.5</v>
      </c>
      <c r="D7" s="53">
        <v>-9.5</v>
      </c>
      <c r="E7" s="53">
        <v>-9.5</v>
      </c>
      <c r="F7" s="53">
        <v>-9.5</v>
      </c>
      <c r="G7" s="53">
        <v>-9.5</v>
      </c>
      <c r="H7" s="90"/>
    </row>
    <row r="8" spans="1:8" ht="12.75">
      <c r="A8"/>
      <c r="B8" s="8"/>
      <c r="C8" s="8"/>
      <c r="D8" s="8"/>
      <c r="E8" s="8"/>
      <c r="F8" s="77"/>
      <c r="G8" s="77"/>
      <c r="H8" s="91"/>
    </row>
    <row r="9" spans="1:8" ht="11.25">
      <c r="A9" s="65" t="s">
        <v>8</v>
      </c>
      <c r="B9" s="50">
        <v>1.098519466276732</v>
      </c>
      <c r="C9" s="54">
        <v>1.1432096508864926</v>
      </c>
      <c r="D9" s="54">
        <v>1.1869</v>
      </c>
      <c r="E9" s="83">
        <v>1.1823249862913543</v>
      </c>
      <c r="F9" s="84">
        <v>1.2348747943703164</v>
      </c>
      <c r="G9" s="54">
        <f>F9*1.03</f>
        <v>1.2719210382014259</v>
      </c>
      <c r="H9" s="92"/>
    </row>
    <row r="10" spans="1:8" ht="12.75">
      <c r="A10"/>
      <c r="B10" s="8"/>
      <c r="C10" s="76"/>
      <c r="D10" s="76"/>
      <c r="E10" s="76"/>
      <c r="F10" s="76"/>
      <c r="G10" s="76"/>
      <c r="H10" s="93"/>
    </row>
    <row r="11" spans="1:256" s="12" customFormat="1" ht="11.25">
      <c r="A11" s="10" t="s">
        <v>9</v>
      </c>
      <c r="B11" s="11">
        <v>495.3224273441784</v>
      </c>
      <c r="C11" s="55">
        <v>515.4732315847195</v>
      </c>
      <c r="D11" s="55">
        <v>535.17321</v>
      </c>
      <c r="E11" s="55">
        <f>(E6+E7)*E9</f>
        <v>533.1103363187716</v>
      </c>
      <c r="F11" s="55">
        <f>(F6+F7)*F9</f>
        <v>556.8050447815757</v>
      </c>
      <c r="G11" s="55">
        <f>(G6+G7)*G9</f>
        <v>573.5091961250229</v>
      </c>
      <c r="H11" s="1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5" customFormat="1" ht="11.25">
      <c r="A12" s="66"/>
      <c r="B12" s="20"/>
      <c r="C12" s="20"/>
      <c r="D12" s="20"/>
      <c r="E12" s="20"/>
      <c r="F12" s="20"/>
      <c r="G12" s="13"/>
      <c r="H12" s="13"/>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8" ht="12.75">
      <c r="A13" s="67" t="s">
        <v>21</v>
      </c>
      <c r="B13" s="8">
        <v>40.7</v>
      </c>
      <c r="C13" s="8">
        <v>44.5</v>
      </c>
      <c r="D13" s="8">
        <v>41.523</v>
      </c>
      <c r="E13" s="8">
        <v>60.5981151957578</v>
      </c>
      <c r="F13" s="8">
        <v>61.4</v>
      </c>
      <c r="G13" s="8">
        <v>61.5</v>
      </c>
      <c r="H13" s="89"/>
    </row>
    <row r="14" spans="1:8" ht="12.75">
      <c r="A14" s="67" t="s">
        <v>22</v>
      </c>
      <c r="B14" s="8">
        <v>1.02</v>
      </c>
      <c r="C14" s="8">
        <v>1.76</v>
      </c>
      <c r="D14" s="8">
        <v>2.7</v>
      </c>
      <c r="E14" s="8">
        <v>2.1773696947541583</v>
      </c>
      <c r="F14" s="8">
        <v>2.3</v>
      </c>
      <c r="G14" s="8">
        <v>2.2</v>
      </c>
      <c r="H14" s="89"/>
    </row>
    <row r="15" spans="1:8" ht="11.25">
      <c r="A15" s="15" t="s">
        <v>37</v>
      </c>
      <c r="B15" s="49">
        <v>11</v>
      </c>
      <c r="C15" s="49">
        <v>-2.142427344178259</v>
      </c>
      <c r="D15" s="49">
        <v>-25.113</v>
      </c>
      <c r="E15" s="49">
        <v>6.24622499999997</v>
      </c>
      <c r="F15" s="49">
        <v>0</v>
      </c>
      <c r="G15" s="49">
        <v>0</v>
      </c>
      <c r="H15" s="49"/>
    </row>
    <row r="16" spans="1:8" ht="11.25">
      <c r="A16" s="78" t="s">
        <v>70</v>
      </c>
      <c r="B16" s="49"/>
      <c r="C16" s="49"/>
      <c r="D16" s="49">
        <v>-16.763</v>
      </c>
      <c r="E16" s="49">
        <v>0</v>
      </c>
      <c r="F16" s="49">
        <v>0</v>
      </c>
      <c r="G16" s="49">
        <v>0</v>
      </c>
      <c r="H16" s="49"/>
    </row>
    <row r="17" spans="1:8" ht="11.25">
      <c r="A17" s="78" t="s">
        <v>53</v>
      </c>
      <c r="B17" s="49"/>
      <c r="C17" s="49"/>
      <c r="D17" s="49">
        <v>-8.3</v>
      </c>
      <c r="E17" s="49">
        <v>6.24622499999997</v>
      </c>
      <c r="F17" s="49">
        <v>0</v>
      </c>
      <c r="G17" s="49">
        <v>0</v>
      </c>
      <c r="H17" s="49"/>
    </row>
    <row r="18" spans="1:8" ht="11.25">
      <c r="A18" s="68"/>
      <c r="H18" s="28"/>
    </row>
    <row r="19" spans="1:256" s="15" customFormat="1" ht="11.25">
      <c r="A19" s="10" t="s">
        <v>38</v>
      </c>
      <c r="B19" s="55">
        <f aca="true" t="shared" si="0" ref="B19:G19">SUM(B11:B14)-B15</f>
        <v>526.0424273441783</v>
      </c>
      <c r="C19" s="55">
        <f t="shared" si="0"/>
        <v>563.8756589288978</v>
      </c>
      <c r="D19" s="55">
        <f t="shared" si="0"/>
        <v>604.5092100000002</v>
      </c>
      <c r="E19" s="55">
        <f t="shared" si="0"/>
        <v>589.6395962092836</v>
      </c>
      <c r="F19" s="55">
        <f t="shared" si="0"/>
        <v>620.5050447815756</v>
      </c>
      <c r="G19" s="55">
        <f t="shared" si="0"/>
        <v>637.2091961250229</v>
      </c>
      <c r="H19" s="13"/>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8" ht="11.25">
      <c r="A20" s="66"/>
      <c r="B20" s="20"/>
      <c r="C20" s="20"/>
      <c r="D20" s="20"/>
      <c r="E20" s="20"/>
      <c r="F20" s="20"/>
      <c r="G20" s="14"/>
      <c r="H20" s="14"/>
    </row>
    <row r="21" spans="1:8" ht="11.25">
      <c r="A21" s="15" t="s">
        <v>10</v>
      </c>
      <c r="B21" s="53">
        <v>0</v>
      </c>
      <c r="C21" s="53">
        <v>3.8</v>
      </c>
      <c r="D21" s="53">
        <v>-3.8300258096717172</v>
      </c>
      <c r="E21" s="53">
        <f>E13-D13</f>
        <v>19.075115195757796</v>
      </c>
      <c r="F21" s="53">
        <v>0</v>
      </c>
      <c r="G21" s="53">
        <v>0</v>
      </c>
      <c r="H21" s="90"/>
    </row>
    <row r="22" spans="1:8" ht="11.25">
      <c r="A22" s="15" t="s">
        <v>27</v>
      </c>
      <c r="B22" s="53">
        <v>0</v>
      </c>
      <c r="C22" s="53">
        <v>0.74</v>
      </c>
      <c r="D22" s="53">
        <v>0.88</v>
      </c>
      <c r="E22" s="53">
        <f>E14-D14</f>
        <v>-0.5226303052458419</v>
      </c>
      <c r="F22" s="53">
        <v>0</v>
      </c>
      <c r="G22" s="53">
        <v>0</v>
      </c>
      <c r="H22" s="90"/>
    </row>
    <row r="23" spans="1:8" ht="11.25">
      <c r="A23" s="15"/>
      <c r="H23" s="28"/>
    </row>
    <row r="24" spans="1:256" s="17" customFormat="1" ht="11.25">
      <c r="A24" s="15" t="s">
        <v>12</v>
      </c>
      <c r="B24" s="16"/>
      <c r="C24" s="16"/>
      <c r="D24" s="16"/>
      <c r="E24" s="16"/>
      <c r="F24" s="16"/>
      <c r="G24" s="16"/>
      <c r="H24" s="16"/>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7" customFormat="1" ht="11.25">
      <c r="A25" s="69"/>
      <c r="B25" s="16"/>
      <c r="C25" s="14"/>
      <c r="D25" s="14"/>
      <c r="E25" s="14"/>
      <c r="F25" s="14"/>
      <c r="G25" s="14"/>
      <c r="H25" s="1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8" ht="11.25">
      <c r="A26" s="15" t="s">
        <v>26</v>
      </c>
      <c r="B26" s="13">
        <v>26.5</v>
      </c>
      <c r="C26" s="13">
        <v>27.53</v>
      </c>
      <c r="D26" s="13">
        <v>27.8</v>
      </c>
      <c r="E26" s="13">
        <v>27.8</v>
      </c>
      <c r="F26" s="13">
        <v>27.8</v>
      </c>
      <c r="G26" s="13">
        <v>27.8</v>
      </c>
      <c r="H26" s="13"/>
    </row>
    <row r="27" spans="1:8" ht="11.25">
      <c r="A27" s="15" t="s">
        <v>56</v>
      </c>
      <c r="B27" s="13">
        <v>55.8</v>
      </c>
      <c r="C27" s="13">
        <v>57.2</v>
      </c>
      <c r="D27" s="13">
        <v>69.9</v>
      </c>
      <c r="E27" s="13">
        <v>72.1</v>
      </c>
      <c r="F27" s="13">
        <v>88.4</v>
      </c>
      <c r="G27" s="13">
        <f>F27/2</f>
        <v>44.2</v>
      </c>
      <c r="H27" s="13"/>
    </row>
    <row r="28" spans="1:8" ht="11.25">
      <c r="A28" s="15" t="s">
        <v>23</v>
      </c>
      <c r="B28" s="13">
        <v>250.3</v>
      </c>
      <c r="C28" s="13">
        <v>251.4938294644489</v>
      </c>
      <c r="D28" s="13">
        <v>296.1</v>
      </c>
      <c r="E28" s="13">
        <f>(E11+E13+E14-E26)/2</f>
        <v>284.0429106046418</v>
      </c>
      <c r="F28" s="13">
        <f>(F19-F26)/2</f>
        <v>296.35252239078784</v>
      </c>
      <c r="G28" s="13">
        <f>(G19-G26)/2</f>
        <v>304.7045980625115</v>
      </c>
      <c r="H28" s="13"/>
    </row>
    <row r="29" spans="1:8" ht="11.25">
      <c r="A29" s="15" t="s">
        <v>24</v>
      </c>
      <c r="B29" s="13">
        <v>191.3</v>
      </c>
      <c r="C29" s="13">
        <v>202.6728294644489</v>
      </c>
      <c r="D29" s="13">
        <v>220.2</v>
      </c>
      <c r="E29" s="13">
        <f>(E11+E13+E14-E26)/2-E17-E27</f>
        <v>205.69668560464183</v>
      </c>
      <c r="F29" s="13">
        <f>F28-F27</f>
        <v>207.95252239078783</v>
      </c>
      <c r="G29" s="13">
        <f>G28-G27</f>
        <v>260.5045980625115</v>
      </c>
      <c r="H29" s="13"/>
    </row>
    <row r="30" spans="1:8" ht="11.25">
      <c r="A30" s="68"/>
      <c r="B30" s="13"/>
      <c r="C30" s="13"/>
      <c r="D30" s="13"/>
      <c r="E30" s="13"/>
      <c r="F30" s="13"/>
      <c r="G30" s="13"/>
      <c r="H30" s="13"/>
    </row>
    <row r="31" spans="1:8" ht="11.25">
      <c r="A31" s="18" t="s">
        <v>13</v>
      </c>
      <c r="B31" s="56">
        <f>SUM(B26:B29)</f>
        <v>523.9000000000001</v>
      </c>
      <c r="C31" s="56">
        <f>SUM(C26:C29)</f>
        <v>538.8966589288978</v>
      </c>
      <c r="D31" s="56">
        <f>SUM(D26:D29)</f>
        <v>614</v>
      </c>
      <c r="E31" s="56">
        <f>SUM(E26:E29)</f>
        <v>589.6395962092836</v>
      </c>
      <c r="F31" s="56">
        <f>SUM(F26:F29)</f>
        <v>620.5050447815756</v>
      </c>
      <c r="G31" s="56"/>
      <c r="H31" s="13"/>
    </row>
    <row r="32" spans="1:256" s="5" customFormat="1" ht="11.25">
      <c r="A32" s="70"/>
      <c r="B32" s="20"/>
      <c r="C32" s="20"/>
      <c r="D32" s="20"/>
      <c r="E32" s="20"/>
      <c r="F32" s="20"/>
      <c r="G32" s="21"/>
      <c r="H32" s="2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8" ht="11.25">
      <c r="A33" s="15" t="s">
        <v>69</v>
      </c>
      <c r="B33" s="48"/>
      <c r="C33" s="79">
        <v>-16.679</v>
      </c>
      <c r="D33" s="13">
        <v>3.595</v>
      </c>
      <c r="E33" s="13">
        <v>0</v>
      </c>
      <c r="F33" s="13">
        <v>0</v>
      </c>
      <c r="G33" s="13">
        <v>0</v>
      </c>
      <c r="H33" s="13"/>
    </row>
    <row r="34" spans="1:8" ht="11.25">
      <c r="A34" s="15" t="s">
        <v>28</v>
      </c>
      <c r="B34" s="48"/>
      <c r="C34" s="79">
        <v>-8.3</v>
      </c>
      <c r="D34" s="13">
        <f>D36-D33</f>
        <v>5.895789999999833</v>
      </c>
      <c r="E34" s="13">
        <v>0</v>
      </c>
      <c r="F34" s="13">
        <v>0</v>
      </c>
      <c r="G34" s="13">
        <v>0</v>
      </c>
      <c r="H34" s="13"/>
    </row>
    <row r="35" spans="1:8" ht="11.25">
      <c r="A35" s="68"/>
      <c r="B35" s="13"/>
      <c r="C35" s="13"/>
      <c r="D35" s="80"/>
      <c r="E35" s="80"/>
      <c r="F35" s="80"/>
      <c r="G35" s="80"/>
      <c r="H35" s="80"/>
    </row>
    <row r="36" spans="1:256" s="25" customFormat="1" ht="18.75">
      <c r="A36" s="22" t="s">
        <v>55</v>
      </c>
      <c r="B36" s="47">
        <v>-2.142427344178259</v>
      </c>
      <c r="C36" s="82">
        <f>SUM(C33:C34)</f>
        <v>-24.979</v>
      </c>
      <c r="D36" s="57">
        <f>D31-D19</f>
        <v>9.490789999999834</v>
      </c>
      <c r="E36" s="57">
        <v>0</v>
      </c>
      <c r="F36" s="57">
        <v>0</v>
      </c>
      <c r="G36" s="57">
        <v>0</v>
      </c>
      <c r="H36" s="9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7" customFormat="1" ht="16.5" thickBot="1">
      <c r="A37" s="71"/>
      <c r="B37" s="26"/>
      <c r="C37" s="26"/>
      <c r="D37" s="26"/>
      <c r="E37" s="26"/>
      <c r="F37" s="26"/>
      <c r="G37" s="26"/>
      <c r="H37" s="15"/>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7" customFormat="1" ht="15.75">
      <c r="A38" s="59" t="s">
        <v>42</v>
      </c>
      <c r="B38" s="120" t="s">
        <v>39</v>
      </c>
      <c r="C38" s="120"/>
      <c r="D38" s="120"/>
      <c r="E38" s="120"/>
      <c r="F38" s="120"/>
      <c r="G38" s="121"/>
      <c r="H38" s="15"/>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7" customFormat="1" ht="15.75">
      <c r="A39" s="60"/>
      <c r="B39" s="61" t="s">
        <v>2</v>
      </c>
      <c r="C39" s="61" t="s">
        <v>3</v>
      </c>
      <c r="D39" s="61" t="s">
        <v>4</v>
      </c>
      <c r="E39" s="61" t="s">
        <v>5</v>
      </c>
      <c r="F39" s="61" t="s">
        <v>6</v>
      </c>
      <c r="G39" s="62" t="s">
        <v>33</v>
      </c>
      <c r="H39" s="8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7" customFormat="1" ht="15.75">
      <c r="A40" s="63" t="s">
        <v>40</v>
      </c>
      <c r="B40" s="28">
        <v>191.425</v>
      </c>
      <c r="C40" s="28">
        <v>235.1</v>
      </c>
      <c r="D40" s="14">
        <v>212.2</v>
      </c>
      <c r="E40" s="14">
        <v>192.5</v>
      </c>
      <c r="F40" s="14">
        <f>(F29/2+(F29/2)-(E40/2))*2</f>
        <v>223.40504478157567</v>
      </c>
      <c r="G40" s="95">
        <f>(G29/2+(G29/2)-(F40/2))*2</f>
        <v>297.6041513434473</v>
      </c>
      <c r="H40" s="1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7" customFormat="1" ht="15.75">
      <c r="A41" s="60"/>
      <c r="B41" s="26"/>
      <c r="C41" s="26"/>
      <c r="D41" s="26"/>
      <c r="E41" s="26"/>
      <c r="F41" s="26"/>
      <c r="G41" s="64"/>
      <c r="H41" s="26"/>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7" customFormat="1" ht="18.75">
      <c r="A42" s="60" t="s">
        <v>43</v>
      </c>
      <c r="B42" s="26" t="s">
        <v>41</v>
      </c>
      <c r="C42" s="52">
        <v>0.2281572417395846</v>
      </c>
      <c r="D42" s="52">
        <v>-0.09755746083974896</v>
      </c>
      <c r="E42" s="52">
        <f>(E40-D40)/D40</f>
        <v>-0.09283694627709703</v>
      </c>
      <c r="F42" s="52">
        <f>(F40-E40)/E40</f>
        <v>0.16054568717701645</v>
      </c>
      <c r="G42" s="96">
        <f>(G40-F40)/F40</f>
        <v>0.33212816046484767</v>
      </c>
      <c r="H42" s="5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7" customFormat="1" ht="6" customHeight="1" thickBot="1">
      <c r="A43" s="115"/>
      <c r="B43" s="116"/>
      <c r="C43" s="116"/>
      <c r="D43" s="116"/>
      <c r="E43" s="116"/>
      <c r="F43" s="116"/>
      <c r="G43" s="117"/>
      <c r="H43" s="15"/>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27" customFormat="1" ht="15.75">
      <c r="A44" s="72"/>
      <c r="B44" s="26"/>
      <c r="C44" s="26"/>
      <c r="D44" s="26"/>
      <c r="E44" s="26"/>
      <c r="F44" s="26"/>
      <c r="G44" s="26"/>
      <c r="H44" s="15"/>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6" ht="12.75">
      <c r="A45" s="31" t="s">
        <v>14</v>
      </c>
      <c r="C45" s="32"/>
      <c r="D45" s="33"/>
      <c r="E45" s="33"/>
      <c r="F45" s="33"/>
    </row>
    <row r="46" spans="1:7" ht="11.25" customHeight="1">
      <c r="A46" s="34" t="s">
        <v>65</v>
      </c>
      <c r="B46" s="35"/>
      <c r="C46" s="36"/>
      <c r="D46" s="36"/>
      <c r="E46" s="36"/>
      <c r="F46" s="36"/>
      <c r="G46" s="35"/>
    </row>
    <row r="47" spans="1:7" ht="11.25" customHeight="1">
      <c r="A47" s="118" t="s">
        <v>15</v>
      </c>
      <c r="B47" s="118"/>
      <c r="C47" s="118"/>
      <c r="D47" s="118"/>
      <c r="E47" s="118"/>
      <c r="F47" s="118"/>
      <c r="G47" s="118"/>
    </row>
    <row r="48" spans="1:7" ht="11.25" customHeight="1">
      <c r="A48" s="37"/>
      <c r="B48" s="37"/>
      <c r="C48" s="37"/>
      <c r="D48" s="37"/>
      <c r="E48" s="37"/>
      <c r="F48" s="37"/>
      <c r="G48" s="37"/>
    </row>
    <row r="49" spans="1:7" ht="11.25" customHeight="1">
      <c r="A49" s="118" t="s">
        <v>67</v>
      </c>
      <c r="B49" s="118"/>
      <c r="C49" s="118"/>
      <c r="D49" s="118"/>
      <c r="E49" s="118"/>
      <c r="F49" s="118"/>
      <c r="G49" s="118"/>
    </row>
    <row r="50" spans="1:7" ht="12.75">
      <c r="A50" s="35"/>
      <c r="B50" s="35"/>
      <c r="C50" s="36"/>
      <c r="D50" s="36"/>
      <c r="E50" s="36"/>
      <c r="F50" s="36"/>
      <c r="G50" s="35"/>
    </row>
    <row r="51" spans="1:7" ht="11.25" customHeight="1">
      <c r="A51" s="123" t="s">
        <v>16</v>
      </c>
      <c r="B51" s="123"/>
      <c r="C51" s="123"/>
      <c r="D51" s="123"/>
      <c r="E51" s="123"/>
      <c r="F51" s="123"/>
      <c r="G51" s="123"/>
    </row>
    <row r="52" spans="1:7" ht="11.25">
      <c r="A52" s="118"/>
      <c r="B52" s="118"/>
      <c r="C52" s="118"/>
      <c r="D52" s="118"/>
      <c r="E52" s="118"/>
      <c r="F52" s="118"/>
      <c r="G52" s="118"/>
    </row>
    <row r="53" spans="1:7" ht="11.25" customHeight="1">
      <c r="A53" s="118" t="s">
        <v>61</v>
      </c>
      <c r="B53" s="118"/>
      <c r="C53" s="118"/>
      <c r="D53" s="118"/>
      <c r="E53" s="118"/>
      <c r="F53" s="118"/>
      <c r="G53" s="118"/>
    </row>
    <row r="54" spans="1:7" ht="11.25">
      <c r="A54" s="119"/>
      <c r="B54" s="119"/>
      <c r="C54" s="119"/>
      <c r="D54" s="119"/>
      <c r="E54" s="119"/>
      <c r="F54" s="119"/>
      <c r="G54" s="119"/>
    </row>
    <row r="55" spans="1:7" ht="23.25" customHeight="1">
      <c r="A55" s="125" t="s">
        <v>60</v>
      </c>
      <c r="B55" s="125"/>
      <c r="C55" s="125"/>
      <c r="D55" s="125"/>
      <c r="E55" s="125"/>
      <c r="F55" s="125"/>
      <c r="G55" s="125"/>
    </row>
    <row r="56" spans="1:7" ht="11.25" customHeight="1">
      <c r="A56" s="124" t="s">
        <v>58</v>
      </c>
      <c r="B56" s="124"/>
      <c r="C56" s="124"/>
      <c r="D56" s="124"/>
      <c r="E56" s="124"/>
      <c r="F56" s="38"/>
      <c r="G56" s="38"/>
    </row>
    <row r="57" spans="1:7" ht="22.5" customHeight="1">
      <c r="A57" s="118" t="s">
        <v>64</v>
      </c>
      <c r="B57" s="118"/>
      <c r="C57" s="118"/>
      <c r="D57" s="118"/>
      <c r="E57" s="118"/>
      <c r="F57" s="118"/>
      <c r="G57" s="118"/>
    </row>
    <row r="58" spans="1:7" ht="11.25">
      <c r="A58" s="37"/>
      <c r="B58" s="37"/>
      <c r="C58" s="37"/>
      <c r="D58" s="37"/>
      <c r="E58" s="37"/>
      <c r="F58" s="37"/>
      <c r="G58" s="37"/>
    </row>
    <row r="59" spans="1:7" ht="12.75">
      <c r="A59" s="126" t="s">
        <v>66</v>
      </c>
      <c r="B59" s="127"/>
      <c r="C59" s="127"/>
      <c r="D59" s="127"/>
      <c r="E59" s="127"/>
      <c r="F59" s="127"/>
      <c r="G59" s="127"/>
    </row>
    <row r="60" spans="1:7" ht="11.25">
      <c r="A60" s="37"/>
      <c r="B60" s="37"/>
      <c r="C60" s="37"/>
      <c r="D60" s="37"/>
      <c r="E60" s="37"/>
      <c r="F60" s="37"/>
      <c r="G60" s="37"/>
    </row>
    <row r="61" spans="1:7" ht="16.5" customHeight="1">
      <c r="A61" s="38" t="s">
        <v>17</v>
      </c>
      <c r="B61" s="38"/>
      <c r="C61" s="38"/>
      <c r="D61" s="38"/>
      <c r="E61" s="38"/>
      <c r="F61" s="38"/>
      <c r="G61" s="38"/>
    </row>
    <row r="62" spans="1:7" ht="11.25">
      <c r="A62" s="118"/>
      <c r="B62" s="118"/>
      <c r="C62" s="118"/>
      <c r="D62" s="118"/>
      <c r="E62" s="118"/>
      <c r="F62" s="118"/>
      <c r="G62" s="118"/>
    </row>
    <row r="63" spans="1:7" ht="25.5" customHeight="1">
      <c r="A63" s="118" t="s">
        <v>63</v>
      </c>
      <c r="B63" s="118"/>
      <c r="C63" s="118"/>
      <c r="D63" s="118"/>
      <c r="E63" s="118"/>
      <c r="F63" s="118"/>
      <c r="G63" s="118"/>
    </row>
    <row r="64" spans="1:7" ht="21.75" customHeight="1">
      <c r="A64" s="118"/>
      <c r="B64" s="118"/>
      <c r="C64" s="118"/>
      <c r="D64" s="118"/>
      <c r="E64" s="118"/>
      <c r="F64" s="118"/>
      <c r="G64" s="118"/>
    </row>
    <row r="65" spans="1:7" ht="10.5" customHeight="1">
      <c r="A65" s="29"/>
      <c r="B65" s="30"/>
      <c r="C65" s="30"/>
      <c r="D65" s="30"/>
      <c r="E65" s="30"/>
      <c r="F65" s="30"/>
      <c r="G65" s="30"/>
    </row>
    <row r="66" spans="1:4" ht="12.75">
      <c r="A66" s="39" t="s">
        <v>18</v>
      </c>
      <c r="B66" s="33"/>
      <c r="C66" s="33"/>
      <c r="D66" s="33"/>
    </row>
    <row r="67" spans="1:7" ht="129" customHeight="1">
      <c r="A67" s="122" t="s">
        <v>19</v>
      </c>
      <c r="B67" s="122"/>
      <c r="C67" s="122"/>
      <c r="D67" s="122"/>
      <c r="E67" s="122"/>
      <c r="F67" s="122"/>
      <c r="G67" s="122"/>
    </row>
    <row r="68" spans="1:7" ht="9.75" customHeight="1">
      <c r="A68" s="40"/>
      <c r="B68" s="40"/>
      <c r="C68" s="40"/>
      <c r="D68" s="40"/>
      <c r="E68" s="40"/>
      <c r="F68" s="40"/>
      <c r="G68" s="40"/>
    </row>
    <row r="69" spans="1:7" ht="11.25">
      <c r="A69" s="40"/>
      <c r="B69" s="40"/>
      <c r="C69" s="40"/>
      <c r="D69" s="40"/>
      <c r="E69" s="40"/>
      <c r="F69" s="40"/>
      <c r="G69" s="40"/>
    </row>
  </sheetData>
  <mergeCells count="15">
    <mergeCell ref="A64:G64"/>
    <mergeCell ref="A67:G67"/>
    <mergeCell ref="A51:G51"/>
    <mergeCell ref="A52:G52"/>
    <mergeCell ref="A62:G62"/>
    <mergeCell ref="A63:G63"/>
    <mergeCell ref="A56:E56"/>
    <mergeCell ref="A55:G55"/>
    <mergeCell ref="A59:G59"/>
    <mergeCell ref="A43:G43"/>
    <mergeCell ref="A53:G54"/>
    <mergeCell ref="A57:G57"/>
    <mergeCell ref="B38:G38"/>
    <mergeCell ref="A47:G47"/>
    <mergeCell ref="A49:G49"/>
  </mergeCells>
  <printOptions/>
  <pageMargins left="0.75" right="0.75" top="1" bottom="1" header="0.5" footer="0.5"/>
  <pageSetup fitToHeight="1" fitToWidth="1" horizontalDpi="600" verticalDpi="600" orientation="portrait" paperSize="9" scale="60"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V52"/>
  <sheetViews>
    <sheetView tabSelected="1" workbookViewId="0" topLeftCell="A1">
      <selection activeCell="F22" sqref="F22"/>
    </sheetView>
  </sheetViews>
  <sheetFormatPr defaultColWidth="9.140625" defaultRowHeight="12.75"/>
  <cols>
    <col min="1" max="1" width="77.421875" style="4" bestFit="1" customWidth="1"/>
    <col min="2" max="2" width="14.28125" style="3" customWidth="1"/>
    <col min="3" max="3" width="12.8515625" style="3" bestFit="1" customWidth="1"/>
    <col min="4" max="7" width="11.57421875" style="3" customWidth="1"/>
    <col min="8" max="16384" width="9.140625" style="4" customWidth="1"/>
  </cols>
  <sheetData>
    <row r="2" spans="1:2" ht="15">
      <c r="A2" s="1" t="s">
        <v>47</v>
      </c>
      <c r="B2" s="2"/>
    </row>
    <row r="3" ht="11.25">
      <c r="A3" s="5" t="s">
        <v>0</v>
      </c>
    </row>
    <row r="4" spans="1:7" ht="12.75">
      <c r="A4" s="6">
        <v>40494</v>
      </c>
      <c r="B4" s="7"/>
      <c r="C4" s="7"/>
      <c r="D4" s="7"/>
      <c r="E4" s="41"/>
      <c r="F4" s="7"/>
      <c r="G4" s="7"/>
    </row>
    <row r="5" spans="1:7" ht="14.25">
      <c r="A5" t="s">
        <v>1</v>
      </c>
      <c r="B5" s="51" t="s">
        <v>2</v>
      </c>
      <c r="C5" s="51" t="s">
        <v>3</v>
      </c>
      <c r="D5" s="51" t="s">
        <v>4</v>
      </c>
      <c r="E5" s="51" t="s">
        <v>5</v>
      </c>
      <c r="F5" s="51" t="s">
        <v>6</v>
      </c>
      <c r="G5" s="75" t="s">
        <v>51</v>
      </c>
    </row>
    <row r="6" spans="1:7" ht="12.75">
      <c r="A6"/>
      <c r="E6" s="3" t="s">
        <v>7</v>
      </c>
      <c r="F6" s="7"/>
      <c r="G6" s="7"/>
    </row>
    <row r="7" spans="1:7" ht="24">
      <c r="A7" s="97" t="s">
        <v>78</v>
      </c>
      <c r="B7" s="8">
        <v>13.94</v>
      </c>
      <c r="C7" s="8">
        <v>14.49</v>
      </c>
      <c r="D7" s="8">
        <v>18.7</v>
      </c>
      <c r="E7" s="58">
        <v>22.054346560357857</v>
      </c>
      <c r="F7" s="85">
        <v>33.937858</v>
      </c>
      <c r="G7" s="85"/>
    </row>
    <row r="8" spans="1:7" ht="12.75">
      <c r="A8" t="s">
        <v>72</v>
      </c>
      <c r="B8" s="8">
        <v>60.13</v>
      </c>
      <c r="C8" s="8">
        <v>80.6</v>
      </c>
      <c r="D8" s="8">
        <v>94.88</v>
      </c>
      <c r="E8" s="58">
        <v>96.17085277999999</v>
      </c>
      <c r="F8" s="58">
        <v>121.77085277999998</v>
      </c>
      <c r="G8" s="58"/>
    </row>
    <row r="9" spans="1:7" ht="14.25">
      <c r="A9" t="s">
        <v>73</v>
      </c>
      <c r="B9" s="8">
        <v>113.46</v>
      </c>
      <c r="C9" s="8">
        <v>175.23</v>
      </c>
      <c r="D9" s="8">
        <v>166.5</v>
      </c>
      <c r="E9" s="8">
        <v>120.38</v>
      </c>
      <c r="F9" s="8">
        <v>130.32</v>
      </c>
      <c r="G9" s="13"/>
    </row>
    <row r="10" spans="1:7" ht="12.75">
      <c r="A10" t="s">
        <v>32</v>
      </c>
      <c r="B10" s="8">
        <v>61.42</v>
      </c>
      <c r="C10" s="8">
        <v>64.73</v>
      </c>
      <c r="D10" s="8">
        <v>68.9</v>
      </c>
      <c r="E10" s="8">
        <v>58.97</v>
      </c>
      <c r="F10" s="8">
        <v>62.36</v>
      </c>
      <c r="G10" s="8"/>
    </row>
    <row r="11" spans="1:7" ht="12.75">
      <c r="A11" t="s">
        <v>29</v>
      </c>
      <c r="B11" s="8">
        <v>0</v>
      </c>
      <c r="C11" s="8">
        <v>0</v>
      </c>
      <c r="D11" s="8">
        <v>0.5</v>
      </c>
      <c r="E11" s="8">
        <v>0</v>
      </c>
      <c r="F11" s="8">
        <v>0</v>
      </c>
      <c r="G11" s="8"/>
    </row>
    <row r="12" spans="1:7" ht="12.75">
      <c r="A12" t="s">
        <v>30</v>
      </c>
      <c r="B12" s="8">
        <v>0</v>
      </c>
      <c r="C12" s="8">
        <v>0</v>
      </c>
      <c r="D12" s="8">
        <v>0</v>
      </c>
      <c r="E12" s="8">
        <v>0</v>
      </c>
      <c r="F12" s="8">
        <v>0</v>
      </c>
      <c r="G12" s="8"/>
    </row>
    <row r="13" spans="1:7" ht="12.75">
      <c r="A13" t="s">
        <v>31</v>
      </c>
      <c r="B13" s="8">
        <v>0</v>
      </c>
      <c r="C13" s="8">
        <v>0</v>
      </c>
      <c r="D13" s="8">
        <v>0</v>
      </c>
      <c r="E13" s="8">
        <v>0</v>
      </c>
      <c r="F13" s="8">
        <v>0</v>
      </c>
      <c r="G13" s="8"/>
    </row>
    <row r="14" spans="1:7" ht="12.75">
      <c r="A14"/>
      <c r="B14" s="9"/>
      <c r="C14" s="9"/>
      <c r="D14" s="9"/>
      <c r="E14" s="9"/>
      <c r="F14" s="9"/>
      <c r="G14" s="9"/>
    </row>
    <row r="15" spans="1:256" s="12" customFormat="1" ht="11.25">
      <c r="A15" s="10" t="s">
        <v>34</v>
      </c>
      <c r="B15" s="11">
        <f>SUM(B8:B13)</f>
        <v>235.01</v>
      </c>
      <c r="C15" s="11">
        <f>SUM(C8:C13)</f>
        <v>320.56</v>
      </c>
      <c r="D15" s="11">
        <f>SUM(D7:D13)</f>
        <v>349.48</v>
      </c>
      <c r="E15" s="11">
        <f>SUM(E7:E13)</f>
        <v>297.5751993403578</v>
      </c>
      <c r="F15" s="11">
        <f>SUM(F7:F13)</f>
        <v>348.38871078</v>
      </c>
      <c r="G15" s="1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7" ht="11.25">
      <c r="A16" s="66"/>
      <c r="B16" s="20"/>
      <c r="C16" s="20"/>
      <c r="D16" s="20"/>
      <c r="E16" s="20"/>
      <c r="F16" s="13"/>
      <c r="G16" s="14"/>
    </row>
    <row r="17" spans="1:7" ht="11.25">
      <c r="A17" s="15" t="s">
        <v>11</v>
      </c>
      <c r="B17" s="13">
        <v>-5.04</v>
      </c>
      <c r="C17" s="13">
        <v>-4.3</v>
      </c>
      <c r="D17" s="13">
        <v>-24.89</v>
      </c>
      <c r="E17" s="13">
        <v>-35.909654999999994</v>
      </c>
      <c r="F17" s="13">
        <v>0</v>
      </c>
      <c r="G17" s="13"/>
    </row>
    <row r="18" spans="1:7" ht="11.25">
      <c r="A18" s="68"/>
      <c r="B18" s="13"/>
      <c r="C18" s="13"/>
      <c r="D18" s="14"/>
      <c r="E18" s="13"/>
      <c r="F18" s="14"/>
      <c r="G18" s="14"/>
    </row>
    <row r="19" spans="1:256" s="15" customFormat="1" ht="11.25">
      <c r="A19" s="10" t="s">
        <v>77</v>
      </c>
      <c r="B19" s="11">
        <f>B15-B17</f>
        <v>240.04999999999998</v>
      </c>
      <c r="C19" s="11">
        <f>C15-C17</f>
        <v>324.86</v>
      </c>
      <c r="D19" s="11">
        <f>D15-D17</f>
        <v>374.37</v>
      </c>
      <c r="E19" s="11">
        <f>E15-E17</f>
        <v>333.4848543403578</v>
      </c>
      <c r="F19" s="11">
        <f>F15-F17</f>
        <v>348.38871078</v>
      </c>
      <c r="G19" s="1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7" customFormat="1" ht="11.25">
      <c r="A20" s="66"/>
      <c r="B20" s="20"/>
      <c r="C20" s="20"/>
      <c r="D20" s="20"/>
      <c r="E20" s="20"/>
      <c r="F20" s="20"/>
      <c r="G20" s="16"/>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7" customFormat="1" ht="11.25">
      <c r="A21" s="15"/>
      <c r="B21" s="16"/>
      <c r="C21" s="16"/>
      <c r="D21" s="16"/>
      <c r="E21" s="16"/>
      <c r="F21" s="16"/>
      <c r="G21" s="1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7" ht="11.25">
      <c r="A22" s="15" t="s">
        <v>76</v>
      </c>
      <c r="B22" s="13">
        <v>11.1</v>
      </c>
      <c r="C22" s="13">
        <v>23.451</v>
      </c>
      <c r="D22" s="13">
        <v>9</v>
      </c>
      <c r="E22" s="13">
        <v>10.416560657402327</v>
      </c>
      <c r="F22" s="13">
        <v>10.667956594072482</v>
      </c>
      <c r="G22" s="13"/>
    </row>
    <row r="23" spans="1:7" ht="11.25">
      <c r="A23" s="15" t="s">
        <v>75</v>
      </c>
      <c r="B23" s="13">
        <v>6.6</v>
      </c>
      <c r="C23" s="13">
        <v>6.54</v>
      </c>
      <c r="D23" s="13">
        <v>10.183522</v>
      </c>
      <c r="E23" s="13">
        <v>10.183522</v>
      </c>
      <c r="F23" s="13">
        <v>10.380923</v>
      </c>
      <c r="G23" s="13"/>
    </row>
    <row r="24" spans="1:7" ht="11.25">
      <c r="A24" s="15"/>
      <c r="B24" s="13"/>
      <c r="C24" s="13"/>
      <c r="D24" s="13"/>
      <c r="E24" s="13"/>
      <c r="F24" s="13"/>
      <c r="G24" s="13"/>
    </row>
    <row r="25" spans="1:7" ht="11.25">
      <c r="A25" s="15" t="s">
        <v>74</v>
      </c>
      <c r="B25" s="13">
        <v>232</v>
      </c>
      <c r="C25" s="13">
        <v>278.4</v>
      </c>
      <c r="D25" s="13">
        <f>329.7-D23</f>
        <v>319.516478</v>
      </c>
      <c r="E25" s="13">
        <f>E19-E22-E23</f>
        <v>312.8847716829555</v>
      </c>
      <c r="F25" s="13">
        <f>F19-F22-F23</f>
        <v>327.3398311859275</v>
      </c>
      <c r="G25" s="13"/>
    </row>
    <row r="26" spans="1:7" ht="11.25">
      <c r="A26" s="68"/>
      <c r="B26" s="13"/>
      <c r="C26" s="13"/>
      <c r="D26" s="13"/>
      <c r="E26" s="13"/>
      <c r="F26" s="13"/>
      <c r="G26" s="13"/>
    </row>
    <row r="27" spans="1:7" ht="11.25">
      <c r="A27" s="18" t="s">
        <v>71</v>
      </c>
      <c r="B27" s="19">
        <f>SUM(B22:B25)</f>
        <v>249.7</v>
      </c>
      <c r="C27" s="19">
        <f>SUM(C22:C25)</f>
        <v>308.39099999999996</v>
      </c>
      <c r="D27" s="19">
        <f>SUM(D22:D25)</f>
        <v>338.7</v>
      </c>
      <c r="E27" s="19">
        <f>SUM(E22:E25)</f>
        <v>333.4848543403578</v>
      </c>
      <c r="F27" s="19">
        <f>SUM(F22:F25)</f>
        <v>348.38871078</v>
      </c>
      <c r="G27" s="19"/>
    </row>
    <row r="28" spans="1:256" s="5" customFormat="1" ht="11.25">
      <c r="A28" s="73"/>
      <c r="B28" s="20"/>
      <c r="C28" s="20"/>
      <c r="D28" s="20"/>
      <c r="E28" s="20"/>
      <c r="F28" s="20"/>
      <c r="G28" s="20"/>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5" customFormat="1" ht="18.75">
      <c r="A29" s="22" t="s">
        <v>54</v>
      </c>
      <c r="B29" s="23">
        <v>-4.290000000000049</v>
      </c>
      <c r="C29" s="81">
        <v>-24.8</v>
      </c>
      <c r="D29" s="23">
        <f>D27-D19</f>
        <v>-35.670000000000016</v>
      </c>
      <c r="E29" s="23">
        <v>0</v>
      </c>
      <c r="F29" s="23">
        <v>0</v>
      </c>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7" customFormat="1" ht="15.75">
      <c r="A30" s="74"/>
      <c r="B30" s="86"/>
      <c r="C30" s="86"/>
      <c r="D30" s="86"/>
      <c r="E30" s="86"/>
      <c r="F30" s="86"/>
      <c r="G30" s="26"/>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7" customFormat="1" ht="15.75">
      <c r="A31" s="24"/>
      <c r="B31" s="26"/>
      <c r="C31" s="26"/>
      <c r="D31" s="26"/>
      <c r="E31" s="26"/>
      <c r="F31" s="26"/>
      <c r="G31" s="26"/>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 ht="12.75">
      <c r="A32" s="31" t="s">
        <v>14</v>
      </c>
      <c r="C32" s="32"/>
      <c r="D32" s="33"/>
      <c r="E32" s="33"/>
      <c r="F32" s="33"/>
    </row>
    <row r="33" spans="1:7" ht="11.25" customHeight="1">
      <c r="A33" s="34" t="s">
        <v>65</v>
      </c>
      <c r="B33" s="35"/>
      <c r="C33" s="36"/>
      <c r="D33" s="36"/>
      <c r="E33" s="36"/>
      <c r="F33" s="36"/>
      <c r="G33" s="35"/>
    </row>
    <row r="34" spans="1:7" ht="11.25" customHeight="1">
      <c r="A34" s="118" t="s">
        <v>15</v>
      </c>
      <c r="B34" s="118"/>
      <c r="C34" s="118"/>
      <c r="D34" s="118"/>
      <c r="E34" s="118"/>
      <c r="F34" s="118"/>
      <c r="G34" s="118"/>
    </row>
    <row r="37" spans="1:7" ht="11.25" customHeight="1">
      <c r="A37" s="123" t="s">
        <v>16</v>
      </c>
      <c r="B37" s="123"/>
      <c r="C37" s="123"/>
      <c r="D37" s="123"/>
      <c r="E37" s="123"/>
      <c r="F37" s="123"/>
      <c r="G37" s="123"/>
    </row>
    <row r="38" spans="1:7" ht="11.25" customHeight="1">
      <c r="A38" s="118" t="s">
        <v>57</v>
      </c>
      <c r="B38" s="118"/>
      <c r="C38" s="118"/>
      <c r="D38" s="118"/>
      <c r="E38" s="118"/>
      <c r="F38" s="118"/>
      <c r="G38" s="118"/>
    </row>
    <row r="39" spans="1:7" ht="24" customHeight="1">
      <c r="A39" s="119"/>
      <c r="B39" s="119"/>
      <c r="C39" s="119"/>
      <c r="D39" s="119"/>
      <c r="E39" s="119"/>
      <c r="F39" s="119"/>
      <c r="G39" s="119"/>
    </row>
    <row r="40" spans="1:7" ht="11.25" customHeight="1">
      <c r="A40" s="118" t="s">
        <v>59</v>
      </c>
      <c r="B40" s="118"/>
      <c r="C40" s="118"/>
      <c r="D40" s="118"/>
      <c r="E40" s="37"/>
      <c r="F40" s="37"/>
      <c r="G40" s="37"/>
    </row>
    <row r="41" spans="1:7" ht="11.25">
      <c r="A41" s="126" t="s">
        <v>62</v>
      </c>
      <c r="B41" s="118"/>
      <c r="C41" s="118"/>
      <c r="D41" s="118"/>
      <c r="E41" s="118"/>
      <c r="F41" s="118"/>
      <c r="G41" s="118"/>
    </row>
    <row r="42" spans="1:7" ht="11.25">
      <c r="A42" s="126" t="s">
        <v>68</v>
      </c>
      <c r="B42" s="128"/>
      <c r="C42" s="128"/>
      <c r="D42" s="128"/>
      <c r="E42" s="128"/>
      <c r="F42" s="128"/>
      <c r="G42" s="128"/>
    </row>
    <row r="43" spans="1:7" ht="11.25">
      <c r="A43" s="37"/>
      <c r="B43" s="37"/>
      <c r="C43" s="37"/>
      <c r="D43" s="37"/>
      <c r="E43" s="37"/>
      <c r="F43" s="37"/>
      <c r="G43" s="37"/>
    </row>
    <row r="44" spans="1:7" ht="11.25" customHeight="1">
      <c r="A44" s="38" t="s">
        <v>17</v>
      </c>
      <c r="B44" s="38"/>
      <c r="C44" s="38"/>
      <c r="D44" s="38"/>
      <c r="E44" s="38"/>
      <c r="F44" s="38"/>
      <c r="G44" s="38"/>
    </row>
    <row r="45" spans="1:7" ht="11.25" customHeight="1">
      <c r="A45" s="118"/>
      <c r="B45" s="118"/>
      <c r="C45" s="118"/>
      <c r="D45" s="118"/>
      <c r="E45" s="118"/>
      <c r="F45" s="118"/>
      <c r="G45" s="118"/>
    </row>
    <row r="46" spans="1:7" ht="15" customHeight="1">
      <c r="A46" s="118" t="s">
        <v>45</v>
      </c>
      <c r="B46" s="118"/>
      <c r="C46" s="118"/>
      <c r="D46" s="118"/>
      <c r="E46" s="118"/>
      <c r="F46" s="118"/>
      <c r="G46" s="118"/>
    </row>
    <row r="47" spans="1:7" ht="11.25" customHeight="1">
      <c r="A47" s="118"/>
      <c r="B47" s="118"/>
      <c r="C47" s="118"/>
      <c r="D47" s="118"/>
      <c r="E47" s="118"/>
      <c r="F47" s="118"/>
      <c r="G47" s="118"/>
    </row>
    <row r="48" spans="1:7" ht="11.25">
      <c r="A48" s="29"/>
      <c r="B48" s="30"/>
      <c r="C48" s="30"/>
      <c r="D48" s="30"/>
      <c r="E48" s="30"/>
      <c r="F48" s="30"/>
      <c r="G48" s="30"/>
    </row>
    <row r="49" spans="1:4" ht="12.75">
      <c r="A49" s="39" t="s">
        <v>18</v>
      </c>
      <c r="B49" s="33"/>
      <c r="C49" s="33"/>
      <c r="D49" s="33"/>
    </row>
    <row r="50" spans="1:7" ht="141.75" customHeight="1">
      <c r="A50" s="122" t="s">
        <v>19</v>
      </c>
      <c r="B50" s="122"/>
      <c r="C50" s="122"/>
      <c r="D50" s="122"/>
      <c r="E50" s="122"/>
      <c r="F50" s="122"/>
      <c r="G50" s="122"/>
    </row>
    <row r="51" spans="1:7" ht="11.25">
      <c r="A51" s="40"/>
      <c r="B51" s="40"/>
      <c r="C51" s="40"/>
      <c r="D51" s="40"/>
      <c r="E51" s="40"/>
      <c r="F51" s="40"/>
      <c r="G51" s="40"/>
    </row>
    <row r="52" spans="1:7" ht="11.25">
      <c r="A52" s="40"/>
      <c r="B52" s="40"/>
      <c r="C52" s="40"/>
      <c r="D52" s="40"/>
      <c r="E52" s="40"/>
      <c r="F52" s="40"/>
      <c r="G52" s="40"/>
    </row>
  </sheetData>
  <mergeCells count="10">
    <mergeCell ref="A42:G42"/>
    <mergeCell ref="A40:D40"/>
    <mergeCell ref="A41:G41"/>
    <mergeCell ref="A34:G34"/>
    <mergeCell ref="A37:G37"/>
    <mergeCell ref="A38:G39"/>
    <mergeCell ref="A47:G47"/>
    <mergeCell ref="A50:G50"/>
    <mergeCell ref="A45:G45"/>
    <mergeCell ref="A46:G46"/>
  </mergeCells>
  <printOptions/>
  <pageMargins left="0.75" right="0.75" top="1" bottom="1" header="0.5" footer="0.5"/>
  <pageSetup fitToHeight="1" fitToWidth="1" horizontalDpi="600" verticalDpi="600" orientation="landscape" paperSize="9" scale="61"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damian.clough</cp:lastModifiedBy>
  <cp:lastPrinted>2010-11-23T16:52:02Z</cp:lastPrinted>
  <dcterms:created xsi:type="dcterms:W3CDTF">2008-10-13T15:28:21Z</dcterms:created>
  <dcterms:modified xsi:type="dcterms:W3CDTF">2010-11-24T14:52:49Z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