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35" windowHeight="8445" activeTab="0"/>
  </bookViews>
  <sheets>
    <sheet name="NGN July 2013 Mod186" sheetId="1" r:id="rId1"/>
    <sheet name="Comparison to April" sheetId="2" r:id="rId2"/>
  </sheets>
  <externalReferences>
    <externalReference r:id="rId5"/>
    <externalReference r:id="rId6"/>
    <externalReference r:id="rId7"/>
  </externalReferences>
  <definedNames>
    <definedName name="_xlnm.Print_Area" localSheetId="1">'Comparison to April'!$B$2:$T$25</definedName>
    <definedName name="_xlnm.Print_Area" localSheetId="0">'NGN July 2013 Mod186'!$B$2:$N$86</definedName>
  </definedNames>
  <calcPr fullCalcOnLoad="1"/>
</workbook>
</file>

<file path=xl/sharedStrings.xml><?xml version="1.0" encoding="utf-8"?>
<sst xmlns="http://schemas.openxmlformats.org/spreadsheetml/2006/main" count="203" uniqueCount="167">
  <si>
    <t>Company name:</t>
  </si>
  <si>
    <t>Network:</t>
  </si>
  <si>
    <t>Date:</t>
  </si>
  <si>
    <t>TABLE 1</t>
  </si>
  <si>
    <t>Description</t>
  </si>
  <si>
    <t>2013-14</t>
  </si>
  <si>
    <t>2014-15</t>
  </si>
  <si>
    <t>2015-16</t>
  </si>
  <si>
    <t>2016-17</t>
  </si>
  <si>
    <t>2017-18</t>
  </si>
  <si>
    <t>Assumptions</t>
  </si>
  <si>
    <t>LDZ Transportation Charge Elements:</t>
  </si>
  <si>
    <t>Opening Base Revenue Allowance</t>
  </si>
  <si>
    <t>PCFM Iteration Adjustment</t>
  </si>
  <si>
    <t>RPI True Up</t>
  </si>
  <si>
    <t>Forecast RPI Factor</t>
  </si>
  <si>
    <t>Base Revenue</t>
  </si>
  <si>
    <t>Incentive performance not as yet proven, so assumed neutral.</t>
  </si>
  <si>
    <t>Shrinkage Cost Adjustment</t>
  </si>
  <si>
    <t>Shrinkage Incentive Adjustment</t>
  </si>
  <si>
    <t>Net Impact of Shrinkage Cost Adjustment and Incentive</t>
  </si>
  <si>
    <t>K Added</t>
  </si>
  <si>
    <t>Initial Allowed Revenue</t>
  </si>
  <si>
    <t>ECN K Added</t>
  </si>
  <si>
    <t>Allowed Revenue (Adj'd for ECN K)</t>
  </si>
  <si>
    <t>Forecast Collectable ECN Revenue</t>
  </si>
  <si>
    <t>Assumed 3% ongoing reduction in SOQ. High uncertainty around this.</t>
  </si>
  <si>
    <t>TABLE 2</t>
  </si>
  <si>
    <t>Pensions</t>
  </si>
  <si>
    <t>Tax</t>
  </si>
  <si>
    <t>Distributed Generation / LCT impact</t>
  </si>
  <si>
    <t>SIUs (where applicable)</t>
  </si>
  <si>
    <t>Uncertainty Mechanisms / Other Issues / Logged up costs</t>
  </si>
  <si>
    <t>Innovation Rollout Mechanism costs</t>
  </si>
  <si>
    <t>Reopener</t>
  </si>
  <si>
    <t>Streetworks Cost</t>
  </si>
  <si>
    <t>Smart metering</t>
  </si>
  <si>
    <t>Enhanced security</t>
  </si>
  <si>
    <t>Connections</t>
  </si>
  <si>
    <t>Xoserve</t>
  </si>
  <si>
    <t>Review</t>
  </si>
  <si>
    <t>RPI</t>
  </si>
  <si>
    <t>Fuel poor connections</t>
  </si>
  <si>
    <t>Progress against targets</t>
  </si>
  <si>
    <t>impact of costs removed from allowed revenue</t>
  </si>
  <si>
    <t>Trigger</t>
  </si>
  <si>
    <t>impact and expected timescales</t>
  </si>
  <si>
    <t>Reset</t>
  </si>
  <si>
    <t>Comments - what information is expected</t>
  </si>
  <si>
    <t>?</t>
  </si>
  <si>
    <t>HSE tier 2 mains replacement</t>
  </si>
  <si>
    <t>Revenue driver</t>
  </si>
  <si>
    <t xml:space="preserve">The following information is provided in accordance with UNC Section V 5.13.1.  </t>
  </si>
  <si>
    <r>
      <t>PU</t>
    </r>
    <r>
      <rPr>
        <b/>
        <vertAlign val="subscript"/>
        <sz val="12"/>
        <rFont val="Calibri"/>
        <family val="2"/>
      </rPr>
      <t>t</t>
    </r>
  </si>
  <si>
    <r>
      <t>MOD</t>
    </r>
    <r>
      <rPr>
        <b/>
        <vertAlign val="subscript"/>
        <sz val="12"/>
        <rFont val="Calibri"/>
        <family val="2"/>
      </rPr>
      <t>t</t>
    </r>
  </si>
  <si>
    <r>
      <t>TRU</t>
    </r>
    <r>
      <rPr>
        <b/>
        <vertAlign val="subscript"/>
        <sz val="12"/>
        <rFont val="Calibri"/>
        <family val="2"/>
      </rPr>
      <t>t</t>
    </r>
  </si>
  <si>
    <r>
      <t>RPIF</t>
    </r>
    <r>
      <rPr>
        <b/>
        <vertAlign val="subscript"/>
        <sz val="12"/>
        <rFont val="Calibri"/>
        <family val="2"/>
      </rPr>
      <t>t</t>
    </r>
  </si>
  <si>
    <r>
      <t>PT</t>
    </r>
    <r>
      <rPr>
        <b/>
        <vertAlign val="subscript"/>
        <sz val="12"/>
        <rFont val="Calibri"/>
        <family val="2"/>
      </rPr>
      <t>t</t>
    </r>
  </si>
  <si>
    <r>
      <t>BM</t>
    </r>
    <r>
      <rPr>
        <b/>
        <vertAlign val="subscript"/>
        <sz val="12"/>
        <rFont val="Calibri"/>
        <family val="2"/>
      </rPr>
      <t>t</t>
    </r>
  </si>
  <si>
    <r>
      <t>SHRA</t>
    </r>
    <r>
      <rPr>
        <vertAlign val="subscript"/>
        <sz val="12"/>
        <rFont val="Calibri"/>
        <family val="2"/>
      </rPr>
      <t>t</t>
    </r>
  </si>
  <si>
    <r>
      <t>SHRR</t>
    </r>
    <r>
      <rPr>
        <vertAlign val="subscript"/>
        <sz val="12"/>
        <rFont val="Calibri"/>
        <family val="2"/>
      </rPr>
      <t>t</t>
    </r>
  </si>
  <si>
    <r>
      <t>SHR</t>
    </r>
    <r>
      <rPr>
        <b/>
        <vertAlign val="subscript"/>
        <sz val="12"/>
        <rFont val="Calibri"/>
        <family val="2"/>
      </rPr>
      <t>t</t>
    </r>
  </si>
  <si>
    <t>To help stakeholder understand impact of lagging etc.</t>
  </si>
  <si>
    <t>Logged up costs</t>
  </si>
  <si>
    <t>logged up costs and utilisation (% of callouts vs meters installed)</t>
  </si>
  <si>
    <t>reopener expected, forecast value</t>
  </si>
  <si>
    <t>reopener before 2018, forecast value</t>
  </si>
  <si>
    <t>logged up costs</t>
  </si>
  <si>
    <t>Volume, target, expected outperformance</t>
  </si>
  <si>
    <t>forecast volume of DG (in MWh) and timescales</t>
  </si>
  <si>
    <t>based on Ofgem announcements</t>
  </si>
  <si>
    <t>Pass-Through Business Rates</t>
  </si>
  <si>
    <t>RBt</t>
  </si>
  <si>
    <t xml:space="preserve">Pass-Through Licence Fees </t>
  </si>
  <si>
    <t>LFt</t>
  </si>
  <si>
    <t>Pass-Through NTS Pension Deficit</t>
  </si>
  <si>
    <t>PDt</t>
  </si>
  <si>
    <t>TPWIt + TGt + MPt</t>
  </si>
  <si>
    <t>DN Allowed Revenue less Allowed ECN Revenue</t>
  </si>
  <si>
    <t>DN Under-/Over-Recovery cfwd</t>
  </si>
  <si>
    <t>TOTAL</t>
  </si>
  <si>
    <t>Cost true-up</t>
  </si>
  <si>
    <t>Northern Gas Networks Limited</t>
  </si>
  <si>
    <t>Northern</t>
  </si>
  <si>
    <t>July 2013</t>
  </si>
  <si>
    <t>Assumed that actual costs will equal to allowances</t>
  </si>
  <si>
    <t>13/14 reflects the last reward scheme formally notified during 11/12.</t>
  </si>
  <si>
    <t>Assumption is that the full allowance is taken</t>
  </si>
  <si>
    <t>Total Forecast Allowed Revenue</t>
  </si>
  <si>
    <t>3% reduction in SOQ's built into future years</t>
  </si>
  <si>
    <t>Year on Year RPI assumption</t>
  </si>
  <si>
    <t>Interest rate assumption</t>
  </si>
  <si>
    <t>Theft of Gas, 3rd party Damage &amp; Water Ingress, Miscellaneous</t>
  </si>
  <si>
    <r>
      <t>BR</t>
    </r>
    <r>
      <rPr>
        <b/>
        <vertAlign val="subscript"/>
        <sz val="14"/>
        <rFont val="Calibri"/>
        <family val="2"/>
      </rPr>
      <t>t</t>
    </r>
  </si>
  <si>
    <t>Pass Through Total</t>
  </si>
  <si>
    <r>
      <t>AR</t>
    </r>
    <r>
      <rPr>
        <b/>
        <vertAlign val="subscript"/>
        <sz val="14"/>
        <rFont val="Calibri"/>
        <family val="2"/>
      </rPr>
      <t>t</t>
    </r>
  </si>
  <si>
    <r>
      <t>R</t>
    </r>
    <r>
      <rPr>
        <b/>
        <vertAlign val="subscript"/>
        <sz val="14"/>
        <rFont val="Calibri"/>
        <family val="2"/>
      </rPr>
      <t>t</t>
    </r>
  </si>
  <si>
    <r>
      <t>R</t>
    </r>
    <r>
      <rPr>
        <b/>
        <vertAlign val="subscript"/>
        <sz val="14"/>
        <rFont val="Calibri"/>
        <family val="2"/>
      </rPr>
      <t>t</t>
    </r>
    <r>
      <rPr>
        <b/>
        <sz val="14"/>
        <rFont val="Calibri"/>
        <family val="2"/>
      </rPr>
      <t xml:space="preserve"> - AR</t>
    </r>
    <r>
      <rPr>
        <b/>
        <vertAlign val="subscript"/>
        <sz val="14"/>
        <rFont val="Calibri"/>
        <family val="2"/>
      </rPr>
      <t>t</t>
    </r>
  </si>
  <si>
    <r>
      <t xml:space="preserve">Arithmetical April Price </t>
    </r>
    <r>
      <rPr>
        <b/>
        <sz val="14"/>
        <color indexed="8"/>
        <rFont val="Calibri"/>
        <family val="2"/>
      </rPr>
      <t>Change (%)</t>
    </r>
  </si>
  <si>
    <t>NTS Exit Capacity</t>
  </si>
  <si>
    <t>Broad Measure of Customer Satisfaction</t>
  </si>
  <si>
    <r>
      <t>Ex</t>
    </r>
    <r>
      <rPr>
        <b/>
        <vertAlign val="subscript"/>
        <sz val="14"/>
        <rFont val="Calibri"/>
        <family val="2"/>
      </rPr>
      <t>t</t>
    </r>
  </si>
  <si>
    <t>Nil "MOD" term applied.  Visibility of MOD for 15/16 known in November</t>
  </si>
  <si>
    <t>Nil adjustment at present as all forecast RPI used</t>
  </si>
  <si>
    <t>3.2% forecast applied to all years</t>
  </si>
  <si>
    <r>
      <t>EEI</t>
    </r>
    <r>
      <rPr>
        <b/>
        <vertAlign val="subscript"/>
        <sz val="14"/>
        <rFont val="Calibri"/>
        <family val="2"/>
      </rPr>
      <t>t</t>
    </r>
  </si>
  <si>
    <r>
      <t>DRS</t>
    </r>
    <r>
      <rPr>
        <b/>
        <vertAlign val="subscript"/>
        <sz val="14"/>
        <rFont val="Calibri"/>
        <family val="2"/>
      </rPr>
      <t>t</t>
    </r>
  </si>
  <si>
    <r>
      <t>NIA</t>
    </r>
    <r>
      <rPr>
        <b/>
        <vertAlign val="subscript"/>
        <sz val="14"/>
        <rFont val="Calibri"/>
        <family val="2"/>
      </rPr>
      <t>t</t>
    </r>
  </si>
  <si>
    <r>
      <t>K</t>
    </r>
    <r>
      <rPr>
        <b/>
        <vertAlign val="subscript"/>
        <sz val="14"/>
        <rFont val="Calibri"/>
        <family val="2"/>
      </rPr>
      <t>t</t>
    </r>
  </si>
  <si>
    <r>
      <t>Sum of the above elements inflated by RPIF</t>
    </r>
    <r>
      <rPr>
        <b/>
        <vertAlign val="subscript"/>
        <sz val="12"/>
        <rFont val="Calibri"/>
        <family val="2"/>
      </rPr>
      <t>t</t>
    </r>
  </si>
  <si>
    <t>Environmental Emissions Incentive</t>
  </si>
  <si>
    <t>Discretionary Reward Scheme</t>
  </si>
  <si>
    <t>Network Innovation Allowance</t>
  </si>
  <si>
    <t>MOD186 REPORT - JULY 2013</t>
  </si>
  <si>
    <t>12/13</t>
  </si>
  <si>
    <t>13/14</t>
  </si>
  <si>
    <t>14/15</t>
  </si>
  <si>
    <t>15/16</t>
  </si>
  <si>
    <t>16/17</t>
  </si>
  <si>
    <t>17/18</t>
  </si>
  <si>
    <t>12/13 over-recovery is c/fwd into 13/14.   Future years are subject to the 2 year lag.</t>
  </si>
  <si>
    <t>Shrinkage £m</t>
  </si>
  <si>
    <t>RIIO Formula terms</t>
  </si>
  <si>
    <t>Allowed NTS Exit Capacity cost per Final Proposals (9/10 prices)</t>
  </si>
  <si>
    <t>Allowance including RPI</t>
  </si>
  <si>
    <t>Diff in allowed cost vs. projected costs using NTS Indicative Pricing statements</t>
  </si>
  <si>
    <t>Allowance above * Assumed RPI</t>
  </si>
  <si>
    <t>12/13 Under recovery (ECN K)</t>
  </si>
  <si>
    <t>(Row 43 - 53)</t>
  </si>
  <si>
    <t>(Row 44 - 54)</t>
  </si>
  <si>
    <t>Memo Item: LDZ ECN Charge Elements (NTS Exit Capacity)</t>
  </si>
  <si>
    <t>Memo Item: LDZ Distribution Charge Elements (excl. NTS Exit Capacity)</t>
  </si>
  <si>
    <t>Memo : SOQ Assumption for October each Year</t>
  </si>
  <si>
    <t>Price changes take impact of assumed SOQ reductions.  IFRS tax impact from 15/16</t>
  </si>
  <si>
    <t>Per final proposals revenue.  IFRS tax allowance included from 15/16</t>
  </si>
  <si>
    <r>
      <t xml:space="preserve">Arithmetical April Price </t>
    </r>
    <r>
      <rPr>
        <b/>
        <sz val="14"/>
        <color indexed="8"/>
        <rFont val="Calibri"/>
        <family val="2"/>
      </rPr>
      <t>Change (%) ECN Charges</t>
    </r>
  </si>
  <si>
    <t>DN Collectable Revenue less Collectable ECN Revenue</t>
  </si>
  <si>
    <t>(These elements are already included within the above and are broken out here for information)</t>
  </si>
  <si>
    <t>Volumes and gas price allowance compared with projections to 15/16 (2 year lag impact)</t>
  </si>
  <si>
    <t>Max DN Allowed Revenue (incl. NTS Exit)</t>
  </si>
  <si>
    <t>Collectable Revenue (incl.NTS Exit)</t>
  </si>
  <si>
    <r>
      <rPr>
        <b/>
        <sz val="14"/>
        <color indexed="10"/>
        <rFont val="Calibri"/>
        <family val="2"/>
      </rPr>
      <t>Under-</t>
    </r>
    <r>
      <rPr>
        <b/>
        <sz val="14"/>
        <color indexed="8"/>
        <rFont val="Calibri"/>
        <family val="2"/>
      </rPr>
      <t>/Over-Recovery cfwd (incl NTS Exit)</t>
    </r>
  </si>
  <si>
    <t>Loss of Metering (GDPCR1 12/13 only)</t>
  </si>
  <si>
    <t>Repex Adjustment (GDPCR1 12/13 only)</t>
  </si>
  <si>
    <t>Diff in allowed cost vs. projected costs using NTS Indicative Pricing (up to 15/16 with 2 year lag)</t>
  </si>
  <si>
    <r>
      <rPr>
        <b/>
        <sz val="10.5"/>
        <color indexed="10"/>
        <rFont val="Calibri"/>
        <family val="2"/>
      </rPr>
      <t>Under-</t>
    </r>
    <r>
      <rPr>
        <b/>
        <sz val="14"/>
        <rFont val="Calibri"/>
        <family val="2"/>
      </rPr>
      <t>/Over-Recovery cfwd</t>
    </r>
  </si>
  <si>
    <r>
      <t xml:space="preserve">Arithmetical April Price </t>
    </r>
    <r>
      <rPr>
        <b/>
        <sz val="14"/>
        <color indexed="8"/>
        <rFont val="Calibri"/>
        <family val="2"/>
      </rPr>
      <t>Change (%) incl NTS</t>
    </r>
  </si>
  <si>
    <t>What we said in April</t>
  </si>
  <si>
    <t>RPI Assumption</t>
  </si>
  <si>
    <t>What we're saying now</t>
  </si>
  <si>
    <t>Difference</t>
  </si>
  <si>
    <t>Base Rate assumption</t>
  </si>
  <si>
    <t>Pass Thru adjustments</t>
  </si>
  <si>
    <t>NTS Exit Capacity Adjustment</t>
  </si>
  <si>
    <t>Customer Satisfaction adjustment</t>
  </si>
  <si>
    <t>Shrinkage cost adjustment</t>
  </si>
  <si>
    <t>Shrinkage incentive adjustment</t>
  </si>
  <si>
    <t>Total Allowed</t>
  </si>
  <si>
    <t>Total Collected</t>
  </si>
  <si>
    <t>Under/Over Recovery</t>
  </si>
  <si>
    <t>Base Revenue (Nominal)</t>
  </si>
  <si>
    <t>MOD186 Differences</t>
  </si>
  <si>
    <t>Memo : IFRS Revenue Allowance included in above (9/10 prices)</t>
  </si>
  <si>
    <t>Memo : IFRS Revenue Allowance included in above (Nominal prices)</t>
  </si>
  <si>
    <t>Across the 3 years the allowance represents circa 6% of base revenue allowance</t>
  </si>
  <si>
    <r>
      <t>BR</t>
    </r>
    <r>
      <rPr>
        <b/>
        <vertAlign val="subscript"/>
        <sz val="12"/>
        <rFont val="Calibri"/>
        <family val="2"/>
      </rPr>
      <t>t</t>
    </r>
  </si>
  <si>
    <t>13/14 volume outperformance incentive impact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</si>
</sst>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%;\(0.0%\)"/>
    <numFmt numFmtId="166" formatCode="&quot;£&quot;#,##0.0,,;[Red]\-&quot;£&quot;#,##0.0,,;\-"/>
    <numFmt numFmtId="167" formatCode="&quot;£&quot;#,##0;[Red]\-&quot;£&quot;#,##0;\-"/>
    <numFmt numFmtId="168" formatCode="#,##0.0000_ ;[Red]\-#,##0.0000\ "/>
    <numFmt numFmtId="169" formatCode="#,##0.000_ ;[Red]\-#,##0.000\ "/>
    <numFmt numFmtId="170" formatCode="#,##0.00_ ;[Red]\-#,##0.00\ "/>
    <numFmt numFmtId="171" formatCode="#,##0.0_ ;[Red]\-#,##0.0\ "/>
    <numFmt numFmtId="172" formatCode="&quot;£&quot;#,##0;[Red]\(&quot;£&quot;#,##0\);\-"/>
    <numFmt numFmtId="173" formatCode="&quot;£&quot;#,##0.0;[Red]\(&quot;£&quot;#,##0.0\);\-"/>
    <numFmt numFmtId="174" formatCode="&quot;£&quot;#,##0.0;[Red]\-&quot;£&quot;#,##0.0"/>
    <numFmt numFmtId="175" formatCode="&quot;£&quot;#,##0.0;[Red]&quot;£&quot;#,##0.0"/>
    <numFmt numFmtId="176" formatCode="&quot;£&quot;#,##0.00;[Red]&quot;£&quot;#,##0.00"/>
    <numFmt numFmtId="177" formatCode="#,##0.0%;[Red]\(&quot;£&quot;#,##0.0%\);\-"/>
    <numFmt numFmtId="178" formatCode="#,##0.0%;[Red]\(#,##0.0%\);\-"/>
    <numFmt numFmtId="179" formatCode="_-* #,##0.0_-;\-* #,##0.0_-;_-* &quot;-&quot;??_-;_-@_-"/>
    <numFmt numFmtId="180" formatCode="_-* #,##0.000_-;\-* #,##0.000_-;_-* &quot;-&quot;??_-;_-@_-"/>
    <numFmt numFmtId="181" formatCode="&quot;£&quot;#,##0;[Black]\(&quot;£&quot;#,##0\);\-"/>
    <numFmt numFmtId="182" formatCode="#,##0;[Black]\(#,##0\);\-"/>
    <numFmt numFmtId="183" formatCode="#,##0.0;[Black]\(#,##0.0\);\-"/>
    <numFmt numFmtId="184" formatCode="#,##0.00;[Black]\(#,##0.00\);\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vertAlign val="subscript"/>
      <sz val="12"/>
      <name val="Calibri"/>
      <family val="2"/>
    </font>
    <font>
      <vertAlign val="subscript"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b/>
      <sz val="14"/>
      <color indexed="10"/>
      <name val="Calibri"/>
      <family val="2"/>
    </font>
    <font>
      <b/>
      <sz val="10.5"/>
      <color indexed="10"/>
      <name val="Calibri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u val="single"/>
      <sz val="18"/>
      <color indexed="8"/>
      <name val="Calibri"/>
      <family val="2"/>
    </font>
    <font>
      <b/>
      <i/>
      <sz val="14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>
        <color indexed="63"/>
      </right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>
        <color indexed="48"/>
      </right>
      <top style="thin"/>
      <bottom/>
    </border>
    <border>
      <left style="thin">
        <color indexed="48"/>
      </left>
      <right style="thin">
        <color indexed="48"/>
      </right>
      <top style="thin"/>
      <bottom/>
    </border>
    <border>
      <left style="thin">
        <color indexed="48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28" fillId="0" borderId="0" xfId="57" applyFont="1" applyAlignment="1">
      <alignment vertical="center"/>
      <protection/>
    </xf>
    <xf numFmtId="0" fontId="28" fillId="0" borderId="0" xfId="0" applyFont="1" applyAlignment="1">
      <alignment vertical="center"/>
    </xf>
    <xf numFmtId="0" fontId="28" fillId="0" borderId="0" xfId="57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0" xfId="57" applyFont="1" applyAlignment="1">
      <alignment vertical="center"/>
      <protection/>
    </xf>
    <xf numFmtId="0" fontId="28" fillId="0" borderId="0" xfId="57" applyFont="1" applyBorder="1" applyAlignment="1">
      <alignment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28" fillId="0" borderId="0" xfId="57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8" fillId="33" borderId="12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164" fontId="7" fillId="33" borderId="15" xfId="6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 wrapText="1"/>
    </xf>
    <xf numFmtId="167" fontId="28" fillId="0" borderId="16" xfId="0" applyNumberFormat="1" applyFont="1" applyFill="1" applyBorder="1" applyAlignment="1">
      <alignment vertical="center" wrapText="1"/>
    </xf>
    <xf numFmtId="0" fontId="56" fillId="0" borderId="17" xfId="0" applyFont="1" applyBorder="1" applyAlignment="1">
      <alignment vertical="center"/>
    </xf>
    <xf numFmtId="17" fontId="56" fillId="0" borderId="17" xfId="0" applyNumberFormat="1" applyFont="1" applyBorder="1" applyAlignment="1" quotePrefix="1">
      <alignment vertical="center"/>
    </xf>
    <xf numFmtId="0" fontId="31" fillId="0" borderId="0" xfId="57" applyFont="1" applyAlignment="1">
      <alignment vertical="center"/>
      <protection/>
    </xf>
    <xf numFmtId="166" fontId="28" fillId="0" borderId="18" xfId="0" applyNumberFormat="1" applyFont="1" applyFill="1" applyBorder="1" applyAlignment="1">
      <alignment vertical="center"/>
    </xf>
    <xf numFmtId="0" fontId="28" fillId="33" borderId="19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/>
    </xf>
    <xf numFmtId="173" fontId="7" fillId="34" borderId="21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 wrapText="1"/>
    </xf>
    <xf numFmtId="173" fontId="7" fillId="34" borderId="18" xfId="0" applyNumberFormat="1" applyFont="1" applyFill="1" applyBorder="1" applyAlignment="1">
      <alignment vertical="center"/>
    </xf>
    <xf numFmtId="173" fontId="7" fillId="34" borderId="23" xfId="0" applyNumberFormat="1" applyFont="1" applyFill="1" applyBorder="1" applyAlignment="1">
      <alignment vertical="center"/>
    </xf>
    <xf numFmtId="173" fontId="31" fillId="34" borderId="18" xfId="0" applyNumberFormat="1" applyFont="1" applyFill="1" applyBorder="1" applyAlignment="1">
      <alignment vertical="center"/>
    </xf>
    <xf numFmtId="166" fontId="7" fillId="34" borderId="18" xfId="0" applyNumberFormat="1" applyFont="1" applyFill="1" applyBorder="1" applyAlignment="1">
      <alignment vertical="center"/>
    </xf>
    <xf numFmtId="0" fontId="28" fillId="33" borderId="24" xfId="57" applyFont="1" applyFill="1" applyBorder="1" applyAlignment="1">
      <alignment vertical="center"/>
      <protection/>
    </xf>
    <xf numFmtId="0" fontId="28" fillId="33" borderId="25" xfId="57" applyFont="1" applyFill="1" applyBorder="1" applyAlignment="1">
      <alignment vertical="center" wrapText="1"/>
      <protection/>
    </xf>
    <xf numFmtId="165" fontId="28" fillId="0" borderId="26" xfId="57" applyNumberFormat="1" applyFont="1" applyFill="1" applyBorder="1" applyAlignment="1">
      <alignment vertical="center"/>
      <protection/>
    </xf>
    <xf numFmtId="0" fontId="28" fillId="33" borderId="27" xfId="57" applyFont="1" applyFill="1" applyBorder="1" applyAlignment="1">
      <alignment vertical="center" wrapText="1"/>
      <protection/>
    </xf>
    <xf numFmtId="165" fontId="28" fillId="0" borderId="28" xfId="57" applyNumberFormat="1" applyFont="1" applyFill="1" applyBorder="1" applyAlignment="1">
      <alignment vertical="center"/>
      <protection/>
    </xf>
    <xf numFmtId="173" fontId="28" fillId="0" borderId="29" xfId="0" applyNumberFormat="1" applyFont="1" applyFill="1" applyBorder="1" applyAlignment="1">
      <alignment vertical="center"/>
    </xf>
    <xf numFmtId="167" fontId="28" fillId="0" borderId="29" xfId="56" applyNumberFormat="1" applyFont="1" applyFill="1" applyBorder="1" applyAlignment="1">
      <alignment vertical="center" wrapText="1"/>
      <protection/>
    </xf>
    <xf numFmtId="0" fontId="28" fillId="33" borderId="30" xfId="0" applyFont="1" applyFill="1" applyBorder="1" applyAlignment="1">
      <alignment vertical="center"/>
    </xf>
    <xf numFmtId="167" fontId="28" fillId="0" borderId="18" xfId="0" applyNumberFormat="1" applyFont="1" applyFill="1" applyBorder="1" applyAlignment="1">
      <alignment vertical="center" wrapText="1"/>
    </xf>
    <xf numFmtId="167" fontId="28" fillId="0" borderId="18" xfId="56" applyNumberFormat="1" applyFont="1" applyFill="1" applyBorder="1" applyAlignment="1">
      <alignment vertical="center" wrapText="1"/>
      <protection/>
    </xf>
    <xf numFmtId="0" fontId="28" fillId="33" borderId="31" xfId="0" applyFont="1" applyFill="1" applyBorder="1" applyAlignment="1">
      <alignment vertical="center"/>
    </xf>
    <xf numFmtId="170" fontId="28" fillId="0" borderId="31" xfId="0" applyNumberFormat="1" applyFont="1" applyFill="1" applyBorder="1" applyAlignment="1">
      <alignment vertical="center"/>
    </xf>
    <xf numFmtId="167" fontId="28" fillId="0" borderId="10" xfId="0" applyNumberFormat="1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 wrapText="1"/>
    </xf>
    <xf numFmtId="166" fontId="7" fillId="34" borderId="17" xfId="0" applyNumberFormat="1" applyFont="1" applyFill="1" applyBorder="1" applyAlignment="1">
      <alignment vertical="center"/>
    </xf>
    <xf numFmtId="173" fontId="7" fillId="34" borderId="17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vertical="center"/>
    </xf>
    <xf numFmtId="167" fontId="28" fillId="0" borderId="29" xfId="0" applyNumberFormat="1" applyFont="1" applyFill="1" applyBorder="1" applyAlignment="1">
      <alignment vertical="center" wrapText="1"/>
    </xf>
    <xf numFmtId="167" fontId="28" fillId="0" borderId="10" xfId="0" applyNumberFormat="1" applyFont="1" applyFill="1" applyBorder="1" applyAlignment="1">
      <alignment vertical="center" wrapText="1"/>
    </xf>
    <xf numFmtId="0" fontId="7" fillId="0" borderId="32" xfId="57" applyFont="1" applyFill="1" applyBorder="1" applyAlignment="1">
      <alignment vertical="center"/>
      <protection/>
    </xf>
    <xf numFmtId="0" fontId="7" fillId="0" borderId="35" xfId="57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173" fontId="31" fillId="34" borderId="17" xfId="0" applyNumberFormat="1" applyFont="1" applyFill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 wrapText="1"/>
    </xf>
    <xf numFmtId="173" fontId="28" fillId="0" borderId="26" xfId="0" applyNumberFormat="1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 wrapText="1"/>
    </xf>
    <xf numFmtId="166" fontId="7" fillId="34" borderId="26" xfId="0" applyNumberFormat="1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 wrapText="1"/>
    </xf>
    <xf numFmtId="173" fontId="31" fillId="34" borderId="38" xfId="0" applyNumberFormat="1" applyFont="1" applyFill="1" applyBorder="1" applyAlignment="1">
      <alignment vertical="center"/>
    </xf>
    <xf numFmtId="173" fontId="28" fillId="0" borderId="39" xfId="0" applyNumberFormat="1" applyFont="1" applyFill="1" applyBorder="1" applyAlignment="1">
      <alignment vertical="center"/>
    </xf>
    <xf numFmtId="173" fontId="28" fillId="0" borderId="18" xfId="0" applyNumberFormat="1" applyFont="1" applyFill="1" applyBorder="1" applyAlignment="1">
      <alignment vertical="center"/>
    </xf>
    <xf numFmtId="170" fontId="28" fillId="0" borderId="10" xfId="0" applyNumberFormat="1" applyFont="1" applyFill="1" applyBorder="1" applyAlignment="1">
      <alignment vertical="center"/>
    </xf>
    <xf numFmtId="173" fontId="28" fillId="0" borderId="38" xfId="0" applyNumberFormat="1" applyFont="1" applyFill="1" applyBorder="1" applyAlignment="1">
      <alignment vertical="center"/>
    </xf>
    <xf numFmtId="0" fontId="28" fillId="0" borderId="24" xfId="57" applyFont="1" applyFill="1" applyBorder="1" applyAlignment="1">
      <alignment horizontal="left" vertical="center"/>
      <protection/>
    </xf>
    <xf numFmtId="0" fontId="28" fillId="0" borderId="40" xfId="57" applyFont="1" applyFill="1" applyBorder="1" applyAlignment="1">
      <alignment horizontal="left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27" xfId="57" applyFont="1" applyBorder="1" applyAlignment="1">
      <alignment horizontal="center" vertical="center"/>
      <protection/>
    </xf>
    <xf numFmtId="173" fontId="7" fillId="34" borderId="41" xfId="0" applyNumberFormat="1" applyFont="1" applyFill="1" applyBorder="1" applyAlignment="1">
      <alignment vertical="center"/>
    </xf>
    <xf numFmtId="173" fontId="7" fillId="34" borderId="42" xfId="0" applyNumberFormat="1" applyFont="1" applyFill="1" applyBorder="1" applyAlignment="1">
      <alignment vertical="center"/>
    </xf>
    <xf numFmtId="173" fontId="7" fillId="34" borderId="43" xfId="0" applyNumberFormat="1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73" fontId="7" fillId="34" borderId="48" xfId="0" applyNumberFormat="1" applyFont="1" applyFill="1" applyBorder="1" applyAlignment="1">
      <alignment vertical="center"/>
    </xf>
    <xf numFmtId="173" fontId="7" fillId="34" borderId="49" xfId="0" applyNumberFormat="1" applyFont="1" applyFill="1" applyBorder="1" applyAlignment="1">
      <alignment vertical="center"/>
    </xf>
    <xf numFmtId="164" fontId="7" fillId="33" borderId="50" xfId="60" applyNumberFormat="1" applyFont="1" applyFill="1" applyBorder="1" applyAlignment="1">
      <alignment vertical="center"/>
    </xf>
    <xf numFmtId="0" fontId="7" fillId="34" borderId="51" xfId="0" applyFont="1" applyFill="1" applyBorder="1" applyAlignment="1">
      <alignment vertical="center"/>
    </xf>
    <xf numFmtId="0" fontId="7" fillId="34" borderId="52" xfId="0" applyFont="1" applyFill="1" applyBorder="1" applyAlignment="1">
      <alignment vertical="center" wrapText="1"/>
    </xf>
    <xf numFmtId="173" fontId="31" fillId="34" borderId="53" xfId="0" applyNumberFormat="1" applyFont="1" applyFill="1" applyBorder="1" applyAlignment="1">
      <alignment vertical="center"/>
    </xf>
    <xf numFmtId="0" fontId="7" fillId="34" borderId="51" xfId="0" applyFont="1" applyFill="1" applyBorder="1" applyAlignment="1">
      <alignment horizontal="center" vertical="center"/>
    </xf>
    <xf numFmtId="173" fontId="7" fillId="34" borderId="54" xfId="0" applyNumberFormat="1" applyFont="1" applyFill="1" applyBorder="1" applyAlignment="1">
      <alignment vertical="center"/>
    </xf>
    <xf numFmtId="167" fontId="28" fillId="0" borderId="17" xfId="0" applyNumberFormat="1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167" fontId="28" fillId="0" borderId="48" xfId="0" applyNumberFormat="1" applyFont="1" applyFill="1" applyBorder="1" applyAlignment="1">
      <alignment vertical="center" wrapText="1"/>
    </xf>
    <xf numFmtId="167" fontId="28" fillId="0" borderId="55" xfId="0" applyNumberFormat="1" applyFont="1" applyFill="1" applyBorder="1" applyAlignment="1">
      <alignment vertical="center" wrapText="1"/>
    </xf>
    <xf numFmtId="0" fontId="29" fillId="0" borderId="56" xfId="57" applyFont="1" applyFill="1" applyBorder="1" applyAlignment="1">
      <alignment horizontal="center" vertical="center"/>
      <protection/>
    </xf>
    <xf numFmtId="0" fontId="28" fillId="33" borderId="57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58" xfId="0" applyFont="1" applyFill="1" applyBorder="1" applyAlignment="1">
      <alignment vertical="center"/>
    </xf>
    <xf numFmtId="0" fontId="29" fillId="0" borderId="59" xfId="57" applyFont="1" applyFill="1" applyBorder="1" applyAlignment="1">
      <alignment horizontal="center" vertical="center" wrapText="1"/>
      <protection/>
    </xf>
    <xf numFmtId="0" fontId="29" fillId="0" borderId="59" xfId="57" applyFont="1" applyFill="1" applyBorder="1" applyAlignment="1">
      <alignment horizontal="center" vertical="center"/>
      <protection/>
    </xf>
    <xf numFmtId="0" fontId="34" fillId="0" borderId="59" xfId="57" applyFont="1" applyFill="1" applyBorder="1" applyAlignment="1">
      <alignment horizontal="left" vertical="center"/>
      <protection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178" fontId="7" fillId="34" borderId="15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7" fillId="34" borderId="60" xfId="0" applyFont="1" applyFill="1" applyBorder="1" applyAlignment="1" quotePrefix="1">
      <alignment horizontal="right" vertical="center" wrapText="1"/>
    </xf>
    <xf numFmtId="0" fontId="7" fillId="34" borderId="61" xfId="0" applyFont="1" applyFill="1" applyBorder="1" applyAlignment="1" quotePrefix="1">
      <alignment horizontal="right" vertical="center" wrapText="1"/>
    </xf>
    <xf numFmtId="0" fontId="7" fillId="34" borderId="42" xfId="0" applyFont="1" applyFill="1" applyBorder="1" applyAlignment="1" quotePrefix="1">
      <alignment horizontal="right" vertical="center" wrapText="1"/>
    </xf>
    <xf numFmtId="0" fontId="7" fillId="0" borderId="62" xfId="57" applyFont="1" applyFill="1" applyBorder="1" applyAlignment="1">
      <alignment horizontal="left" vertical="center"/>
      <protection/>
    </xf>
    <xf numFmtId="0" fontId="7" fillId="0" borderId="59" xfId="57" applyFont="1" applyFill="1" applyBorder="1" applyAlignment="1">
      <alignment horizontal="center" vertical="center" wrapText="1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36" fillId="0" borderId="59" xfId="57" applyFont="1" applyFill="1" applyBorder="1" applyAlignment="1">
      <alignment horizontal="left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34" borderId="63" xfId="0" applyFont="1" applyFill="1" applyBorder="1" applyAlignment="1">
      <alignment vertical="center"/>
    </xf>
    <xf numFmtId="173" fontId="7" fillId="34" borderId="26" xfId="0" applyNumberFormat="1" applyFont="1" applyFill="1" applyBorder="1" applyAlignment="1">
      <alignment vertical="center"/>
    </xf>
    <xf numFmtId="167" fontId="31" fillId="0" borderId="64" xfId="0" applyNumberFormat="1" applyFont="1" applyFill="1" applyBorder="1" applyAlignment="1">
      <alignment vertical="center" wrapText="1"/>
    </xf>
    <xf numFmtId="167" fontId="31" fillId="0" borderId="48" xfId="0" applyNumberFormat="1" applyFont="1" applyFill="1" applyBorder="1" applyAlignment="1">
      <alignment vertical="center" wrapText="1"/>
    </xf>
    <xf numFmtId="0" fontId="7" fillId="34" borderId="57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173" fontId="7" fillId="34" borderId="10" xfId="0" applyNumberFormat="1" applyFont="1" applyFill="1" applyBorder="1" applyAlignment="1">
      <alignment vertical="center"/>
    </xf>
    <xf numFmtId="167" fontId="31" fillId="0" borderId="55" xfId="0" applyNumberFormat="1" applyFont="1" applyFill="1" applyBorder="1" applyAlignment="1">
      <alignment vertical="center" wrapText="1"/>
    </xf>
    <xf numFmtId="17" fontId="37" fillId="0" borderId="17" xfId="57" applyNumberFormat="1" applyFont="1" applyFill="1" applyBorder="1" applyAlignment="1" quotePrefix="1">
      <alignment horizontal="center" vertical="center"/>
      <protection/>
    </xf>
    <xf numFmtId="0" fontId="60" fillId="0" borderId="0" xfId="0" applyFont="1" applyAlignment="1">
      <alignment vertical="center"/>
    </xf>
    <xf numFmtId="0" fontId="37" fillId="0" borderId="32" xfId="57" applyFont="1" applyFill="1" applyBorder="1" applyAlignment="1">
      <alignment horizontal="center" vertical="center" wrapText="1"/>
      <protection/>
    </xf>
    <xf numFmtId="0" fontId="37" fillId="0" borderId="17" xfId="57" applyFont="1" applyFill="1" applyBorder="1" applyAlignment="1" quotePrefix="1">
      <alignment horizontal="center" vertical="center"/>
      <protection/>
    </xf>
    <xf numFmtId="0" fontId="37" fillId="0" borderId="17" xfId="57" applyFont="1" applyFill="1" applyBorder="1" applyAlignment="1">
      <alignment vertical="center"/>
      <protection/>
    </xf>
    <xf numFmtId="167" fontId="7" fillId="0" borderId="5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8" fillId="0" borderId="26" xfId="57" applyFont="1" applyFill="1" applyBorder="1" applyAlignment="1">
      <alignment vertical="center" wrapText="1"/>
      <protection/>
    </xf>
    <xf numFmtId="0" fontId="28" fillId="0" borderId="28" xfId="57" applyFont="1" applyFill="1" applyBorder="1" applyAlignment="1">
      <alignment vertical="center" wrapText="1"/>
      <protection/>
    </xf>
    <xf numFmtId="167" fontId="29" fillId="0" borderId="17" xfId="56" applyNumberFormat="1" applyFont="1" applyFill="1" applyBorder="1" applyAlignment="1">
      <alignment vertical="center" wrapText="1"/>
      <protection/>
    </xf>
    <xf numFmtId="167" fontId="28" fillId="0" borderId="17" xfId="56" applyNumberFormat="1" applyFont="1" applyFill="1" applyBorder="1" applyAlignment="1">
      <alignment vertical="center" wrapText="1"/>
      <protection/>
    </xf>
    <xf numFmtId="167" fontId="28" fillId="0" borderId="26" xfId="56" applyNumberFormat="1" applyFont="1" applyFill="1" applyBorder="1" applyAlignment="1">
      <alignment vertical="center" wrapText="1"/>
      <protection/>
    </xf>
    <xf numFmtId="167" fontId="28" fillId="0" borderId="26" xfId="0" applyNumberFormat="1" applyFont="1" applyFill="1" applyBorder="1" applyAlignment="1">
      <alignment vertical="center" wrapText="1"/>
    </xf>
    <xf numFmtId="167" fontId="28" fillId="0" borderId="18" xfId="0" applyNumberFormat="1" applyFont="1" applyFill="1" applyBorder="1" applyAlignment="1" quotePrefix="1">
      <alignment vertical="center" wrapText="1"/>
    </xf>
    <xf numFmtId="167" fontId="28" fillId="0" borderId="53" xfId="0" applyNumberFormat="1" applyFont="1" applyFill="1" applyBorder="1" applyAlignment="1">
      <alignment vertical="center" wrapText="1"/>
    </xf>
    <xf numFmtId="167" fontId="28" fillId="0" borderId="38" xfId="56" applyNumberFormat="1" applyFont="1" applyFill="1" applyBorder="1" applyAlignment="1">
      <alignment vertical="center" wrapText="1"/>
      <protection/>
    </xf>
    <xf numFmtId="167" fontId="28" fillId="0" borderId="65" xfId="56" applyNumberFormat="1" applyFont="1" applyFill="1" applyBorder="1" applyAlignment="1">
      <alignment vertical="center" wrapText="1"/>
      <protection/>
    </xf>
    <xf numFmtId="167" fontId="28" fillId="0" borderId="66" xfId="0" applyNumberFormat="1" applyFont="1" applyFill="1" applyBorder="1" applyAlignment="1">
      <alignment vertical="center" wrapText="1"/>
    </xf>
    <xf numFmtId="167" fontId="28" fillId="0" borderId="67" xfId="0" applyNumberFormat="1" applyFont="1" applyFill="1" applyBorder="1" applyAlignment="1">
      <alignment vertical="center" wrapText="1"/>
    </xf>
    <xf numFmtId="167" fontId="28" fillId="0" borderId="68" xfId="0" applyNumberFormat="1" applyFont="1" applyFill="1" applyBorder="1" applyAlignment="1">
      <alignment vertical="center" wrapText="1"/>
    </xf>
    <xf numFmtId="0" fontId="7" fillId="34" borderId="69" xfId="0" applyFont="1" applyFill="1" applyBorder="1" applyAlignment="1">
      <alignment vertical="center"/>
    </xf>
    <xf numFmtId="0" fontId="36" fillId="34" borderId="12" xfId="0" applyFont="1" applyFill="1" applyBorder="1" applyAlignment="1">
      <alignment vertical="center" wrapText="1"/>
    </xf>
    <xf numFmtId="173" fontId="7" fillId="34" borderId="29" xfId="0" applyNumberFormat="1" applyFont="1" applyFill="1" applyBorder="1" applyAlignment="1">
      <alignment vertical="center"/>
    </xf>
    <xf numFmtId="173" fontId="7" fillId="34" borderId="53" xfId="0" applyNumberFormat="1" applyFont="1" applyFill="1" applyBorder="1" applyAlignment="1">
      <alignment vertical="center"/>
    </xf>
    <xf numFmtId="0" fontId="31" fillId="34" borderId="0" xfId="0" applyFont="1" applyFill="1" applyBorder="1" applyAlignment="1">
      <alignment vertical="center" wrapText="1"/>
    </xf>
    <xf numFmtId="0" fontId="36" fillId="34" borderId="19" xfId="0" applyFont="1" applyFill="1" applyBorder="1" applyAlignment="1">
      <alignment vertical="center" wrapText="1"/>
    </xf>
    <xf numFmtId="167" fontId="7" fillId="0" borderId="70" xfId="0" applyNumberFormat="1" applyFont="1" applyFill="1" applyBorder="1" applyAlignment="1">
      <alignment vertical="center" wrapText="1"/>
    </xf>
    <xf numFmtId="0" fontId="31" fillId="0" borderId="59" xfId="57" applyFont="1" applyFill="1" applyBorder="1" applyAlignment="1">
      <alignment horizontal="left" vertical="center"/>
      <protection/>
    </xf>
    <xf numFmtId="0" fontId="58" fillId="0" borderId="57" xfId="0" applyFont="1" applyBorder="1" applyAlignment="1">
      <alignment vertical="center"/>
    </xf>
    <xf numFmtId="0" fontId="7" fillId="33" borderId="47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horizontal="center" vertical="center"/>
      <protection/>
    </xf>
    <xf numFmtId="0" fontId="7" fillId="33" borderId="71" xfId="57" applyFont="1" applyFill="1" applyBorder="1" applyAlignment="1">
      <alignment vertical="center" wrapText="1"/>
      <protection/>
    </xf>
    <xf numFmtId="0" fontId="7" fillId="33" borderId="14" xfId="57" applyFont="1" applyFill="1" applyBorder="1" applyAlignment="1">
      <alignment horizontal="center" vertical="center"/>
      <protection/>
    </xf>
    <xf numFmtId="0" fontId="7" fillId="33" borderId="71" xfId="57" applyFont="1" applyFill="1" applyBorder="1" applyAlignment="1">
      <alignment horizontal="center" vertical="center"/>
      <protection/>
    </xf>
    <xf numFmtId="0" fontId="7" fillId="33" borderId="14" xfId="57" applyFont="1" applyFill="1" applyBorder="1" applyAlignment="1">
      <alignment vertical="center"/>
      <protection/>
    </xf>
    <xf numFmtId="0" fontId="30" fillId="0" borderId="31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167" fontId="31" fillId="0" borderId="68" xfId="0" applyNumberFormat="1" applyFont="1" applyFill="1" applyBorder="1" applyAlignment="1">
      <alignment vertical="center" wrapText="1"/>
    </xf>
    <xf numFmtId="0" fontId="29" fillId="0" borderId="0" xfId="57" applyFont="1" applyBorder="1" applyAlignment="1">
      <alignment vertical="center" wrapText="1"/>
      <protection/>
    </xf>
    <xf numFmtId="0" fontId="7" fillId="33" borderId="72" xfId="57" applyFont="1" applyFill="1" applyBorder="1" applyAlignment="1">
      <alignment horizontal="center" vertical="center"/>
      <protection/>
    </xf>
    <xf numFmtId="0" fontId="30" fillId="0" borderId="73" xfId="57" applyFont="1" applyFill="1" applyBorder="1" applyAlignment="1">
      <alignment horizontal="center" vertical="center"/>
      <protection/>
    </xf>
    <xf numFmtId="0" fontId="7" fillId="33" borderId="68" xfId="57" applyFont="1" applyFill="1" applyBorder="1" applyAlignment="1">
      <alignment horizontal="left" vertical="center"/>
      <protection/>
    </xf>
    <xf numFmtId="0" fontId="58" fillId="0" borderId="74" xfId="0" applyFont="1" applyBorder="1" applyAlignment="1">
      <alignment vertical="center" wrapText="1"/>
    </xf>
    <xf numFmtId="0" fontId="28" fillId="0" borderId="74" xfId="0" applyFont="1" applyFill="1" applyBorder="1" applyAlignment="1">
      <alignment vertical="center" wrapText="1"/>
    </xf>
    <xf numFmtId="0" fontId="28" fillId="0" borderId="74" xfId="0" applyFont="1" applyBorder="1" applyAlignment="1">
      <alignment vertical="center" wrapText="1"/>
    </xf>
    <xf numFmtId="167" fontId="31" fillId="0" borderId="67" xfId="0" applyNumberFormat="1" applyFont="1" applyFill="1" applyBorder="1" applyAlignment="1">
      <alignment vertical="center" wrapText="1"/>
    </xf>
    <xf numFmtId="0" fontId="58" fillId="0" borderId="22" xfId="0" applyFont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75" xfId="0" applyFont="1" applyFill="1" applyBorder="1" applyAlignment="1">
      <alignment vertical="center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10" fontId="28" fillId="0" borderId="30" xfId="6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167" fontId="28" fillId="0" borderId="19" xfId="0" applyNumberFormat="1" applyFont="1" applyBorder="1" applyAlignment="1">
      <alignment horizontal="center" vertical="center"/>
    </xf>
    <xf numFmtId="167" fontId="28" fillId="0" borderId="30" xfId="0" applyNumberFormat="1" applyFont="1" applyBorder="1" applyAlignment="1">
      <alignment horizontal="center" vertical="center"/>
    </xf>
    <xf numFmtId="167" fontId="28" fillId="0" borderId="18" xfId="0" applyNumberFormat="1" applyFont="1" applyBorder="1" applyAlignment="1">
      <alignment horizontal="center" vertical="center"/>
    </xf>
    <xf numFmtId="167" fontId="28" fillId="0" borderId="75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75" xfId="0" applyFont="1" applyBorder="1" applyAlignment="1">
      <alignment vertical="center"/>
    </xf>
    <xf numFmtId="0" fontId="58" fillId="0" borderId="22" xfId="0" applyFont="1" applyBorder="1" applyAlignment="1">
      <alignment horizontal="left" vertical="center"/>
    </xf>
    <xf numFmtId="0" fontId="58" fillId="0" borderId="76" xfId="0" applyFont="1" applyBorder="1" applyAlignment="1">
      <alignment vertical="center"/>
    </xf>
    <xf numFmtId="0" fontId="28" fillId="0" borderId="52" xfId="0" applyFont="1" applyFill="1" applyBorder="1" applyAlignment="1">
      <alignment vertical="center" wrapText="1"/>
    </xf>
    <xf numFmtId="0" fontId="58" fillId="0" borderId="52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58" fillId="0" borderId="77" xfId="0" applyFont="1" applyBorder="1" applyAlignment="1">
      <alignment vertical="center"/>
    </xf>
    <xf numFmtId="173" fontId="7" fillId="34" borderId="71" xfId="0" applyNumberFormat="1" applyFont="1" applyFill="1" applyBorder="1" applyAlignment="1">
      <alignment vertical="center"/>
    </xf>
    <xf numFmtId="173" fontId="7" fillId="34" borderId="15" xfId="0" applyNumberFormat="1" applyFont="1" applyFill="1" applyBorder="1" applyAlignment="1">
      <alignment vertical="center"/>
    </xf>
    <xf numFmtId="173" fontId="7" fillId="34" borderId="72" xfId="0" applyNumberFormat="1" applyFont="1" applyFill="1" applyBorder="1" applyAlignment="1">
      <alignment vertical="center"/>
    </xf>
    <xf numFmtId="0" fontId="28" fillId="33" borderId="78" xfId="0" applyFont="1" applyFill="1" applyBorder="1" applyAlignment="1">
      <alignment vertical="center" wrapText="1"/>
    </xf>
    <xf numFmtId="0" fontId="28" fillId="33" borderId="79" xfId="0" applyFont="1" applyFill="1" applyBorder="1" applyAlignment="1">
      <alignment vertical="center" wrapText="1"/>
    </xf>
    <xf numFmtId="0" fontId="28" fillId="33" borderId="40" xfId="57" applyFont="1" applyFill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Border="1" applyAlignment="1">
      <alignment vertical="center" wrapText="1"/>
      <protection/>
    </xf>
    <xf numFmtId="178" fontId="7" fillId="34" borderId="50" xfId="0" applyNumberFormat="1" applyFont="1" applyFill="1" applyBorder="1" applyAlignment="1">
      <alignment vertical="center"/>
    </xf>
    <xf numFmtId="0" fontId="7" fillId="34" borderId="80" xfId="0" applyFont="1" applyFill="1" applyBorder="1" applyAlignment="1">
      <alignment vertical="center"/>
    </xf>
    <xf numFmtId="173" fontId="7" fillId="34" borderId="81" xfId="0" applyNumberFormat="1" applyFont="1" applyFill="1" applyBorder="1" applyAlignment="1">
      <alignment vertical="center"/>
    </xf>
    <xf numFmtId="0" fontId="31" fillId="34" borderId="43" xfId="0" applyFont="1" applyFill="1" applyBorder="1" applyAlignment="1">
      <alignment vertical="center" wrapText="1"/>
    </xf>
    <xf numFmtId="173" fontId="31" fillId="0" borderId="10" xfId="0" applyNumberFormat="1" applyFont="1" applyFill="1" applyBorder="1" applyAlignment="1">
      <alignment vertical="center"/>
    </xf>
    <xf numFmtId="173" fontId="31" fillId="0" borderId="18" xfId="0" applyNumberFormat="1" applyFont="1" applyFill="1" applyBorder="1" applyAlignment="1">
      <alignment vertical="center"/>
    </xf>
    <xf numFmtId="166" fontId="39" fillId="0" borderId="18" xfId="0" applyNumberFormat="1" applyFont="1" applyFill="1" applyBorder="1" applyAlignment="1">
      <alignment horizontal="right" vertical="center"/>
    </xf>
    <xf numFmtId="173" fontId="31" fillId="0" borderId="53" xfId="0" applyNumberFormat="1" applyFont="1" applyFill="1" applyBorder="1" applyAlignment="1">
      <alignment vertical="center"/>
    </xf>
    <xf numFmtId="166" fontId="39" fillId="0" borderId="28" xfId="0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11" fillId="35" borderId="82" xfId="55" applyFont="1" applyFill="1" applyBorder="1" applyAlignment="1">
      <alignment horizontal="center"/>
      <protection/>
    </xf>
    <xf numFmtId="0" fontId="11" fillId="35" borderId="83" xfId="55" applyFont="1" applyFill="1" applyBorder="1" applyAlignment="1">
      <alignment horizontal="center"/>
      <protection/>
    </xf>
    <xf numFmtId="0" fontId="11" fillId="35" borderId="84" xfId="55" applyFont="1" applyFill="1" applyBorder="1" applyAlignment="1" quotePrefix="1">
      <alignment horizontal="center"/>
      <protection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10" fontId="0" fillId="0" borderId="3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85" xfId="0" applyNumberFormat="1" applyBorder="1" applyAlignment="1">
      <alignment/>
    </xf>
    <xf numFmtId="183" fontId="0" fillId="0" borderId="31" xfId="42" applyNumberFormat="1" applyFont="1" applyBorder="1" applyAlignment="1">
      <alignment/>
    </xf>
    <xf numFmtId="183" fontId="0" fillId="0" borderId="0" xfId="42" applyNumberFormat="1" applyFont="1" applyBorder="1" applyAlignment="1">
      <alignment/>
    </xf>
    <xf numFmtId="183" fontId="0" fillId="0" borderId="85" xfId="0" applyNumberFormat="1" applyBorder="1" applyAlignment="1">
      <alignment/>
    </xf>
    <xf numFmtId="184" fontId="0" fillId="0" borderId="31" xfId="42" applyNumberFormat="1" applyFont="1" applyBorder="1" applyAlignment="1">
      <alignment/>
    </xf>
    <xf numFmtId="184" fontId="0" fillId="0" borderId="0" xfId="42" applyNumberFormat="1" applyFont="1" applyBorder="1" applyAlignment="1">
      <alignment/>
    </xf>
    <xf numFmtId="183" fontId="0" fillId="0" borderId="85" xfId="42" applyNumberFormat="1" applyFont="1" applyBorder="1" applyAlignment="1">
      <alignment/>
    </xf>
    <xf numFmtId="183" fontId="0" fillId="0" borderId="31" xfId="0" applyNumberFormat="1" applyBorder="1" applyAlignment="1">
      <alignment/>
    </xf>
    <xf numFmtId="183" fontId="0" fillId="0" borderId="0" xfId="0" applyNumberFormat="1" applyBorder="1" applyAlignment="1">
      <alignment/>
    </xf>
    <xf numFmtId="179" fontId="0" fillId="0" borderId="31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85" xfId="42" applyNumberFormat="1" applyFont="1" applyBorder="1" applyAlignment="1">
      <alignment/>
    </xf>
    <xf numFmtId="43" fontId="0" fillId="0" borderId="3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85" xfId="42" applyFon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0" xfId="0" applyNumberFormat="1" applyBorder="1" applyAlignment="1">
      <alignment/>
    </xf>
    <xf numFmtId="183" fontId="54" fillId="0" borderId="31" xfId="0" applyNumberFormat="1" applyFont="1" applyBorder="1" applyAlignment="1">
      <alignment/>
    </xf>
    <xf numFmtId="183" fontId="54" fillId="0" borderId="0" xfId="0" applyNumberFormat="1" applyFont="1" applyBorder="1" applyAlignment="1">
      <alignment/>
    </xf>
    <xf numFmtId="183" fontId="54" fillId="0" borderId="85" xfId="0" applyNumberFormat="1" applyFont="1" applyBorder="1" applyAlignment="1">
      <alignment/>
    </xf>
    <xf numFmtId="183" fontId="54" fillId="0" borderId="40" xfId="0" applyNumberFormat="1" applyFont="1" applyBorder="1" applyAlignment="1">
      <alignment/>
    </xf>
    <xf numFmtId="183" fontId="54" fillId="0" borderId="27" xfId="0" applyNumberFormat="1" applyFont="1" applyBorder="1" applyAlignment="1">
      <alignment/>
    </xf>
    <xf numFmtId="183" fontId="54" fillId="0" borderId="86" xfId="0" applyNumberFormat="1" applyFont="1" applyBorder="1" applyAlignment="1">
      <alignment/>
    </xf>
    <xf numFmtId="10" fontId="57" fillId="0" borderId="0" xfId="0" applyNumberFormat="1" applyFont="1" applyAlignment="1">
      <alignment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173" fontId="31" fillId="34" borderId="39" xfId="0" applyNumberFormat="1" applyFont="1" applyFill="1" applyBorder="1" applyAlignment="1">
      <alignment vertical="center"/>
    </xf>
    <xf numFmtId="0" fontId="28" fillId="0" borderId="33" xfId="57" applyFont="1" applyBorder="1" applyAlignment="1">
      <alignment vertical="center"/>
      <protection/>
    </xf>
    <xf numFmtId="167" fontId="29" fillId="0" borderId="29" xfId="56" applyNumberFormat="1" applyFont="1" applyFill="1" applyBorder="1" applyAlignment="1">
      <alignment horizontal="left" vertical="center" wrapText="1"/>
      <protection/>
    </xf>
    <xf numFmtId="167" fontId="29" fillId="0" borderId="28" xfId="56" applyNumberFormat="1" applyFont="1" applyFill="1" applyBorder="1" applyAlignment="1">
      <alignment horizontal="left" vertical="center" wrapText="1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88" xfId="0" applyFont="1" applyFill="1" applyBorder="1" applyAlignment="1">
      <alignment horizontal="center" vertical="center" wrapText="1"/>
    </xf>
    <xf numFmtId="0" fontId="28" fillId="33" borderId="89" xfId="0" applyFont="1" applyFill="1" applyBorder="1" applyAlignment="1">
      <alignment horizontal="center" vertical="center" wrapText="1"/>
    </xf>
    <xf numFmtId="0" fontId="28" fillId="33" borderId="85" xfId="0" applyFont="1" applyFill="1" applyBorder="1" applyAlignment="1">
      <alignment horizontal="center" vertical="center" wrapText="1"/>
    </xf>
    <xf numFmtId="0" fontId="28" fillId="33" borderId="90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7" xfId="56"/>
    <cellStyle name="Normal_Budget 07_09_12 Mod 186 with April RII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3933825</xdr:colOff>
      <xdr:row>0</xdr:row>
      <xdr:rowOff>66675</xdr:rowOff>
    </xdr:from>
    <xdr:to>
      <xdr:col>12</xdr:col>
      <xdr:colOff>6715125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66675"/>
          <a:ext cx="2781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&amp;%20REG%20Shared\Financial%20Modelling\K%20Models\2013\June-13\Exit%20Calcs\Exit%20Calculations%20for%20June-13%20Mod18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&amp;%20REG%20Shared\Financial%20Modelling\K%20Models\2013\June-13\K%20-%20Live%20-%20Jun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&amp;%20REG%20Shared\Distribution%20Charges\Pricing%20related%20publications\Mod%20186%20reports\2013\Apr-13\NGN%20Apr-13%20Mod%2018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Change Effect"/>
      <sheetName val="NTS Exit Allowance"/>
      <sheetName val="NTS Costs 1314"/>
      <sheetName val="NTS Costs 1415"/>
      <sheetName val="NTS Costs 1516"/>
      <sheetName val="NTS Costs 1617"/>
      <sheetName val="NTS Costs 17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UC Control sheet"/>
      <sheetName val="K Model flowchart"/>
      <sheetName val="Colour Coding"/>
      <sheetName val="Assumptions"/>
      <sheetName val="Changes Log"/>
      <sheetName val="Form Yr Vols"/>
      <sheetName val="Com Vol Calc"/>
      <sheetName val="Com Rev Calc"/>
      <sheetName val="Act Rev"/>
      <sheetName val="Calc Rev"/>
      <sheetName val="Portfolio &amp; Structure Chgs"/>
      <sheetName val="Summary"/>
      <sheetName val="RPI"/>
      <sheetName val="Barclays"/>
      <sheetName val="Pass Through"/>
      <sheetName val="MSRA"/>
      <sheetName val="Exit1"/>
      <sheetName val="Exit2 Old v2"/>
      <sheetName val="Exit2 Old v1"/>
      <sheetName val="Exit 2"/>
      <sheetName val="Likely Int Cost"/>
      <sheetName val="Shrinkage"/>
      <sheetName val="IAE"/>
      <sheetName val="Leak"/>
      <sheetName val="DRS"/>
      <sheetName val="IFISD"/>
      <sheetName val="IFISD (old)"/>
      <sheetName val="LOM"/>
      <sheetName val="Audit"/>
      <sheetName val="Rec"/>
      <sheetName val="Finance Output Tables"/>
      <sheetName val="Unit prices..."/>
      <sheetName val="pricing Notice tables"/>
      <sheetName val="pricing statement example calcs"/>
      <sheetName val="xoserve submission template"/>
      <sheetName val="other calculator model forma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oE RRP "/>
      <sheetName val="Ldn RRP"/>
      <sheetName val="NW RRP"/>
      <sheetName val="WM RRP"/>
      <sheetName val="NGN Mod186 Apr-13"/>
      <sheetName val="Network_LookUp"/>
    </sheetNames>
    <sheetDataSet>
      <sheetData sheetId="4">
        <row r="14">
          <cell r="O14">
            <v>0.0265</v>
          </cell>
          <cell r="P14">
            <v>0.032</v>
          </cell>
          <cell r="Q14">
            <v>0.032</v>
          </cell>
          <cell r="R14">
            <v>0.032</v>
          </cell>
        </row>
        <row r="15">
          <cell r="O15">
            <v>0.16301633303723</v>
          </cell>
          <cell r="P15">
            <v>0.2</v>
          </cell>
          <cell r="Q15">
            <v>0.239</v>
          </cell>
          <cell r="R15">
            <v>0.278</v>
          </cell>
        </row>
        <row r="16">
          <cell r="O16">
            <v>340.5069953142413</v>
          </cell>
          <cell r="P16">
            <v>338.6356207367581</v>
          </cell>
          <cell r="Q16">
            <v>348.8527866377201</v>
          </cell>
          <cell r="R16">
            <v>340.17667651580683</v>
          </cell>
        </row>
        <row r="17">
          <cell r="O17">
            <v>396.00963555046263</v>
          </cell>
          <cell r="P17">
            <v>406.4358901781889</v>
          </cell>
          <cell r="Q17">
            <v>432.09705444452766</v>
          </cell>
          <cell r="R17">
            <v>434.8338456816264</v>
          </cell>
        </row>
        <row r="19"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O23">
            <v>-3.25278</v>
          </cell>
          <cell r="P23">
            <v>0</v>
          </cell>
          <cell r="Q23">
            <v>-0.88128</v>
          </cell>
          <cell r="R23">
            <v>-0.08728999999999999</v>
          </cell>
        </row>
        <row r="25">
          <cell r="Q25">
            <v>-1.4916497937047437</v>
          </cell>
          <cell r="R25">
            <v>-1.9973715250024036</v>
          </cell>
        </row>
        <row r="26">
          <cell r="O26">
            <v>1.1110274999999998</v>
          </cell>
          <cell r="Q26">
            <v>-3.457443781306605</v>
          </cell>
          <cell r="R26">
            <v>-3.7145463744268334</v>
          </cell>
        </row>
        <row r="27">
          <cell r="O27">
            <v>2.4948607039679147</v>
          </cell>
          <cell r="P27">
            <v>2.56054610812259</v>
          </cell>
          <cell r="Q27">
            <v>2.722211443000524</v>
          </cell>
          <cell r="R27">
            <v>2.7394532277942463</v>
          </cell>
        </row>
        <row r="28">
          <cell r="O28">
            <v>396.3627437544306</v>
          </cell>
          <cell r="P28">
            <v>408.9964362863115</v>
          </cell>
          <cell r="Q28">
            <v>428.98889231251684</v>
          </cell>
          <cell r="R28">
            <v>431.7740910099914</v>
          </cell>
        </row>
        <row r="29">
          <cell r="O29">
            <v>397.22678964351906</v>
          </cell>
          <cell r="P29">
            <v>409.0822635825053</v>
          </cell>
          <cell r="Q29">
            <v>429.02052843133134</v>
          </cell>
          <cell r="R29">
            <v>431.7737240481783</v>
          </cell>
        </row>
        <row r="30">
          <cell r="O30">
            <v>0.8640458890884588</v>
          </cell>
          <cell r="P30">
            <v>0.08582729619377005</v>
          </cell>
          <cell r="Q30">
            <v>0.03163611881450379</v>
          </cell>
          <cell r="R30">
            <v>-0.0003669618131425523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11" customWidth="1"/>
    <col min="2" max="2" width="25.140625" style="11" customWidth="1"/>
    <col min="3" max="3" width="42.00390625" style="11" customWidth="1"/>
    <col min="4" max="4" width="11.7109375" style="11" customWidth="1"/>
    <col min="5" max="5" width="1.7109375" style="11" customWidth="1"/>
    <col min="6" max="6" width="15.28125" style="11" customWidth="1"/>
    <col min="7" max="11" width="10.7109375" style="11" customWidth="1"/>
    <col min="12" max="12" width="1.7109375" style="11" customWidth="1"/>
    <col min="13" max="13" width="100.7109375" style="21" customWidth="1"/>
    <col min="14" max="14" width="0.85546875" style="11" customWidth="1"/>
    <col min="15" max="16384" width="9.140625" style="11" customWidth="1"/>
  </cols>
  <sheetData>
    <row r="1" ht="15.75"/>
    <row r="2" ht="23.25">
      <c r="B2" s="117" t="s">
        <v>113</v>
      </c>
    </row>
    <row r="3" ht="9.75" customHeight="1"/>
    <row r="4" spans="2:3" ht="24.75" customHeight="1">
      <c r="B4" s="10" t="s">
        <v>0</v>
      </c>
      <c r="C4" s="27" t="s">
        <v>82</v>
      </c>
    </row>
    <row r="5" spans="2:10" ht="24.75" customHeight="1">
      <c r="B5" s="10" t="s">
        <v>1</v>
      </c>
      <c r="C5" s="27" t="s">
        <v>83</v>
      </c>
      <c r="J5" s="12"/>
    </row>
    <row r="6" spans="2:10" ht="24.75" customHeight="1">
      <c r="B6" s="10" t="s">
        <v>2</v>
      </c>
      <c r="C6" s="28" t="s">
        <v>84</v>
      </c>
      <c r="J6" s="12"/>
    </row>
    <row r="7" ht="9.75" customHeight="1"/>
    <row r="8" ht="15.75">
      <c r="B8" s="21" t="s">
        <v>52</v>
      </c>
    </row>
    <row r="9" spans="2:15" ht="9.75" customHeight="1">
      <c r="B9" s="13"/>
      <c r="C9" s="13"/>
      <c r="D9" s="1"/>
      <c r="G9" s="1"/>
      <c r="H9" s="1"/>
      <c r="I9" s="1"/>
      <c r="J9" s="13"/>
      <c r="K9" s="13"/>
      <c r="M9" s="1"/>
      <c r="N9" s="1"/>
      <c r="O9" s="1"/>
    </row>
    <row r="10" spans="2:15" ht="18.75">
      <c r="B10" s="213" t="s">
        <v>3</v>
      </c>
      <c r="C10" s="13"/>
      <c r="D10" s="1"/>
      <c r="F10" s="1"/>
      <c r="G10" s="1"/>
      <c r="H10" s="1"/>
      <c r="I10" s="1"/>
      <c r="J10" s="13"/>
      <c r="K10" s="13"/>
      <c r="M10" s="1"/>
      <c r="N10" s="1"/>
      <c r="O10" s="1"/>
    </row>
    <row r="11" spans="2:15" ht="9.75" customHeight="1">
      <c r="B11" s="13"/>
      <c r="C11" s="13"/>
      <c r="D11" s="1"/>
      <c r="F11" s="87"/>
      <c r="G11" s="1"/>
      <c r="H11" s="1"/>
      <c r="I11" s="1"/>
      <c r="J11" s="13"/>
      <c r="K11" s="13"/>
      <c r="M11" s="1"/>
      <c r="N11" s="1"/>
      <c r="O11" s="1"/>
    </row>
    <row r="12" spans="2:15" s="19" customFormat="1" ht="49.5" customHeight="1">
      <c r="B12" s="63" t="s">
        <v>4</v>
      </c>
      <c r="C12" s="64"/>
      <c r="D12" s="134" t="s">
        <v>114</v>
      </c>
      <c r="E12" s="135"/>
      <c r="F12" s="136" t="s">
        <v>122</v>
      </c>
      <c r="G12" s="137" t="s">
        <v>115</v>
      </c>
      <c r="H12" s="137" t="s">
        <v>116</v>
      </c>
      <c r="I12" s="137" t="s">
        <v>117</v>
      </c>
      <c r="J12" s="137" t="s">
        <v>118</v>
      </c>
      <c r="K12" s="137" t="s">
        <v>119</v>
      </c>
      <c r="L12" s="135"/>
      <c r="M12" s="138" t="s">
        <v>10</v>
      </c>
      <c r="N12" s="29"/>
      <c r="O12" s="29"/>
    </row>
    <row r="13" spans="2:15" ht="7.5" customHeight="1">
      <c r="B13" s="1"/>
      <c r="C13" s="1"/>
      <c r="D13" s="1"/>
      <c r="F13" s="14"/>
      <c r="G13" s="1"/>
      <c r="H13" s="1"/>
      <c r="I13" s="1"/>
      <c r="J13" s="1"/>
      <c r="K13" s="1"/>
      <c r="M13" s="1"/>
      <c r="N13" s="1"/>
      <c r="O13" s="1"/>
    </row>
    <row r="14" spans="2:15" ht="27" customHeight="1">
      <c r="B14" s="40" t="s">
        <v>90</v>
      </c>
      <c r="C14" s="41"/>
      <c r="D14" s="42">
        <v>0.0518310691080921</v>
      </c>
      <c r="F14" s="82"/>
      <c r="G14" s="42">
        <v>0.032</v>
      </c>
      <c r="H14" s="42">
        <v>0.032</v>
      </c>
      <c r="I14" s="42">
        <v>0.032</v>
      </c>
      <c r="J14" s="42">
        <v>0.032</v>
      </c>
      <c r="K14" s="42">
        <v>0.032</v>
      </c>
      <c r="M14" s="141" t="s">
        <v>104</v>
      </c>
      <c r="N14" s="1"/>
      <c r="O14" s="1"/>
    </row>
    <row r="15" spans="2:15" ht="27" customHeight="1">
      <c r="B15" s="212" t="s">
        <v>91</v>
      </c>
      <c r="C15" s="43"/>
      <c r="D15" s="44">
        <v>0.005</v>
      </c>
      <c r="F15" s="83"/>
      <c r="G15" s="44">
        <v>0.005</v>
      </c>
      <c r="H15" s="44">
        <v>0.005</v>
      </c>
      <c r="I15" s="44">
        <v>0.01</v>
      </c>
      <c r="J15" s="44">
        <v>0.015</v>
      </c>
      <c r="K15" s="44">
        <v>0.025</v>
      </c>
      <c r="M15" s="142" t="s">
        <v>62</v>
      </c>
      <c r="N15" s="1"/>
      <c r="O15" s="1"/>
    </row>
    <row r="16" spans="2:15" ht="7.5" customHeight="1">
      <c r="B16" s="1"/>
      <c r="C16" s="1"/>
      <c r="D16" s="1"/>
      <c r="F16" s="14"/>
      <c r="G16" s="1"/>
      <c r="H16" s="1"/>
      <c r="I16" s="1"/>
      <c r="J16" s="1"/>
      <c r="K16" s="1"/>
      <c r="M16" s="1"/>
      <c r="N16" s="1"/>
      <c r="O16" s="1"/>
    </row>
    <row r="17" spans="2:15" ht="27" customHeight="1">
      <c r="B17" s="268" t="s">
        <v>11</v>
      </c>
      <c r="C17" s="210" t="s">
        <v>12</v>
      </c>
      <c r="D17" s="45">
        <v>286.81</v>
      </c>
      <c r="F17" s="57" t="s">
        <v>53</v>
      </c>
      <c r="G17" s="45">
        <v>340.5069953142413</v>
      </c>
      <c r="H17" s="45">
        <v>338.6356207367581</v>
      </c>
      <c r="I17" s="45">
        <v>348.8527866377201</v>
      </c>
      <c r="J17" s="45">
        <v>340.17667651580683</v>
      </c>
      <c r="K17" s="45">
        <v>330.8092520167639</v>
      </c>
      <c r="M17" s="46" t="s">
        <v>134</v>
      </c>
      <c r="N17" s="2"/>
      <c r="O17" s="2"/>
    </row>
    <row r="18" spans="2:15" ht="27" customHeight="1">
      <c r="B18" s="269"/>
      <c r="C18" s="211" t="s">
        <v>13</v>
      </c>
      <c r="D18" s="30"/>
      <c r="F18" s="58" t="s">
        <v>54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M18" s="48" t="s">
        <v>102</v>
      </c>
      <c r="N18" s="2"/>
      <c r="O18" s="2"/>
    </row>
    <row r="19" spans="2:15" ht="27" customHeight="1">
      <c r="B19" s="270"/>
      <c r="C19" s="211" t="s">
        <v>14</v>
      </c>
      <c r="D19" s="30"/>
      <c r="F19" s="58" t="s">
        <v>55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M19" s="49" t="s">
        <v>103</v>
      </c>
      <c r="N19" s="2"/>
      <c r="O19" s="2"/>
    </row>
    <row r="20" spans="2:15" ht="27" customHeight="1">
      <c r="B20" s="50" t="s">
        <v>15</v>
      </c>
      <c r="C20" s="8"/>
      <c r="D20" s="80">
        <v>1.2609311382545583</v>
      </c>
      <c r="F20" s="9" t="s">
        <v>56</v>
      </c>
      <c r="G20" s="51">
        <v>1.163</v>
      </c>
      <c r="H20" s="51">
        <v>1.2002160000000002</v>
      </c>
      <c r="I20" s="51">
        <v>1.2386229120000003</v>
      </c>
      <c r="J20" s="51">
        <v>1.2782588451840002</v>
      </c>
      <c r="K20" s="80">
        <v>1.3191631282298883</v>
      </c>
      <c r="M20" s="52"/>
      <c r="N20" s="2"/>
      <c r="O20" s="2"/>
    </row>
    <row r="21" spans="2:15" s="19" customFormat="1" ht="27" customHeight="1">
      <c r="B21" s="53" t="s">
        <v>16</v>
      </c>
      <c r="C21" s="54"/>
      <c r="D21" s="56">
        <v>361.6476597627899</v>
      </c>
      <c r="E21" s="11"/>
      <c r="F21" s="59" t="s">
        <v>93</v>
      </c>
      <c r="G21" s="56">
        <v>396.00963555046263</v>
      </c>
      <c r="H21" s="56">
        <v>406.4358901781889</v>
      </c>
      <c r="I21" s="56">
        <v>432.09705444452766</v>
      </c>
      <c r="J21" s="56">
        <v>434.8338456816264</v>
      </c>
      <c r="K21" s="56">
        <v>436.3913677378237</v>
      </c>
      <c r="L21" s="11"/>
      <c r="M21" s="143" t="s">
        <v>109</v>
      </c>
      <c r="N21" s="18"/>
      <c r="O21" s="18"/>
    </row>
    <row r="22" spans="2:15" ht="7.5" customHeight="1">
      <c r="B22" s="1"/>
      <c r="C22" s="1"/>
      <c r="D22" s="1"/>
      <c r="F22" s="14"/>
      <c r="G22" s="1"/>
      <c r="H22" s="1"/>
      <c r="I22" s="1"/>
      <c r="J22" s="1"/>
      <c r="K22" s="1"/>
      <c r="M22" s="1"/>
      <c r="N22" s="1"/>
      <c r="O22" s="1"/>
    </row>
    <row r="23" spans="2:18" s="19" customFormat="1" ht="24.75" customHeight="1">
      <c r="B23" s="274" t="s">
        <v>162</v>
      </c>
      <c r="C23" s="275"/>
      <c r="D23" s="276"/>
      <c r="E23" s="11"/>
      <c r="F23" s="258" t="s">
        <v>53</v>
      </c>
      <c r="G23" s="56"/>
      <c r="H23" s="56"/>
      <c r="I23" s="56">
        <v>22.561473713792545</v>
      </c>
      <c r="J23" s="56">
        <v>21.475029968224643</v>
      </c>
      <c r="K23" s="56">
        <v>19.47367578044552</v>
      </c>
      <c r="L23" s="11"/>
      <c r="M23" s="263" t="s">
        <v>164</v>
      </c>
      <c r="N23" s="18"/>
      <c r="O23" s="18"/>
      <c r="P23" s="257">
        <v>0.06467333665653757</v>
      </c>
      <c r="Q23" s="257">
        <v>0.0631290486701747</v>
      </c>
      <c r="R23" s="257">
        <v>0.05886678096735543</v>
      </c>
    </row>
    <row r="24" spans="2:18" s="19" customFormat="1" ht="24.75" customHeight="1">
      <c r="B24" s="274" t="s">
        <v>163</v>
      </c>
      <c r="C24" s="275"/>
      <c r="D24" s="276"/>
      <c r="E24" s="11"/>
      <c r="F24" s="259" t="s">
        <v>165</v>
      </c>
      <c r="G24" s="56"/>
      <c r="H24" s="56"/>
      <c r="I24" s="56">
        <v>27.945158270389182</v>
      </c>
      <c r="J24" s="56">
        <v>27.45064700747463</v>
      </c>
      <c r="K24" s="56">
        <v>25.688955060667126</v>
      </c>
      <c r="L24" s="11"/>
      <c r="M24" s="264"/>
      <c r="N24" s="18"/>
      <c r="O24" s="18"/>
      <c r="P24" s="257">
        <v>0.06467333665653757</v>
      </c>
      <c r="Q24" s="257">
        <v>0.0631290486701747</v>
      </c>
      <c r="R24" s="257">
        <v>0.05886678096735543</v>
      </c>
    </row>
    <row r="25" spans="2:15" ht="7.5" customHeight="1">
      <c r="B25" s="1"/>
      <c r="C25" s="1"/>
      <c r="D25" s="1"/>
      <c r="F25" s="14"/>
      <c r="G25" s="1"/>
      <c r="H25" s="1"/>
      <c r="I25" s="1"/>
      <c r="J25" s="1"/>
      <c r="K25" s="1"/>
      <c r="M25" s="1"/>
      <c r="N25" s="1"/>
      <c r="O25" s="1"/>
    </row>
    <row r="26" spans="2:15" ht="27" customHeight="1">
      <c r="B26" s="60"/>
      <c r="C26" s="20" t="s">
        <v>71</v>
      </c>
      <c r="D26" s="45">
        <v>-2.957990692334924</v>
      </c>
      <c r="F26" s="57" t="s">
        <v>72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M26" s="61" t="s">
        <v>85</v>
      </c>
      <c r="N26" s="2"/>
      <c r="O26" s="2"/>
    </row>
    <row r="27" spans="2:15" ht="27" customHeight="1">
      <c r="B27" s="47"/>
      <c r="C27" s="31" t="s">
        <v>73</v>
      </c>
      <c r="D27" s="79">
        <v>-0.40881047973092577</v>
      </c>
      <c r="F27" s="58" t="s">
        <v>74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M27" s="48" t="s">
        <v>85</v>
      </c>
      <c r="N27" s="2"/>
      <c r="O27" s="2"/>
    </row>
    <row r="28" spans="2:15" ht="27" customHeight="1">
      <c r="B28" s="47"/>
      <c r="C28" s="31" t="s">
        <v>75</v>
      </c>
      <c r="D28" s="79">
        <v>1.0833892860683303</v>
      </c>
      <c r="F28" s="58" t="s">
        <v>76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M28" s="48" t="s">
        <v>85</v>
      </c>
      <c r="N28" s="2"/>
      <c r="O28" s="2"/>
    </row>
    <row r="29" spans="2:15" ht="31.5">
      <c r="B29" s="50"/>
      <c r="C29" s="8" t="s">
        <v>92</v>
      </c>
      <c r="D29" s="78">
        <v>0.02832</v>
      </c>
      <c r="F29" s="65" t="s">
        <v>77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M29" s="62" t="s">
        <v>85</v>
      </c>
      <c r="N29" s="2"/>
      <c r="O29" s="2"/>
    </row>
    <row r="30" spans="2:15" s="19" customFormat="1" ht="27" customHeight="1">
      <c r="B30" s="53" t="s">
        <v>94</v>
      </c>
      <c r="C30" s="54"/>
      <c r="D30" s="56">
        <v>-2.25509188599752</v>
      </c>
      <c r="E30" s="11"/>
      <c r="F30" s="59" t="s">
        <v>57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1"/>
      <c r="M30" s="144"/>
      <c r="N30" s="18"/>
      <c r="O30" s="18"/>
    </row>
    <row r="31" spans="2:15" ht="7.5" customHeight="1">
      <c r="B31" s="1"/>
      <c r="C31" s="1"/>
      <c r="D31" s="1"/>
      <c r="F31" s="14"/>
      <c r="G31" s="1"/>
      <c r="H31" s="1"/>
      <c r="I31" s="1"/>
      <c r="J31" s="1"/>
      <c r="K31" s="1"/>
      <c r="M31" s="1"/>
      <c r="N31" s="1"/>
      <c r="O31" s="1"/>
    </row>
    <row r="32" spans="2:15" s="19" customFormat="1" ht="27" customHeight="1">
      <c r="B32" s="53" t="s">
        <v>99</v>
      </c>
      <c r="C32" s="54"/>
      <c r="D32" s="66">
        <v>8.472877082515936</v>
      </c>
      <c r="E32" s="11"/>
      <c r="F32" s="59" t="s">
        <v>101</v>
      </c>
      <c r="G32" s="56">
        <v>0</v>
      </c>
      <c r="H32" s="56">
        <v>0</v>
      </c>
      <c r="I32" s="56">
        <v>-3.653934762468667</v>
      </c>
      <c r="J32" s="56">
        <v>-2.3642173367874193</v>
      </c>
      <c r="K32" s="56">
        <v>-3.062954306029884</v>
      </c>
      <c r="L32" s="11"/>
      <c r="M32" s="103" t="s">
        <v>144</v>
      </c>
      <c r="N32" s="18"/>
      <c r="O32" s="18"/>
    </row>
    <row r="33" spans="2:15" ht="7.5" customHeight="1">
      <c r="B33" s="1"/>
      <c r="C33" s="1"/>
      <c r="D33" s="1"/>
      <c r="F33" s="14"/>
      <c r="G33" s="1"/>
      <c r="H33" s="1"/>
      <c r="I33" s="1"/>
      <c r="J33" s="1"/>
      <c r="K33" s="1"/>
      <c r="M33" s="1"/>
      <c r="N33" s="1"/>
      <c r="O33" s="1"/>
    </row>
    <row r="34" spans="2:15" s="19" customFormat="1" ht="27" customHeight="1">
      <c r="B34" s="53" t="s">
        <v>100</v>
      </c>
      <c r="C34" s="54"/>
      <c r="D34" s="55"/>
      <c r="E34" s="11"/>
      <c r="F34" s="59" t="s">
        <v>58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1"/>
      <c r="M34" s="103" t="s">
        <v>17</v>
      </c>
      <c r="N34" s="18"/>
      <c r="O34" s="18"/>
    </row>
    <row r="35" spans="2:15" ht="7.5" customHeight="1">
      <c r="B35" s="1"/>
      <c r="C35" s="1"/>
      <c r="D35" s="1"/>
      <c r="F35" s="14"/>
      <c r="G35" s="1"/>
      <c r="H35" s="1"/>
      <c r="I35" s="1"/>
      <c r="J35" s="1"/>
      <c r="K35" s="1"/>
      <c r="M35" s="1"/>
      <c r="N35" s="1"/>
      <c r="O35" s="1"/>
    </row>
    <row r="36" spans="2:15" ht="27" customHeight="1">
      <c r="B36" s="67"/>
      <c r="C36" s="68" t="s">
        <v>18</v>
      </c>
      <c r="D36" s="45">
        <v>10.914726795041098</v>
      </c>
      <c r="F36" s="70" t="s">
        <v>59</v>
      </c>
      <c r="G36" s="69">
        <v>0</v>
      </c>
      <c r="H36" s="69">
        <v>0</v>
      </c>
      <c r="I36" s="69">
        <v>-1.7066107751864292</v>
      </c>
      <c r="J36" s="69">
        <v>-1.7825050759162093</v>
      </c>
      <c r="K36" s="69">
        <v>-1.6571772564240383</v>
      </c>
      <c r="M36" s="145" t="s">
        <v>138</v>
      </c>
      <c r="N36" s="2"/>
      <c r="O36" s="2"/>
    </row>
    <row r="37" spans="2:15" ht="27" customHeight="1">
      <c r="B37" s="50"/>
      <c r="C37" s="8" t="s">
        <v>19</v>
      </c>
      <c r="D37" s="81">
        <v>1.8471380244291025</v>
      </c>
      <c r="F37" s="9" t="s">
        <v>60</v>
      </c>
      <c r="G37" s="78">
        <v>0</v>
      </c>
      <c r="H37" s="78">
        <v>0</v>
      </c>
      <c r="I37" s="78">
        <v>0.6550234931066989</v>
      </c>
      <c r="J37" s="78">
        <v>0.6511689041550565</v>
      </c>
      <c r="K37" s="78">
        <v>0.683954858050175</v>
      </c>
      <c r="M37" s="62" t="s">
        <v>166</v>
      </c>
      <c r="N37" s="2"/>
      <c r="O37" s="2"/>
    </row>
    <row r="38" spans="2:15" s="19" customFormat="1" ht="27" customHeight="1">
      <c r="B38" s="53" t="s">
        <v>121</v>
      </c>
      <c r="C38" s="54"/>
      <c r="D38" s="56">
        <v>12.761864819470201</v>
      </c>
      <c r="E38" s="11"/>
      <c r="F38" s="59" t="s">
        <v>61</v>
      </c>
      <c r="G38" s="56">
        <v>0</v>
      </c>
      <c r="H38" s="56">
        <v>0</v>
      </c>
      <c r="I38" s="56">
        <v>-1.0515872820797303</v>
      </c>
      <c r="J38" s="56">
        <v>-1.131336171761153</v>
      </c>
      <c r="K38" s="56">
        <v>-0.9732223983738634</v>
      </c>
      <c r="L38" s="11"/>
      <c r="M38" s="144" t="s">
        <v>20</v>
      </c>
      <c r="N38" s="18"/>
      <c r="O38" s="18"/>
    </row>
    <row r="39" spans="2:15" ht="7.5" customHeight="1">
      <c r="B39" s="1"/>
      <c r="C39" s="1"/>
      <c r="D39" s="1"/>
      <c r="F39" s="14"/>
      <c r="G39" s="262"/>
      <c r="H39" s="262"/>
      <c r="I39" s="262"/>
      <c r="J39" s="262"/>
      <c r="K39" s="262"/>
      <c r="M39" s="1"/>
      <c r="N39" s="1"/>
      <c r="O39" s="1"/>
    </row>
    <row r="40" spans="2:15" s="19" customFormat="1" ht="27" customHeight="1">
      <c r="B40" s="71" t="s">
        <v>110</v>
      </c>
      <c r="C40" s="72"/>
      <c r="D40" s="73"/>
      <c r="E40" s="11"/>
      <c r="F40" s="84" t="s">
        <v>105</v>
      </c>
      <c r="G40" s="261">
        <v>0</v>
      </c>
      <c r="H40" s="261">
        <v>0</v>
      </c>
      <c r="I40" s="261">
        <v>1.9086279809090083</v>
      </c>
      <c r="J40" s="261">
        <v>1.9483006001770777</v>
      </c>
      <c r="K40" s="261">
        <v>2.040019467639514</v>
      </c>
      <c r="L40" s="11"/>
      <c r="M40" s="146" t="s">
        <v>166</v>
      </c>
      <c r="N40" s="18"/>
      <c r="O40" s="18"/>
    </row>
    <row r="41" spans="2:15" s="19" customFormat="1" ht="27" customHeight="1">
      <c r="B41" s="74" t="s">
        <v>111</v>
      </c>
      <c r="C41" s="35"/>
      <c r="D41" s="38">
        <v>0.45451124999999987</v>
      </c>
      <c r="E41" s="11"/>
      <c r="F41" s="85" t="s">
        <v>106</v>
      </c>
      <c r="G41" s="38">
        <v>1.1110274999999998</v>
      </c>
      <c r="H41" s="39"/>
      <c r="I41" s="39"/>
      <c r="J41" s="39">
        <v>0</v>
      </c>
      <c r="K41" s="39"/>
      <c r="L41" s="11"/>
      <c r="M41" s="147" t="s">
        <v>86</v>
      </c>
      <c r="N41" s="18"/>
      <c r="O41" s="18"/>
    </row>
    <row r="42" spans="2:15" s="19" customFormat="1" ht="27" customHeight="1">
      <c r="B42" s="74" t="s">
        <v>112</v>
      </c>
      <c r="C42" s="35"/>
      <c r="D42" s="38">
        <v>0.6299608000000001</v>
      </c>
      <c r="E42" s="11"/>
      <c r="F42" s="85" t="s">
        <v>107</v>
      </c>
      <c r="G42" s="38">
        <v>2.4948607039679147</v>
      </c>
      <c r="H42" s="38">
        <v>2.56054610812259</v>
      </c>
      <c r="I42" s="38">
        <v>2.722211443000524</v>
      </c>
      <c r="J42" s="38">
        <v>2.7394532277942463</v>
      </c>
      <c r="K42" s="38">
        <v>2.749265616748289</v>
      </c>
      <c r="L42" s="11"/>
      <c r="M42" s="48" t="s">
        <v>87</v>
      </c>
      <c r="N42" s="18"/>
      <c r="O42" s="18"/>
    </row>
    <row r="43" spans="2:15" s="19" customFormat="1" ht="27" customHeight="1">
      <c r="B43" s="98" t="s">
        <v>142</v>
      </c>
      <c r="C43" s="99"/>
      <c r="D43" s="100">
        <v>4.316646566171004</v>
      </c>
      <c r="E43" s="11"/>
      <c r="F43" s="101"/>
      <c r="G43" s="100"/>
      <c r="H43" s="100"/>
      <c r="I43" s="100"/>
      <c r="J43" s="100"/>
      <c r="K43" s="100"/>
      <c r="L43" s="11"/>
      <c r="M43" s="148"/>
      <c r="N43" s="18"/>
      <c r="O43" s="18"/>
    </row>
    <row r="44" spans="2:15" s="19" customFormat="1" ht="27" customHeight="1">
      <c r="B44" s="98" t="s">
        <v>143</v>
      </c>
      <c r="C44" s="99"/>
      <c r="D44" s="100">
        <v>-0.29653838367619545</v>
      </c>
      <c r="E44" s="11"/>
      <c r="F44" s="101"/>
      <c r="G44" s="100"/>
      <c r="H44" s="100"/>
      <c r="I44" s="100"/>
      <c r="J44" s="100"/>
      <c r="K44" s="100"/>
      <c r="L44" s="11"/>
      <c r="M44" s="148"/>
      <c r="N44" s="18"/>
      <c r="O44" s="18"/>
    </row>
    <row r="45" spans="2:15" s="19" customFormat="1" ht="27" customHeight="1">
      <c r="B45" s="75" t="s">
        <v>21</v>
      </c>
      <c r="C45" s="76"/>
      <c r="D45" s="77">
        <v>-5.457</v>
      </c>
      <c r="E45" s="11"/>
      <c r="F45" s="86" t="s">
        <v>108</v>
      </c>
      <c r="G45" s="77">
        <v>-3.10896</v>
      </c>
      <c r="H45" s="77">
        <v>0</v>
      </c>
      <c r="I45" s="77">
        <v>0.46512000000000003</v>
      </c>
      <c r="J45" s="77">
        <v>0.17425000000000002</v>
      </c>
      <c r="K45" s="77">
        <v>0.04326</v>
      </c>
      <c r="L45" s="11"/>
      <c r="M45" s="149" t="s">
        <v>120</v>
      </c>
      <c r="N45" s="18"/>
      <c r="O45" s="18"/>
    </row>
    <row r="46" spans="2:15" ht="19.5" customHeight="1" thickBot="1">
      <c r="B46" s="1"/>
      <c r="C46" s="1"/>
      <c r="D46" s="1"/>
      <c r="F46" s="14"/>
      <c r="G46" s="1"/>
      <c r="H46" s="1"/>
      <c r="I46" s="1"/>
      <c r="J46" s="1"/>
      <c r="K46" s="1"/>
      <c r="M46" s="1"/>
      <c r="N46" s="1"/>
      <c r="O46" s="1"/>
    </row>
    <row r="47" spans="2:15" s="19" customFormat="1" ht="27" customHeight="1">
      <c r="B47" s="32" t="s">
        <v>139</v>
      </c>
      <c r="C47" s="118"/>
      <c r="D47" s="102">
        <v>380.2748900112733</v>
      </c>
      <c r="E47" s="11"/>
      <c r="F47" s="91" t="s">
        <v>95</v>
      </c>
      <c r="G47" s="88">
        <v>396.5065637544305</v>
      </c>
      <c r="H47" s="33">
        <v>408.9964362863115</v>
      </c>
      <c r="I47" s="33">
        <v>432.4874918238888</v>
      </c>
      <c r="J47" s="33">
        <v>436.20029600104914</v>
      </c>
      <c r="K47" s="102">
        <v>437.18773611780773</v>
      </c>
      <c r="L47" s="11"/>
      <c r="M47" s="150" t="s">
        <v>88</v>
      </c>
      <c r="N47" s="18"/>
      <c r="O47" s="18"/>
    </row>
    <row r="48" spans="2:15" s="19" customFormat="1" ht="27" customHeight="1">
      <c r="B48" s="34" t="s">
        <v>140</v>
      </c>
      <c r="C48" s="120"/>
      <c r="D48" s="95">
        <v>383.32281761</v>
      </c>
      <c r="E48" s="11"/>
      <c r="F48" s="92" t="s">
        <v>96</v>
      </c>
      <c r="G48" s="89">
        <v>396.0501919948364</v>
      </c>
      <c r="H48" s="36">
        <v>408.8269356086264</v>
      </c>
      <c r="I48" s="36">
        <v>432.4454830030259</v>
      </c>
      <c r="J48" s="36">
        <v>436.38939487211087</v>
      </c>
      <c r="K48" s="95">
        <v>437.2899654849483</v>
      </c>
      <c r="L48" s="11"/>
      <c r="M48" s="151" t="s">
        <v>89</v>
      </c>
      <c r="N48" s="18"/>
      <c r="O48" s="18"/>
    </row>
    <row r="49" spans="2:15" s="19" customFormat="1" ht="27" customHeight="1" thickBot="1">
      <c r="B49" s="216" t="s">
        <v>141</v>
      </c>
      <c r="C49" s="119"/>
      <c r="D49" s="96">
        <v>3.048</v>
      </c>
      <c r="E49" s="11"/>
      <c r="F49" s="93" t="s">
        <v>97</v>
      </c>
      <c r="G49" s="90">
        <v>-0.4563717595941057</v>
      </c>
      <c r="H49" s="37">
        <v>-0.16950067768510735</v>
      </c>
      <c r="I49" s="37">
        <v>-0.042008820862861285</v>
      </c>
      <c r="J49" s="37">
        <v>0.18909887106173073</v>
      </c>
      <c r="K49" s="217">
        <v>0.10222936714058051</v>
      </c>
      <c r="L49" s="11"/>
      <c r="M49" s="152"/>
      <c r="N49" s="18"/>
      <c r="O49" s="18"/>
    </row>
    <row r="50" spans="2:15" s="19" customFormat="1" ht="27" customHeight="1" thickBot="1">
      <c r="B50" s="22" t="s">
        <v>146</v>
      </c>
      <c r="C50" s="23"/>
      <c r="D50" s="97">
        <v>0.103</v>
      </c>
      <c r="E50" s="11"/>
      <c r="F50" s="94"/>
      <c r="G50" s="24">
        <v>0.051393781963933155</v>
      </c>
      <c r="H50" s="24">
        <v>0.06015309758698386</v>
      </c>
      <c r="I50" s="24">
        <v>0.08979501933781014</v>
      </c>
      <c r="J50" s="24">
        <v>0.04258620415921051</v>
      </c>
      <c r="K50" s="24">
        <v>0.031790776294089336</v>
      </c>
      <c r="L50" s="11"/>
      <c r="M50" s="153" t="s">
        <v>133</v>
      </c>
      <c r="N50" s="18"/>
      <c r="O50" s="18"/>
    </row>
    <row r="51" spans="2:15" ht="34.5" customHeight="1" thickBot="1">
      <c r="B51" s="5"/>
      <c r="C51" s="4"/>
      <c r="D51" s="7"/>
      <c r="F51" s="6"/>
      <c r="G51" s="7"/>
      <c r="H51" s="7"/>
      <c r="I51" s="7"/>
      <c r="J51" s="7"/>
      <c r="K51" s="7"/>
      <c r="M51" s="25"/>
      <c r="N51" s="2"/>
      <c r="O51" s="2"/>
    </row>
    <row r="52" spans="2:15" ht="27" customHeight="1">
      <c r="B52" s="121" t="s">
        <v>130</v>
      </c>
      <c r="C52" s="111"/>
      <c r="D52" s="112"/>
      <c r="E52" s="112"/>
      <c r="F52" s="113"/>
      <c r="G52" s="161" t="s">
        <v>137</v>
      </c>
      <c r="H52" s="112"/>
      <c r="I52" s="112"/>
      <c r="J52" s="112"/>
      <c r="K52" s="112"/>
      <c r="L52" s="112"/>
      <c r="M52" s="107"/>
      <c r="N52" s="1"/>
      <c r="O52" s="1"/>
    </row>
    <row r="53" spans="2:15" ht="27" customHeight="1">
      <c r="B53" s="108" t="s">
        <v>22</v>
      </c>
      <c r="C53" s="8"/>
      <c r="D53" s="8"/>
      <c r="E53" s="8"/>
      <c r="F53" s="8"/>
      <c r="G53" s="219">
        <v>8.870317078648897</v>
      </c>
      <c r="H53" s="219">
        <v>8.876961510917548</v>
      </c>
      <c r="I53" s="219">
        <v>8.773900515437811</v>
      </c>
      <c r="J53" s="219">
        <v>8.773900515437811</v>
      </c>
      <c r="K53" s="219">
        <v>8.773900515437811</v>
      </c>
      <c r="L53" s="271"/>
      <c r="M53" s="106" t="s">
        <v>123</v>
      </c>
      <c r="N53" s="2"/>
      <c r="O53" s="2"/>
    </row>
    <row r="54" spans="2:15" ht="27" customHeight="1">
      <c r="B54" s="109" t="s">
        <v>124</v>
      </c>
      <c r="C54" s="31"/>
      <c r="D54" s="31"/>
      <c r="E54" s="31"/>
      <c r="F54" s="31"/>
      <c r="G54" s="220">
        <v>10.316178762468668</v>
      </c>
      <c r="H54" s="220">
        <v>10.654271236787418</v>
      </c>
      <c r="I54" s="220">
        <v>10.867554206029885</v>
      </c>
      <c r="J54" s="220">
        <v>11.21531594062284</v>
      </c>
      <c r="K54" s="220">
        <v>11.574206050722772</v>
      </c>
      <c r="L54" s="272"/>
      <c r="M54" s="105" t="s">
        <v>126</v>
      </c>
      <c r="N54" s="2"/>
      <c r="O54" s="2"/>
    </row>
    <row r="55" spans="2:15" ht="27" customHeight="1">
      <c r="B55" s="109" t="s">
        <v>81</v>
      </c>
      <c r="C55" s="31"/>
      <c r="D55" s="31"/>
      <c r="E55" s="31"/>
      <c r="F55" s="31"/>
      <c r="G55" s="220"/>
      <c r="H55" s="221"/>
      <c r="I55" s="220">
        <v>-3.653934762468667</v>
      </c>
      <c r="J55" s="220">
        <v>-2.3642173367874193</v>
      </c>
      <c r="K55" s="220">
        <v>-3.062954306029884</v>
      </c>
      <c r="L55" s="272"/>
      <c r="M55" s="105" t="s">
        <v>125</v>
      </c>
      <c r="N55" s="2"/>
      <c r="O55" s="2"/>
    </row>
    <row r="56" spans="2:15" ht="27" customHeight="1">
      <c r="B56" s="110" t="s">
        <v>23</v>
      </c>
      <c r="C56" s="104"/>
      <c r="D56" s="104"/>
      <c r="E56" s="104"/>
      <c r="F56" s="104"/>
      <c r="G56" s="222">
        <v>0.5057460556881725</v>
      </c>
      <c r="H56" s="223"/>
      <c r="I56" s="223"/>
      <c r="J56" s="223"/>
      <c r="K56" s="223"/>
      <c r="L56" s="272"/>
      <c r="M56" s="26" t="s">
        <v>127</v>
      </c>
      <c r="N56" s="2"/>
      <c r="O56" s="2"/>
    </row>
    <row r="57" spans="2:15" s="19" customFormat="1" ht="27" customHeight="1">
      <c r="B57" s="154" t="s">
        <v>24</v>
      </c>
      <c r="C57" s="155"/>
      <c r="D57" s="155"/>
      <c r="E57" s="155"/>
      <c r="F57" s="155"/>
      <c r="G57" s="156">
        <v>10.821924818156841</v>
      </c>
      <c r="H57" s="157">
        <v>10.654271236787418</v>
      </c>
      <c r="I57" s="157">
        <v>7.2136194435612175</v>
      </c>
      <c r="J57" s="157">
        <v>8.851098603835421</v>
      </c>
      <c r="K57" s="157">
        <v>8.511251744692888</v>
      </c>
      <c r="L57" s="272"/>
      <c r="M57" s="160"/>
      <c r="N57" s="18"/>
      <c r="O57" s="18"/>
    </row>
    <row r="58" spans="2:15" s="19" customFormat="1" ht="27" customHeight="1">
      <c r="B58" s="34" t="s">
        <v>25</v>
      </c>
      <c r="C58" s="159"/>
      <c r="D58" s="159"/>
      <c r="E58" s="159"/>
      <c r="F58" s="159"/>
      <c r="G58" s="36">
        <v>10.821924818156841</v>
      </c>
      <c r="H58" s="36">
        <v>10.654271236787418</v>
      </c>
      <c r="I58" s="36">
        <v>7.2136194435612175</v>
      </c>
      <c r="J58" s="36">
        <v>8.851098603835421</v>
      </c>
      <c r="K58" s="36">
        <v>8.511251744692888</v>
      </c>
      <c r="L58" s="272"/>
      <c r="M58" s="129"/>
      <c r="N58" s="18"/>
      <c r="O58" s="18"/>
    </row>
    <row r="59" spans="2:15" s="19" customFormat="1" ht="27" customHeight="1" thickBot="1">
      <c r="B59" s="130" t="s">
        <v>145</v>
      </c>
      <c r="C59" s="158"/>
      <c r="D59" s="158"/>
      <c r="E59" s="158"/>
      <c r="F59" s="218"/>
      <c r="G59" s="90">
        <v>0</v>
      </c>
      <c r="H59" s="37">
        <v>0</v>
      </c>
      <c r="I59" s="37">
        <v>0</v>
      </c>
      <c r="J59" s="37">
        <v>0</v>
      </c>
      <c r="K59" s="37">
        <v>0</v>
      </c>
      <c r="L59" s="272"/>
      <c r="M59" s="133"/>
      <c r="N59" s="18"/>
      <c r="O59" s="18"/>
    </row>
    <row r="60" spans="2:15" s="10" customFormat="1" ht="27" customHeight="1" thickBot="1">
      <c r="B60" s="22" t="s">
        <v>135</v>
      </c>
      <c r="C60" s="23"/>
      <c r="D60" s="23"/>
      <c r="E60" s="23"/>
      <c r="F60" s="23"/>
      <c r="G60" s="24">
        <v>0.029814226802594</v>
      </c>
      <c r="H60" s="24">
        <v>0.028502562063799967</v>
      </c>
      <c r="I60" s="24">
        <v>0.01876324720940085</v>
      </c>
      <c r="J60" s="24">
        <v>0.022598451599615686</v>
      </c>
      <c r="K60" s="97">
        <v>0.021250532133142888</v>
      </c>
      <c r="L60" s="273"/>
      <c r="M60" s="139"/>
      <c r="N60" s="140"/>
      <c r="O60" s="140"/>
    </row>
    <row r="61" spans="2:15" ht="34.5" customHeight="1" thickBot="1">
      <c r="B61" s="5"/>
      <c r="C61" s="4"/>
      <c r="D61" s="7"/>
      <c r="F61" s="6"/>
      <c r="G61" s="7"/>
      <c r="H61" s="7"/>
      <c r="I61" s="7"/>
      <c r="J61" s="7"/>
      <c r="K61" s="7"/>
      <c r="M61" s="25"/>
      <c r="N61" s="2"/>
      <c r="O61" s="2"/>
    </row>
    <row r="62" spans="2:15" s="19" customFormat="1" ht="27" customHeight="1">
      <c r="B62" s="121" t="s">
        <v>131</v>
      </c>
      <c r="C62" s="122"/>
      <c r="D62" s="123"/>
      <c r="E62" s="123"/>
      <c r="F62" s="124"/>
      <c r="G62" s="161" t="s">
        <v>137</v>
      </c>
      <c r="H62" s="123"/>
      <c r="I62" s="123"/>
      <c r="J62" s="123"/>
      <c r="K62" s="123"/>
      <c r="L62" s="123"/>
      <c r="M62" s="125"/>
      <c r="N62" s="29"/>
      <c r="O62" s="29"/>
    </row>
    <row r="63" spans="2:15" s="19" customFormat="1" ht="27" customHeight="1">
      <c r="B63" s="126" t="s">
        <v>78</v>
      </c>
      <c r="C63" s="72"/>
      <c r="D63" s="72"/>
      <c r="E63" s="72"/>
      <c r="F63" s="72"/>
      <c r="G63" s="127">
        <v>385.68463893627364</v>
      </c>
      <c r="H63" s="127">
        <v>398.3421650495241</v>
      </c>
      <c r="I63" s="127">
        <v>425.27387238032753</v>
      </c>
      <c r="J63" s="127">
        <v>427.34919739721374</v>
      </c>
      <c r="K63" s="127">
        <v>428.6764843731148</v>
      </c>
      <c r="L63" s="265"/>
      <c r="M63" s="128" t="s">
        <v>128</v>
      </c>
      <c r="N63" s="18"/>
      <c r="O63" s="18"/>
    </row>
    <row r="64" spans="2:15" s="19" customFormat="1" ht="27" customHeight="1">
      <c r="B64" s="34" t="s">
        <v>136</v>
      </c>
      <c r="C64" s="35"/>
      <c r="D64" s="35"/>
      <c r="E64" s="35"/>
      <c r="F64" s="35"/>
      <c r="G64" s="36">
        <v>385.22826717667954</v>
      </c>
      <c r="H64" s="36">
        <v>398.172664371839</v>
      </c>
      <c r="I64" s="36">
        <v>425.23186355946467</v>
      </c>
      <c r="J64" s="36">
        <v>427.5382962682755</v>
      </c>
      <c r="K64" s="36">
        <v>428.7787137402554</v>
      </c>
      <c r="L64" s="266"/>
      <c r="M64" s="129" t="s">
        <v>129</v>
      </c>
      <c r="N64" s="18"/>
      <c r="O64" s="18"/>
    </row>
    <row r="65" spans="2:15" s="19" customFormat="1" ht="27" customHeight="1" thickBot="1">
      <c r="B65" s="130" t="s">
        <v>79</v>
      </c>
      <c r="C65" s="131"/>
      <c r="D65" s="131"/>
      <c r="E65" s="131"/>
      <c r="F65" s="131"/>
      <c r="G65" s="132">
        <v>-0.4563717595941057</v>
      </c>
      <c r="H65" s="132">
        <v>-0.16950067768510735</v>
      </c>
      <c r="I65" s="132">
        <v>-0.042008820862861285</v>
      </c>
      <c r="J65" s="132">
        <v>0.18909887106173073</v>
      </c>
      <c r="K65" s="132">
        <v>0.10222936714058051</v>
      </c>
      <c r="L65" s="266"/>
      <c r="M65" s="133"/>
      <c r="N65" s="18"/>
      <c r="O65" s="18"/>
    </row>
    <row r="66" spans="2:15" s="10" customFormat="1" ht="27" customHeight="1" thickBot="1">
      <c r="B66" s="22" t="s">
        <v>98</v>
      </c>
      <c r="C66" s="23"/>
      <c r="D66" s="23"/>
      <c r="E66" s="23"/>
      <c r="F66" s="23"/>
      <c r="G66" s="24">
        <v>0.052</v>
      </c>
      <c r="H66" s="24">
        <v>0.061</v>
      </c>
      <c r="I66" s="24">
        <v>0.091</v>
      </c>
      <c r="J66" s="24">
        <v>0.043</v>
      </c>
      <c r="K66" s="97">
        <v>0.032</v>
      </c>
      <c r="L66" s="267"/>
      <c r="M66" s="139" t="s">
        <v>133</v>
      </c>
      <c r="N66" s="140"/>
      <c r="O66" s="140"/>
    </row>
    <row r="67" spans="2:15" ht="24.75" customHeight="1" thickBot="1">
      <c r="B67" s="5"/>
      <c r="C67" s="4"/>
      <c r="D67" s="7"/>
      <c r="F67" s="6"/>
      <c r="G67" s="7"/>
      <c r="H67" s="7"/>
      <c r="I67" s="7"/>
      <c r="J67" s="7"/>
      <c r="K67" s="7"/>
      <c r="M67" s="25"/>
      <c r="N67" s="2"/>
      <c r="O67" s="2"/>
    </row>
    <row r="68" spans="2:15" ht="27" customHeight="1" thickBot="1">
      <c r="B68" s="114" t="s">
        <v>132</v>
      </c>
      <c r="C68" s="115"/>
      <c r="D68" s="115"/>
      <c r="E68" s="115"/>
      <c r="F68" s="115"/>
      <c r="G68" s="116">
        <v>-0.03</v>
      </c>
      <c r="H68" s="116">
        <v>-0.03</v>
      </c>
      <c r="I68" s="116">
        <v>-0.03</v>
      </c>
      <c r="J68" s="116">
        <v>-0.03</v>
      </c>
      <c r="K68" s="215">
        <v>-0.03</v>
      </c>
      <c r="M68" s="171" t="s">
        <v>26</v>
      </c>
      <c r="N68" s="2"/>
      <c r="O68" s="2"/>
    </row>
    <row r="69" spans="2:15" ht="34.5" customHeight="1">
      <c r="B69" s="5"/>
      <c r="C69" s="4"/>
      <c r="D69" s="7"/>
      <c r="F69" s="6"/>
      <c r="G69" s="7"/>
      <c r="H69" s="7"/>
      <c r="I69" s="7"/>
      <c r="J69" s="7"/>
      <c r="K69" s="7"/>
      <c r="M69" s="25"/>
      <c r="N69" s="2"/>
      <c r="O69" s="2"/>
    </row>
    <row r="70" spans="1:256" s="17" customFormat="1" ht="19.5" thickBot="1">
      <c r="A70" s="11"/>
      <c r="B70" s="214" t="s">
        <v>27</v>
      </c>
      <c r="C70" s="172"/>
      <c r="D70" s="14"/>
      <c r="E70" s="14"/>
      <c r="F70" s="14"/>
      <c r="G70" s="14"/>
      <c r="H70" s="14"/>
      <c r="I70" s="14"/>
      <c r="J70" s="14"/>
      <c r="K70" s="14"/>
      <c r="L70" s="16"/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:15" ht="9.75" customHeight="1" thickBot="1">
      <c r="B71" s="13"/>
      <c r="C71" s="13"/>
      <c r="D71" s="1"/>
      <c r="F71" s="87"/>
      <c r="G71" s="1"/>
      <c r="H71" s="1"/>
      <c r="I71" s="1"/>
      <c r="J71" s="13"/>
      <c r="K71" s="13"/>
      <c r="M71" s="1"/>
      <c r="N71" s="1"/>
      <c r="O71" s="1"/>
    </row>
    <row r="72" spans="2:256" ht="27" customHeight="1" thickBot="1">
      <c r="B72" s="163" t="s">
        <v>32</v>
      </c>
      <c r="C72" s="165"/>
      <c r="D72" s="166"/>
      <c r="E72" s="166"/>
      <c r="F72" s="168"/>
      <c r="G72" s="167" t="s">
        <v>5</v>
      </c>
      <c r="H72" s="164" t="s">
        <v>6</v>
      </c>
      <c r="I72" s="164" t="s">
        <v>7</v>
      </c>
      <c r="J72" s="164" t="s">
        <v>8</v>
      </c>
      <c r="K72" s="173" t="s">
        <v>9</v>
      </c>
      <c r="L72" s="16"/>
      <c r="M72" s="175" t="s">
        <v>48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:256" ht="27" customHeight="1">
      <c r="B73" s="162" t="s">
        <v>34</v>
      </c>
      <c r="C73" s="3" t="s">
        <v>35</v>
      </c>
      <c r="D73" s="15"/>
      <c r="E73" s="15"/>
      <c r="F73" s="3"/>
      <c r="G73" s="169"/>
      <c r="H73" s="170"/>
      <c r="I73" s="170"/>
      <c r="J73" s="170"/>
      <c r="K73" s="174"/>
      <c r="L73" s="16"/>
      <c r="M73" s="176" t="s">
        <v>63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:15" ht="27" customHeight="1">
      <c r="B74" s="180" t="s">
        <v>34</v>
      </c>
      <c r="C74" s="181" t="s">
        <v>36</v>
      </c>
      <c r="D74" s="182"/>
      <c r="E74" s="182"/>
      <c r="F74" s="182"/>
      <c r="G74" s="183"/>
      <c r="H74" s="184"/>
      <c r="I74" s="184"/>
      <c r="J74" s="184"/>
      <c r="K74" s="185"/>
      <c r="L74" s="16"/>
      <c r="M74" s="177" t="s">
        <v>64</v>
      </c>
      <c r="N74" s="2"/>
      <c r="O74" s="2"/>
    </row>
    <row r="75" spans="2:15" ht="27" customHeight="1">
      <c r="B75" s="180" t="s">
        <v>34</v>
      </c>
      <c r="C75" s="186" t="s">
        <v>33</v>
      </c>
      <c r="D75" s="187"/>
      <c r="E75" s="187"/>
      <c r="F75" s="188"/>
      <c r="G75" s="189"/>
      <c r="H75" s="190"/>
      <c r="I75" s="190"/>
      <c r="J75" s="190"/>
      <c r="K75" s="191"/>
      <c r="L75" s="16"/>
      <c r="M75" s="178" t="s">
        <v>65</v>
      </c>
      <c r="N75" s="2"/>
      <c r="O75" s="2"/>
    </row>
    <row r="76" spans="2:15" ht="27" customHeight="1">
      <c r="B76" s="180" t="s">
        <v>34</v>
      </c>
      <c r="C76" s="181" t="s">
        <v>31</v>
      </c>
      <c r="D76" s="192"/>
      <c r="E76" s="192"/>
      <c r="F76" s="188"/>
      <c r="G76" s="193"/>
      <c r="H76" s="194"/>
      <c r="I76" s="194"/>
      <c r="J76" s="194"/>
      <c r="K76" s="195"/>
      <c r="L76" s="16"/>
      <c r="M76" s="178" t="s">
        <v>66</v>
      </c>
      <c r="N76" s="2"/>
      <c r="O76" s="2"/>
    </row>
    <row r="77" spans="2:13" ht="27" customHeight="1">
      <c r="B77" s="180" t="s">
        <v>34</v>
      </c>
      <c r="C77" s="181" t="s">
        <v>37</v>
      </c>
      <c r="D77" s="196"/>
      <c r="E77" s="196"/>
      <c r="F77" s="196"/>
      <c r="G77" s="197"/>
      <c r="H77" s="198"/>
      <c r="I77" s="198"/>
      <c r="J77" s="198"/>
      <c r="K77" s="199"/>
      <c r="L77" s="16"/>
      <c r="M77" s="177" t="s">
        <v>67</v>
      </c>
    </row>
    <row r="78" spans="2:13" ht="27" customHeight="1">
      <c r="B78" s="180" t="s">
        <v>34</v>
      </c>
      <c r="C78" s="181" t="s">
        <v>38</v>
      </c>
      <c r="D78" s="196"/>
      <c r="E78" s="196"/>
      <c r="F78" s="196"/>
      <c r="G78" s="197"/>
      <c r="H78" s="198"/>
      <c r="I78" s="198"/>
      <c r="J78" s="198"/>
      <c r="K78" s="199"/>
      <c r="L78" s="16"/>
      <c r="M78" s="177" t="s">
        <v>67</v>
      </c>
    </row>
    <row r="79" spans="2:13" ht="27" customHeight="1">
      <c r="B79" s="180" t="s">
        <v>40</v>
      </c>
      <c r="C79" s="181" t="s">
        <v>39</v>
      </c>
      <c r="D79" s="196"/>
      <c r="E79" s="196"/>
      <c r="F79" s="196"/>
      <c r="G79" s="197"/>
      <c r="H79" s="198"/>
      <c r="I79" s="198"/>
      <c r="J79" s="198"/>
      <c r="K79" s="199"/>
      <c r="L79" s="16"/>
      <c r="M79" s="176" t="s">
        <v>44</v>
      </c>
    </row>
    <row r="80" spans="2:13" ht="27" customHeight="1">
      <c r="B80" s="180" t="s">
        <v>40</v>
      </c>
      <c r="C80" s="181" t="s">
        <v>41</v>
      </c>
      <c r="D80" s="196"/>
      <c r="E80" s="196"/>
      <c r="F80" s="196"/>
      <c r="G80" s="197"/>
      <c r="H80" s="198"/>
      <c r="I80" s="198"/>
      <c r="J80" s="198"/>
      <c r="K80" s="199"/>
      <c r="L80" s="16"/>
      <c r="M80" s="177" t="s">
        <v>70</v>
      </c>
    </row>
    <row r="81" spans="2:13" ht="27" customHeight="1">
      <c r="B81" s="180" t="s">
        <v>40</v>
      </c>
      <c r="C81" s="181" t="s">
        <v>42</v>
      </c>
      <c r="D81" s="196"/>
      <c r="E81" s="196"/>
      <c r="F81" s="196"/>
      <c r="G81" s="197"/>
      <c r="H81" s="198"/>
      <c r="I81" s="198"/>
      <c r="J81" s="198"/>
      <c r="K81" s="199"/>
      <c r="L81" s="16"/>
      <c r="M81" s="176" t="s">
        <v>43</v>
      </c>
    </row>
    <row r="82" spans="2:13" ht="27" customHeight="1">
      <c r="B82" s="200" t="s">
        <v>47</v>
      </c>
      <c r="C82" s="186" t="s">
        <v>28</v>
      </c>
      <c r="D82" s="196"/>
      <c r="E82" s="196"/>
      <c r="F82" s="196"/>
      <c r="G82" s="197"/>
      <c r="H82" s="198"/>
      <c r="I82" s="198"/>
      <c r="J82" s="198"/>
      <c r="K82" s="199"/>
      <c r="L82" s="16"/>
      <c r="M82" s="176"/>
    </row>
    <row r="83" spans="2:13" ht="27" customHeight="1">
      <c r="B83" s="180" t="s">
        <v>45</v>
      </c>
      <c r="C83" s="181" t="s">
        <v>29</v>
      </c>
      <c r="D83" s="196"/>
      <c r="E83" s="196"/>
      <c r="F83" s="196"/>
      <c r="G83" s="197"/>
      <c r="H83" s="198"/>
      <c r="I83" s="198"/>
      <c r="J83" s="198"/>
      <c r="K83" s="199"/>
      <c r="L83" s="16"/>
      <c r="M83" s="176" t="s">
        <v>46</v>
      </c>
    </row>
    <row r="84" spans="2:13" ht="27" customHeight="1">
      <c r="B84" s="180" t="s">
        <v>49</v>
      </c>
      <c r="C84" s="181" t="s">
        <v>30</v>
      </c>
      <c r="D84" s="196"/>
      <c r="E84" s="196"/>
      <c r="F84" s="196"/>
      <c r="G84" s="197"/>
      <c r="H84" s="198"/>
      <c r="I84" s="198"/>
      <c r="J84" s="198"/>
      <c r="K84" s="199"/>
      <c r="L84" s="16"/>
      <c r="M84" s="176" t="s">
        <v>69</v>
      </c>
    </row>
    <row r="85" spans="2:13" ht="27" customHeight="1" thickBot="1">
      <c r="B85" s="201" t="s">
        <v>51</v>
      </c>
      <c r="C85" s="202" t="s">
        <v>50</v>
      </c>
      <c r="D85" s="203"/>
      <c r="E85" s="203"/>
      <c r="F85" s="203"/>
      <c r="G85" s="204"/>
      <c r="H85" s="205"/>
      <c r="I85" s="205"/>
      <c r="J85" s="205"/>
      <c r="K85" s="206"/>
      <c r="L85" s="16"/>
      <c r="M85" s="176" t="s">
        <v>68</v>
      </c>
    </row>
    <row r="86" spans="2:15" s="19" customFormat="1" ht="27" customHeight="1" thickBot="1">
      <c r="B86" s="114" t="s">
        <v>80</v>
      </c>
      <c r="C86" s="115"/>
      <c r="D86" s="115"/>
      <c r="E86" s="115"/>
      <c r="F86" s="115"/>
      <c r="G86" s="207">
        <v>0</v>
      </c>
      <c r="H86" s="208">
        <v>0</v>
      </c>
      <c r="I86" s="208">
        <v>0</v>
      </c>
      <c r="J86" s="208">
        <v>0</v>
      </c>
      <c r="K86" s="209">
        <v>0</v>
      </c>
      <c r="L86" s="16"/>
      <c r="M86" s="179"/>
      <c r="N86" s="18"/>
      <c r="O86" s="18"/>
    </row>
    <row r="87" ht="15.75">
      <c r="L87" s="16"/>
    </row>
    <row r="88" ht="15.75">
      <c r="L88" s="16"/>
    </row>
    <row r="89" ht="15.75">
      <c r="L89" s="16"/>
    </row>
    <row r="90" ht="15.75">
      <c r="L90" s="16"/>
    </row>
    <row r="91" ht="15.75">
      <c r="L91" s="16"/>
    </row>
    <row r="92" ht="15.75">
      <c r="L92" s="16"/>
    </row>
    <row r="104" spans="7:11" ht="15.75">
      <c r="G104" s="260"/>
      <c r="H104" s="260"/>
      <c r="I104" s="260"/>
      <c r="J104" s="260"/>
      <c r="K104" s="260"/>
    </row>
    <row r="105" spans="7:11" ht="15.75">
      <c r="G105" s="260"/>
      <c r="H105" s="260"/>
      <c r="I105" s="260"/>
      <c r="J105" s="260"/>
      <c r="K105" s="260"/>
    </row>
    <row r="106" spans="7:11" ht="15.75">
      <c r="G106" s="260"/>
      <c r="H106" s="260"/>
      <c r="I106" s="260"/>
      <c r="J106" s="260"/>
      <c r="K106" s="260"/>
    </row>
  </sheetData>
  <sheetProtection/>
  <mergeCells count="6">
    <mergeCell ref="M23:M24"/>
    <mergeCell ref="L63:L66"/>
    <mergeCell ref="B17:B19"/>
    <mergeCell ref="L53:L60"/>
    <mergeCell ref="B23:D23"/>
    <mergeCell ref="B24:D24"/>
  </mergeCells>
  <printOptions horizontalCentered="1" vertic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portrait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31.421875" style="0" customWidth="1"/>
    <col min="3" max="3" width="1.7109375" style="0" customWidth="1"/>
    <col min="9" max="9" width="0.85546875" style="0" customWidth="1"/>
    <col min="15" max="15" width="0.85546875" style="0" customWidth="1"/>
  </cols>
  <sheetData>
    <row r="2" spans="2:16" ht="15">
      <c r="B2" s="224" t="s">
        <v>161</v>
      </c>
      <c r="D2" s="224" t="s">
        <v>147</v>
      </c>
      <c r="J2" s="224" t="s">
        <v>149</v>
      </c>
      <c r="P2" s="224" t="s">
        <v>150</v>
      </c>
    </row>
    <row r="4" spans="2:20" ht="15">
      <c r="B4" s="224"/>
      <c r="D4" s="226" t="s">
        <v>115</v>
      </c>
      <c r="E4" s="227" t="s">
        <v>116</v>
      </c>
      <c r="F4" s="227" t="s">
        <v>117</v>
      </c>
      <c r="G4" s="227" t="s">
        <v>118</v>
      </c>
      <c r="H4" s="228" t="s">
        <v>119</v>
      </c>
      <c r="I4" s="225"/>
      <c r="J4" s="226" t="s">
        <v>115</v>
      </c>
      <c r="K4" s="227" t="s">
        <v>116</v>
      </c>
      <c r="L4" s="227" t="s">
        <v>117</v>
      </c>
      <c r="M4" s="227" t="s">
        <v>118</v>
      </c>
      <c r="N4" s="228" t="s">
        <v>119</v>
      </c>
      <c r="O4" s="225"/>
      <c r="P4" s="226" t="s">
        <v>115</v>
      </c>
      <c r="Q4" s="227" t="s">
        <v>116</v>
      </c>
      <c r="R4" s="227" t="s">
        <v>117</v>
      </c>
      <c r="S4" s="227" t="s">
        <v>118</v>
      </c>
      <c r="T4" s="228" t="s">
        <v>119</v>
      </c>
    </row>
    <row r="5" spans="4:20" ht="15">
      <c r="D5" s="229"/>
      <c r="E5" s="230"/>
      <c r="F5" s="230"/>
      <c r="G5" s="230"/>
      <c r="H5" s="231"/>
      <c r="J5" s="229"/>
      <c r="K5" s="230"/>
      <c r="L5" s="230"/>
      <c r="M5" s="230"/>
      <c r="N5" s="231"/>
      <c r="P5" s="229"/>
      <c r="Q5" s="230"/>
      <c r="R5" s="230"/>
      <c r="S5" s="230"/>
      <c r="T5" s="231"/>
    </row>
    <row r="6" spans="2:20" ht="15">
      <c r="B6" t="s">
        <v>148</v>
      </c>
      <c r="D6" s="232">
        <f>'[3]NGN Mod186 Apr-13'!O14</f>
        <v>0.0265</v>
      </c>
      <c r="E6" s="233">
        <f>'[3]NGN Mod186 Apr-13'!P14</f>
        <v>0.032</v>
      </c>
      <c r="F6" s="233">
        <f>'[3]NGN Mod186 Apr-13'!Q14</f>
        <v>0.032</v>
      </c>
      <c r="G6" s="233">
        <f>'[3]NGN Mod186 Apr-13'!R14</f>
        <v>0.032</v>
      </c>
      <c r="H6" s="234"/>
      <c r="J6" s="232">
        <f>'NGN July 2013 Mod186'!G14</f>
        <v>0.032</v>
      </c>
      <c r="K6" s="233">
        <f>'NGN July 2013 Mod186'!H14</f>
        <v>0.032</v>
      </c>
      <c r="L6" s="233">
        <f>'NGN July 2013 Mod186'!I14</f>
        <v>0.032</v>
      </c>
      <c r="M6" s="233">
        <f>'NGN July 2013 Mod186'!J14</f>
        <v>0.032</v>
      </c>
      <c r="N6" s="234">
        <f>'NGN July 2013 Mod186'!K14</f>
        <v>0.032</v>
      </c>
      <c r="P6" s="232">
        <f>J6-D6</f>
        <v>0.005500000000000001</v>
      </c>
      <c r="Q6" s="233">
        <f>K6-E6</f>
        <v>0</v>
      </c>
      <c r="R6" s="233">
        <f>L6-F6</f>
        <v>0</v>
      </c>
      <c r="S6" s="233">
        <f>M6-G6</f>
        <v>0</v>
      </c>
      <c r="T6" s="234"/>
    </row>
    <row r="7" spans="2:20" ht="15">
      <c r="B7" t="s">
        <v>151</v>
      </c>
      <c r="D7" s="229"/>
      <c r="E7" s="230"/>
      <c r="F7" s="230"/>
      <c r="G7" s="230"/>
      <c r="H7" s="231"/>
      <c r="J7" s="232">
        <f>'NGN July 2013 Mod186'!G15</f>
        <v>0.005</v>
      </c>
      <c r="K7" s="233">
        <f>'NGN July 2013 Mod186'!H15</f>
        <v>0.005</v>
      </c>
      <c r="L7" s="233">
        <f>'NGN July 2013 Mod186'!I15</f>
        <v>0.01</v>
      </c>
      <c r="M7" s="233">
        <f>'NGN July 2013 Mod186'!J15</f>
        <v>0.015</v>
      </c>
      <c r="N7" s="234">
        <f>'NGN July 2013 Mod186'!K15</f>
        <v>0.025</v>
      </c>
      <c r="P7" s="232">
        <f aca="true" t="shared" si="0" ref="P7:P25">J7-D7</f>
        <v>0.005</v>
      </c>
      <c r="Q7" s="233">
        <f aca="true" t="shared" si="1" ref="Q7:Q25">K7-E7</f>
        <v>0.005</v>
      </c>
      <c r="R7" s="233">
        <f aca="true" t="shared" si="2" ref="R7:R25">L7-F7</f>
        <v>0.01</v>
      </c>
      <c r="S7" s="233">
        <f aca="true" t="shared" si="3" ref="S7:S25">M7-G7</f>
        <v>0.015</v>
      </c>
      <c r="T7" s="234"/>
    </row>
    <row r="8" spans="4:20" ht="15">
      <c r="D8" s="229"/>
      <c r="E8" s="230"/>
      <c r="F8" s="230"/>
      <c r="G8" s="230"/>
      <c r="H8" s="231"/>
      <c r="J8" s="232"/>
      <c r="K8" s="233"/>
      <c r="L8" s="233"/>
      <c r="M8" s="233"/>
      <c r="N8" s="234"/>
      <c r="P8" s="232"/>
      <c r="Q8" s="233"/>
      <c r="R8" s="233"/>
      <c r="S8" s="233"/>
      <c r="T8" s="234"/>
    </row>
    <row r="9" spans="2:20" ht="15">
      <c r="B9" t="s">
        <v>16</v>
      </c>
      <c r="D9" s="235">
        <f>'[3]NGN Mod186 Apr-13'!O16</f>
        <v>340.5069953142413</v>
      </c>
      <c r="E9" s="236">
        <f>'[3]NGN Mod186 Apr-13'!P16</f>
        <v>338.6356207367581</v>
      </c>
      <c r="F9" s="236">
        <f>'[3]NGN Mod186 Apr-13'!Q16</f>
        <v>348.8527866377201</v>
      </c>
      <c r="G9" s="236">
        <f>'[3]NGN Mod186 Apr-13'!R16</f>
        <v>340.17667651580683</v>
      </c>
      <c r="H9" s="237"/>
      <c r="J9" s="243">
        <f>'NGN July 2013 Mod186'!G17</f>
        <v>340.5069953142413</v>
      </c>
      <c r="K9" s="244">
        <f>'NGN July 2013 Mod186'!H17</f>
        <v>338.6356207367581</v>
      </c>
      <c r="L9" s="244">
        <f>'NGN July 2013 Mod186'!I17</f>
        <v>348.8527866377201</v>
      </c>
      <c r="M9" s="244">
        <f>'NGN July 2013 Mod186'!J17</f>
        <v>340.17667651580683</v>
      </c>
      <c r="N9" s="245">
        <f>'NGN July 2013 Mod186'!K17</f>
        <v>330.8092520167639</v>
      </c>
      <c r="P9" s="243">
        <f t="shared" si="0"/>
        <v>0</v>
      </c>
      <c r="Q9" s="244">
        <f t="shared" si="1"/>
        <v>0</v>
      </c>
      <c r="R9" s="244">
        <f t="shared" si="2"/>
        <v>0</v>
      </c>
      <c r="S9" s="244">
        <f t="shared" si="3"/>
        <v>0</v>
      </c>
      <c r="T9" s="245"/>
    </row>
    <row r="10" spans="2:20" ht="15">
      <c r="B10" t="s">
        <v>15</v>
      </c>
      <c r="D10" s="238">
        <f>'[3]NGN Mod186 Apr-13'!O15+1</f>
        <v>1.16301633303723</v>
      </c>
      <c r="E10" s="239">
        <f>'[3]NGN Mod186 Apr-13'!P15+1</f>
        <v>1.2</v>
      </c>
      <c r="F10" s="239">
        <f>'[3]NGN Mod186 Apr-13'!Q15+1</f>
        <v>1.2389999999999999</v>
      </c>
      <c r="G10" s="239">
        <f>'[3]NGN Mod186 Apr-13'!R15+1</f>
        <v>1.278</v>
      </c>
      <c r="H10" s="240"/>
      <c r="J10" s="246">
        <f>'NGN July 2013 Mod186'!G20</f>
        <v>1.163</v>
      </c>
      <c r="K10" s="247">
        <f>'NGN July 2013 Mod186'!H20</f>
        <v>1.2002160000000002</v>
      </c>
      <c r="L10" s="247">
        <f>'NGN July 2013 Mod186'!I20</f>
        <v>1.2386229120000003</v>
      </c>
      <c r="M10" s="247">
        <f>'NGN July 2013 Mod186'!J20</f>
        <v>1.2782588451840002</v>
      </c>
      <c r="N10" s="248">
        <f>'NGN July 2013 Mod186'!K20</f>
        <v>1.3191631282298883</v>
      </c>
      <c r="P10" s="249">
        <f t="shared" si="0"/>
        <v>-1.6333037230031877E-05</v>
      </c>
      <c r="Q10" s="250">
        <f t="shared" si="1"/>
        <v>0.00021600000000021602</v>
      </c>
      <c r="R10" s="250">
        <f t="shared" si="2"/>
        <v>-0.0003770879999995813</v>
      </c>
      <c r="S10" s="250">
        <f t="shared" si="3"/>
        <v>0.0002588451840002115</v>
      </c>
      <c r="T10" s="248"/>
    </row>
    <row r="11" spans="2:20" ht="15">
      <c r="B11" t="s">
        <v>160</v>
      </c>
      <c r="D11" s="235">
        <f>'[3]NGN Mod186 Apr-13'!O17</f>
        <v>396.00963555046263</v>
      </c>
      <c r="E11" s="236">
        <f>'[3]NGN Mod186 Apr-13'!P17</f>
        <v>406.4358901781889</v>
      </c>
      <c r="F11" s="236">
        <f>'[3]NGN Mod186 Apr-13'!Q17</f>
        <v>432.09705444452766</v>
      </c>
      <c r="G11" s="236">
        <f>'[3]NGN Mod186 Apr-13'!R17</f>
        <v>434.8338456816264</v>
      </c>
      <c r="H11" s="237"/>
      <c r="J11" s="243">
        <f>'NGN July 2013 Mod186'!G21</f>
        <v>396.00963555046263</v>
      </c>
      <c r="K11" s="244">
        <f>'NGN July 2013 Mod186'!H21</f>
        <v>406.4358901781889</v>
      </c>
      <c r="L11" s="244">
        <f>'NGN July 2013 Mod186'!I21</f>
        <v>432.09705444452766</v>
      </c>
      <c r="M11" s="244">
        <f>'NGN July 2013 Mod186'!J21</f>
        <v>434.8338456816264</v>
      </c>
      <c r="N11" s="245">
        <f>'NGN July 2013 Mod186'!K21</f>
        <v>436.3913677378237</v>
      </c>
      <c r="P11" s="243">
        <f t="shared" si="0"/>
        <v>0</v>
      </c>
      <c r="Q11" s="244">
        <f t="shared" si="1"/>
        <v>0</v>
      </c>
      <c r="R11" s="244">
        <f t="shared" si="2"/>
        <v>0</v>
      </c>
      <c r="S11" s="244">
        <f t="shared" si="3"/>
        <v>0</v>
      </c>
      <c r="T11" s="245"/>
    </row>
    <row r="12" spans="4:20" ht="15">
      <c r="D12" s="235"/>
      <c r="E12" s="236"/>
      <c r="F12" s="236"/>
      <c r="G12" s="236"/>
      <c r="H12" s="237"/>
      <c r="J12" s="243"/>
      <c r="K12" s="244"/>
      <c r="L12" s="244"/>
      <c r="M12" s="244"/>
      <c r="N12" s="245"/>
      <c r="P12" s="243"/>
      <c r="Q12" s="244"/>
      <c r="R12" s="244"/>
      <c r="S12" s="244"/>
      <c r="T12" s="245"/>
    </row>
    <row r="13" spans="2:20" ht="15">
      <c r="B13" t="s">
        <v>152</v>
      </c>
      <c r="D13" s="241">
        <f>SUM('[3]NGN Mod186 Apr-13'!O19:O22)</f>
        <v>0</v>
      </c>
      <c r="E13" s="242">
        <f>SUM('[3]NGN Mod186 Apr-13'!P19:P22)</f>
        <v>0</v>
      </c>
      <c r="F13" s="242">
        <f>SUM('[3]NGN Mod186 Apr-13'!Q19:Q22)</f>
        <v>0</v>
      </c>
      <c r="G13" s="242">
        <f>SUM('[3]NGN Mod186 Apr-13'!R19:R22)</f>
        <v>0</v>
      </c>
      <c r="H13" s="237"/>
      <c r="J13" s="229">
        <f>'NGN July 2013 Mod186'!G30</f>
        <v>0</v>
      </c>
      <c r="K13" s="230">
        <f>'NGN July 2013 Mod186'!H30</f>
        <v>0</v>
      </c>
      <c r="L13" s="230">
        <f>'NGN July 2013 Mod186'!I30</f>
        <v>0</v>
      </c>
      <c r="M13" s="230">
        <f>'NGN July 2013 Mod186'!J30</f>
        <v>0</v>
      </c>
      <c r="N13" s="231">
        <f>'NGN July 2013 Mod186'!K30</f>
        <v>0</v>
      </c>
      <c r="P13" s="229">
        <f t="shared" si="0"/>
        <v>0</v>
      </c>
      <c r="Q13" s="230">
        <f t="shared" si="1"/>
        <v>0</v>
      </c>
      <c r="R13" s="230">
        <f t="shared" si="2"/>
        <v>0</v>
      </c>
      <c r="S13" s="230">
        <f t="shared" si="3"/>
        <v>0</v>
      </c>
      <c r="T13" s="231"/>
    </row>
    <row r="14" spans="2:20" ht="15">
      <c r="B14" t="s">
        <v>153</v>
      </c>
      <c r="D14" s="241">
        <v>0</v>
      </c>
      <c r="E14" s="242">
        <v>0</v>
      </c>
      <c r="F14" s="242">
        <f>'[3]NGN Mod186 Apr-13'!Q26</f>
        <v>-3.457443781306605</v>
      </c>
      <c r="G14" s="242">
        <f>'[3]NGN Mod186 Apr-13'!R26</f>
        <v>-3.7145463744268334</v>
      </c>
      <c r="H14" s="237"/>
      <c r="J14" s="241">
        <f>'NGN July 2013 Mod186'!G32</f>
        <v>0</v>
      </c>
      <c r="K14" s="242">
        <f>'NGN July 2013 Mod186'!H32</f>
        <v>0</v>
      </c>
      <c r="L14" s="242">
        <f>'NGN July 2013 Mod186'!I32</f>
        <v>-3.653934762468667</v>
      </c>
      <c r="M14" s="242">
        <f>'NGN July 2013 Mod186'!J32</f>
        <v>-2.3642173367874193</v>
      </c>
      <c r="N14" s="237">
        <f>'NGN July 2013 Mod186'!K32</f>
        <v>-3.062954306029884</v>
      </c>
      <c r="P14" s="241">
        <f t="shared" si="0"/>
        <v>0</v>
      </c>
      <c r="Q14" s="242">
        <f t="shared" si="1"/>
        <v>0</v>
      </c>
      <c r="R14" s="242">
        <f t="shared" si="2"/>
        <v>-0.1964909811620621</v>
      </c>
      <c r="S14" s="242">
        <f t="shared" si="3"/>
        <v>1.3503290376394141</v>
      </c>
      <c r="T14" s="237"/>
    </row>
    <row r="15" spans="2:20" ht="15">
      <c r="B15" t="s">
        <v>154</v>
      </c>
      <c r="D15" s="241">
        <v>0</v>
      </c>
      <c r="E15" s="242">
        <v>0</v>
      </c>
      <c r="F15" s="242">
        <v>0</v>
      </c>
      <c r="G15" s="242">
        <v>0</v>
      </c>
      <c r="H15" s="237"/>
      <c r="J15" s="241">
        <f>'NGN July 2013 Mod186'!G34</f>
        <v>0</v>
      </c>
      <c r="K15" s="242">
        <f>'NGN July 2013 Mod186'!H34</f>
        <v>0</v>
      </c>
      <c r="L15" s="242">
        <f>'NGN July 2013 Mod186'!I34</f>
        <v>0</v>
      </c>
      <c r="M15" s="242">
        <f>'NGN July 2013 Mod186'!J34</f>
        <v>0</v>
      </c>
      <c r="N15" s="237">
        <f>'NGN July 2013 Mod186'!K34</f>
        <v>0</v>
      </c>
      <c r="P15" s="241">
        <f t="shared" si="0"/>
        <v>0</v>
      </c>
      <c r="Q15" s="242">
        <f t="shared" si="1"/>
        <v>0</v>
      </c>
      <c r="R15" s="242">
        <f t="shared" si="2"/>
        <v>0</v>
      </c>
      <c r="S15" s="242">
        <f t="shared" si="3"/>
        <v>0</v>
      </c>
      <c r="T15" s="237"/>
    </row>
    <row r="16" spans="2:20" ht="15">
      <c r="B16" t="s">
        <v>155</v>
      </c>
      <c r="D16" s="241"/>
      <c r="E16" s="242"/>
      <c r="F16" s="242">
        <f>'[3]NGN Mod186 Apr-13'!Q25</f>
        <v>-1.4916497937047437</v>
      </c>
      <c r="G16" s="242">
        <f>'[3]NGN Mod186 Apr-13'!R25</f>
        <v>-1.9973715250024036</v>
      </c>
      <c r="H16" s="237"/>
      <c r="J16" s="241">
        <f>'NGN July 2013 Mod186'!G36</f>
        <v>0</v>
      </c>
      <c r="K16" s="242">
        <f>'NGN July 2013 Mod186'!H36</f>
        <v>0</v>
      </c>
      <c r="L16" s="242">
        <f>'NGN July 2013 Mod186'!I36</f>
        <v>-1.7066107751864292</v>
      </c>
      <c r="M16" s="242">
        <f>'NGN July 2013 Mod186'!J36</f>
        <v>-1.7825050759162093</v>
      </c>
      <c r="N16" s="237">
        <f>'NGN July 2013 Mod186'!K36</f>
        <v>-1.6571772564240383</v>
      </c>
      <c r="P16" s="241">
        <f t="shared" si="0"/>
        <v>0</v>
      </c>
      <c r="Q16" s="242">
        <f t="shared" si="1"/>
        <v>0</v>
      </c>
      <c r="R16" s="242">
        <f t="shared" si="2"/>
        <v>-0.21496098148168552</v>
      </c>
      <c r="S16" s="242">
        <f t="shared" si="3"/>
        <v>0.21486644908619423</v>
      </c>
      <c r="T16" s="237"/>
    </row>
    <row r="17" spans="2:20" ht="15">
      <c r="B17" t="s">
        <v>156</v>
      </c>
      <c r="D17" s="241">
        <v>0</v>
      </c>
      <c r="E17" s="242">
        <v>0</v>
      </c>
      <c r="F17" s="242">
        <v>0</v>
      </c>
      <c r="G17" s="242">
        <v>0</v>
      </c>
      <c r="H17" s="237"/>
      <c r="J17" s="241">
        <f>'NGN July 2013 Mod186'!G37</f>
        <v>0</v>
      </c>
      <c r="K17" s="242">
        <f>'NGN July 2013 Mod186'!H37</f>
        <v>0</v>
      </c>
      <c r="L17" s="242">
        <f>'NGN July 2013 Mod186'!I37</f>
        <v>0.6550234931066989</v>
      </c>
      <c r="M17" s="242">
        <f>'NGN July 2013 Mod186'!J37</f>
        <v>0.6511689041550565</v>
      </c>
      <c r="N17" s="237">
        <f>'NGN July 2013 Mod186'!K37</f>
        <v>0.683954858050175</v>
      </c>
      <c r="P17" s="241">
        <f t="shared" si="0"/>
        <v>0</v>
      </c>
      <c r="Q17" s="242">
        <f t="shared" si="1"/>
        <v>0</v>
      </c>
      <c r="R17" s="242">
        <f t="shared" si="2"/>
        <v>0.6550234931066989</v>
      </c>
      <c r="S17" s="242">
        <f t="shared" si="3"/>
        <v>0.6511689041550565</v>
      </c>
      <c r="T17" s="237"/>
    </row>
    <row r="18" spans="2:20" ht="15">
      <c r="B18" t="s">
        <v>110</v>
      </c>
      <c r="D18" s="241">
        <v>0</v>
      </c>
      <c r="E18" s="242">
        <v>0</v>
      </c>
      <c r="F18" s="242">
        <v>0</v>
      </c>
      <c r="G18" s="242">
        <v>0</v>
      </c>
      <c r="H18" s="237"/>
      <c r="J18" s="241">
        <f>'NGN July 2013 Mod186'!G40</f>
        <v>0</v>
      </c>
      <c r="K18" s="242">
        <f>'NGN July 2013 Mod186'!H40</f>
        <v>0</v>
      </c>
      <c r="L18" s="242">
        <f>'NGN July 2013 Mod186'!I40</f>
        <v>1.9086279809090083</v>
      </c>
      <c r="M18" s="242">
        <f>'NGN July 2013 Mod186'!J40</f>
        <v>1.9483006001770777</v>
      </c>
      <c r="N18" s="237">
        <f>'NGN July 2013 Mod186'!K40</f>
        <v>2.040019467639514</v>
      </c>
      <c r="P18" s="241">
        <f t="shared" si="0"/>
        <v>0</v>
      </c>
      <c r="Q18" s="242">
        <f t="shared" si="1"/>
        <v>0</v>
      </c>
      <c r="R18" s="242">
        <f t="shared" si="2"/>
        <v>1.9086279809090083</v>
      </c>
      <c r="S18" s="242">
        <f t="shared" si="3"/>
        <v>1.9483006001770777</v>
      </c>
      <c r="T18" s="237"/>
    </row>
    <row r="19" spans="2:20" ht="15">
      <c r="B19" t="s">
        <v>111</v>
      </c>
      <c r="D19" s="241">
        <f>'[3]NGN Mod186 Apr-13'!$O$26</f>
        <v>1.1110274999999998</v>
      </c>
      <c r="E19" s="242"/>
      <c r="F19" s="242"/>
      <c r="G19" s="242"/>
      <c r="H19" s="237"/>
      <c r="J19" s="241">
        <f>'NGN July 2013 Mod186'!G41</f>
        <v>1.1110274999999998</v>
      </c>
      <c r="K19" s="242">
        <f>'NGN July 2013 Mod186'!H41</f>
        <v>0</v>
      </c>
      <c r="L19" s="242">
        <f>'NGN July 2013 Mod186'!I41</f>
        <v>0</v>
      </c>
      <c r="M19" s="242">
        <f>'NGN July 2013 Mod186'!J41</f>
        <v>0</v>
      </c>
      <c r="N19" s="237">
        <f>'NGN July 2013 Mod186'!K41</f>
        <v>0</v>
      </c>
      <c r="P19" s="241">
        <f t="shared" si="0"/>
        <v>0</v>
      </c>
      <c r="Q19" s="242">
        <f t="shared" si="1"/>
        <v>0</v>
      </c>
      <c r="R19" s="242">
        <f t="shared" si="2"/>
        <v>0</v>
      </c>
      <c r="S19" s="242">
        <f t="shared" si="3"/>
        <v>0</v>
      </c>
      <c r="T19" s="237"/>
    </row>
    <row r="20" spans="2:20" ht="15">
      <c r="B20" t="s">
        <v>112</v>
      </c>
      <c r="D20" s="241">
        <f>'[3]NGN Mod186 Apr-13'!O27</f>
        <v>2.4948607039679147</v>
      </c>
      <c r="E20" s="242">
        <f>'[3]NGN Mod186 Apr-13'!P27</f>
        <v>2.56054610812259</v>
      </c>
      <c r="F20" s="242">
        <f>'[3]NGN Mod186 Apr-13'!Q27</f>
        <v>2.722211443000524</v>
      </c>
      <c r="G20" s="242">
        <f>'[3]NGN Mod186 Apr-13'!R27</f>
        <v>2.7394532277942463</v>
      </c>
      <c r="H20" s="237"/>
      <c r="J20" s="241">
        <f>'NGN July 2013 Mod186'!G42</f>
        <v>2.4948607039679147</v>
      </c>
      <c r="K20" s="242">
        <f>'NGN July 2013 Mod186'!H42</f>
        <v>2.56054610812259</v>
      </c>
      <c r="L20" s="242">
        <f>'NGN July 2013 Mod186'!I42</f>
        <v>2.722211443000524</v>
      </c>
      <c r="M20" s="242">
        <f>'NGN July 2013 Mod186'!J42</f>
        <v>2.7394532277942463</v>
      </c>
      <c r="N20" s="237">
        <f>'NGN July 2013 Mod186'!K42</f>
        <v>2.749265616748289</v>
      </c>
      <c r="P20" s="241">
        <f t="shared" si="0"/>
        <v>0</v>
      </c>
      <c r="Q20" s="242">
        <f t="shared" si="1"/>
        <v>0</v>
      </c>
      <c r="R20" s="242">
        <f t="shared" si="2"/>
        <v>0</v>
      </c>
      <c r="S20" s="242">
        <f t="shared" si="3"/>
        <v>0</v>
      </c>
      <c r="T20" s="237"/>
    </row>
    <row r="21" spans="2:20" ht="15">
      <c r="B21" t="s">
        <v>21</v>
      </c>
      <c r="D21" s="241">
        <f>'[3]NGN Mod186 Apr-13'!O23</f>
        <v>-3.25278</v>
      </c>
      <c r="E21" s="242">
        <f>'[3]NGN Mod186 Apr-13'!P23</f>
        <v>0</v>
      </c>
      <c r="F21" s="242">
        <f>'[3]NGN Mod186 Apr-13'!Q23</f>
        <v>-0.88128</v>
      </c>
      <c r="G21" s="242">
        <f>'[3]NGN Mod186 Apr-13'!R23</f>
        <v>-0.08728999999999999</v>
      </c>
      <c r="H21" s="237"/>
      <c r="J21" s="241">
        <f>'NGN July 2013 Mod186'!G45</f>
        <v>-3.10896</v>
      </c>
      <c r="K21" s="242">
        <f>'NGN July 2013 Mod186'!H45</f>
        <v>0</v>
      </c>
      <c r="L21" s="242">
        <f>'NGN July 2013 Mod186'!I45</f>
        <v>0.46512000000000003</v>
      </c>
      <c r="M21" s="242">
        <f>'NGN July 2013 Mod186'!J45</f>
        <v>0.17425000000000002</v>
      </c>
      <c r="N21" s="237">
        <f>'NGN July 2013 Mod186'!K45</f>
        <v>0.04326</v>
      </c>
      <c r="P21" s="241">
        <f t="shared" si="0"/>
        <v>0.14381999999999984</v>
      </c>
      <c r="Q21" s="242">
        <f t="shared" si="1"/>
        <v>0</v>
      </c>
      <c r="R21" s="242">
        <f t="shared" si="2"/>
        <v>1.3464</v>
      </c>
      <c r="S21" s="242">
        <f t="shared" si="3"/>
        <v>0.26154</v>
      </c>
      <c r="T21" s="237"/>
    </row>
    <row r="22" spans="4:20" ht="15">
      <c r="D22" s="241"/>
      <c r="E22" s="242"/>
      <c r="F22" s="242"/>
      <c r="G22" s="242"/>
      <c r="H22" s="237"/>
      <c r="J22" s="241"/>
      <c r="K22" s="242"/>
      <c r="L22" s="242"/>
      <c r="M22" s="242"/>
      <c r="N22" s="237"/>
      <c r="P22" s="241"/>
      <c r="Q22" s="242"/>
      <c r="R22" s="242"/>
      <c r="S22" s="242"/>
      <c r="T22" s="237"/>
    </row>
    <row r="23" spans="2:20" s="224" customFormat="1" ht="15">
      <c r="B23" s="224" t="s">
        <v>157</v>
      </c>
      <c r="D23" s="251">
        <f>'[3]NGN Mod186 Apr-13'!O28</f>
        <v>396.3627437544306</v>
      </c>
      <c r="E23" s="252">
        <f>'[3]NGN Mod186 Apr-13'!P28</f>
        <v>408.9964362863115</v>
      </c>
      <c r="F23" s="252">
        <f>'[3]NGN Mod186 Apr-13'!Q28</f>
        <v>428.98889231251684</v>
      </c>
      <c r="G23" s="252">
        <f>'[3]NGN Mod186 Apr-13'!R28</f>
        <v>431.7740910099914</v>
      </c>
      <c r="H23" s="253"/>
      <c r="J23" s="251">
        <f>'NGN July 2013 Mod186'!G47</f>
        <v>396.5065637544305</v>
      </c>
      <c r="K23" s="252">
        <f>'NGN July 2013 Mod186'!H47</f>
        <v>408.9964362863115</v>
      </c>
      <c r="L23" s="252">
        <f>'NGN July 2013 Mod186'!I47</f>
        <v>432.4874918238888</v>
      </c>
      <c r="M23" s="252">
        <f>'NGN July 2013 Mod186'!J47</f>
        <v>436.20029600104914</v>
      </c>
      <c r="N23" s="253">
        <f>'NGN July 2013 Mod186'!K47</f>
        <v>437.18773611780773</v>
      </c>
      <c r="P23" s="251">
        <f t="shared" si="0"/>
        <v>0.14381999999989148</v>
      </c>
      <c r="Q23" s="252">
        <f t="shared" si="1"/>
        <v>0</v>
      </c>
      <c r="R23" s="252">
        <f t="shared" si="2"/>
        <v>3.4985995113719355</v>
      </c>
      <c r="S23" s="252">
        <f t="shared" si="3"/>
        <v>4.426204991057716</v>
      </c>
      <c r="T23" s="253"/>
    </row>
    <row r="24" spans="2:20" s="224" customFormat="1" ht="15">
      <c r="B24" s="224" t="s">
        <v>158</v>
      </c>
      <c r="D24" s="251">
        <f>'[3]NGN Mod186 Apr-13'!O29</f>
        <v>397.22678964351906</v>
      </c>
      <c r="E24" s="252">
        <f>'[3]NGN Mod186 Apr-13'!P29</f>
        <v>409.0822635825053</v>
      </c>
      <c r="F24" s="252">
        <f>'[3]NGN Mod186 Apr-13'!Q29</f>
        <v>429.02052843133134</v>
      </c>
      <c r="G24" s="252">
        <f>'[3]NGN Mod186 Apr-13'!R29</f>
        <v>431.7737240481783</v>
      </c>
      <c r="H24" s="253"/>
      <c r="J24" s="251">
        <f>'NGN July 2013 Mod186'!G48</f>
        <v>396.0501919948364</v>
      </c>
      <c r="K24" s="252">
        <f>'NGN July 2013 Mod186'!H48</f>
        <v>408.8269356086264</v>
      </c>
      <c r="L24" s="252">
        <f>'NGN July 2013 Mod186'!I48</f>
        <v>432.4454830030259</v>
      </c>
      <c r="M24" s="252">
        <f>'NGN July 2013 Mod186'!J48</f>
        <v>436.38939487211087</v>
      </c>
      <c r="N24" s="253">
        <f>'NGN July 2013 Mod186'!K48</f>
        <v>437.2899654849483</v>
      </c>
      <c r="P24" s="251">
        <f t="shared" si="0"/>
        <v>-1.176597648682673</v>
      </c>
      <c r="Q24" s="252">
        <f t="shared" si="1"/>
        <v>-0.2553279738788774</v>
      </c>
      <c r="R24" s="252">
        <f t="shared" si="2"/>
        <v>3.4249545716945704</v>
      </c>
      <c r="S24" s="252">
        <f t="shared" si="3"/>
        <v>4.615670823932589</v>
      </c>
      <c r="T24" s="253"/>
    </row>
    <row r="25" spans="2:20" s="224" customFormat="1" ht="15">
      <c r="B25" s="224" t="s">
        <v>159</v>
      </c>
      <c r="D25" s="254">
        <f>'[3]NGN Mod186 Apr-13'!O30</f>
        <v>0.8640458890884588</v>
      </c>
      <c r="E25" s="255">
        <f>'[3]NGN Mod186 Apr-13'!P30</f>
        <v>0.08582729619377005</v>
      </c>
      <c r="F25" s="255">
        <f>'[3]NGN Mod186 Apr-13'!Q30</f>
        <v>0.03163611881450379</v>
      </c>
      <c r="G25" s="255">
        <f>'[3]NGN Mod186 Apr-13'!R30</f>
        <v>-0.0003669618131425523</v>
      </c>
      <c r="H25" s="256"/>
      <c r="J25" s="254">
        <f>'NGN July 2013 Mod186'!G49</f>
        <v>-0.4563717595941057</v>
      </c>
      <c r="K25" s="255">
        <f>'NGN July 2013 Mod186'!H49</f>
        <v>-0.16950067768510735</v>
      </c>
      <c r="L25" s="255">
        <f>'NGN July 2013 Mod186'!I49</f>
        <v>-0.042008820862861285</v>
      </c>
      <c r="M25" s="255">
        <f>'NGN July 2013 Mod186'!J49</f>
        <v>0.18909887106173073</v>
      </c>
      <c r="N25" s="256">
        <f>'NGN July 2013 Mod186'!K49</f>
        <v>0.10222936714058051</v>
      </c>
      <c r="P25" s="254">
        <f t="shared" si="0"/>
        <v>-1.3204176486825645</v>
      </c>
      <c r="Q25" s="255">
        <f t="shared" si="1"/>
        <v>-0.2553279738788774</v>
      </c>
      <c r="R25" s="255">
        <f t="shared" si="2"/>
        <v>-0.07364493967736507</v>
      </c>
      <c r="S25" s="255">
        <f t="shared" si="3"/>
        <v>0.18946583287487329</v>
      </c>
      <c r="T25" s="256"/>
    </row>
  </sheetData>
  <sheetProtection/>
  <printOptions horizont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H</dc:creator>
  <cp:keywords/>
  <dc:description/>
  <cp:lastModifiedBy>jtrapps</cp:lastModifiedBy>
  <cp:lastPrinted>2013-07-10T13:40:19Z</cp:lastPrinted>
  <dcterms:created xsi:type="dcterms:W3CDTF">2013-05-16T09:07:28Z</dcterms:created>
  <dcterms:modified xsi:type="dcterms:W3CDTF">2013-07-12T08:56:34Z</dcterms:modified>
  <cp:category/>
  <cp:version/>
  <cp:contentType/>
  <cp:contentStatus/>
</cp:coreProperties>
</file>