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activeTab="0"/>
  </bookViews>
  <sheets>
    <sheet name="READ ME" sheetId="1" r:id="rId1"/>
    <sheet name="1 NTS TO Revenue" sheetId="2" r:id="rId2"/>
    <sheet name="2 NTS SO Revenue" sheetId="3" r:id="rId3"/>
  </sheets>
  <externalReferences>
    <externalReference r:id="rId6"/>
    <externalReference r:id="rId7"/>
    <externalReference r:id="rId8"/>
  </externalReferences>
  <definedNames>
    <definedName name="\A">#REF!</definedName>
    <definedName name="\B">#REF!</definedName>
    <definedName name="\C">#REF!</definedName>
    <definedName name="\D">#REF!</definedName>
    <definedName name="ENDMAC">#REF!</definedName>
    <definedName name="LFCOMP">'[3]LDZ Peaks'!#REF!</definedName>
    <definedName name="_xlnm.Print_Area" localSheetId="1">'1 NTS TO Revenue'!$A$1:$G$64</definedName>
    <definedName name="_xlnm.Print_Area" localSheetId="2">'2 NTS SO Revenue'!$A$2:$G$52</definedName>
    <definedName name="Reporting_month">'[1]Title Page'!$A$11</definedName>
  </definedNames>
  <calcPr fullCalcOnLoad="1"/>
</workbook>
</file>

<file path=xl/sharedStrings.xml><?xml version="1.0" encoding="utf-8"?>
<sst xmlns="http://schemas.openxmlformats.org/spreadsheetml/2006/main" count="95" uniqueCount="72">
  <si>
    <t>Mod 186 Report</t>
  </si>
  <si>
    <t>£m</t>
  </si>
  <si>
    <t>2007/8</t>
  </si>
  <si>
    <t>2008/9</t>
  </si>
  <si>
    <t>2009/10</t>
  </si>
  <si>
    <t>2010/11</t>
  </si>
  <si>
    <t>2011/12</t>
  </si>
  <si>
    <t>2012/13</t>
  </si>
  <si>
    <t>Current Prices</t>
  </si>
  <si>
    <t>Inflation Assumed</t>
  </si>
  <si>
    <t>Final Allowed Rev per PCR at prices of year</t>
  </si>
  <si>
    <t>Cost Pass through Movements</t>
  </si>
  <si>
    <t>K Movement</t>
  </si>
  <si>
    <t>Final Allowed Revenue Latest Forecast</t>
  </si>
  <si>
    <t>% of previous year</t>
  </si>
  <si>
    <t>Forecast Collected Revenue</t>
  </si>
  <si>
    <t>Commentaries</t>
  </si>
  <si>
    <t>2007/08</t>
  </si>
  <si>
    <t>Finalised values.</t>
  </si>
  <si>
    <t>Other notes</t>
  </si>
  <si>
    <t>Sensitivities</t>
  </si>
  <si>
    <t xml:space="preserve">Disclaimer: </t>
  </si>
  <si>
    <t xml:space="preserve">Nothing in this report constitutes advice or recommendations and all figures within this report are estimated and indicative status only. National Grid Gas plc accepts no responsibility for the accuracy or completeness of this report or for any use to which it may be put. National Grid Gas plc reserves the right to amend or change all or any of the data contained in this report at any time without further notice.
To the fullest extent permitted by law National Grid excludes any representations or warranties of any kind, express or implied and accepts no liability or responsibility whatsoever for any loss or damage suffered by any user in respect of the information contained in this report. The receipt of this information does not create any contractual or close relationship between the recipient and National Grid.
The content of this report is provided for your own personal information only. The content of this report is the copyright of National Grid Gas plc. You may not republish, retransmit, redistribute or otherwise make this report available to any other party in any form without National Grid Gas plc's express prior written consent. </t>
  </si>
  <si>
    <t>Forecast Under / Over Recovery ( K ) under recovery (-)</t>
  </si>
  <si>
    <t>Core Allowed (TOZt)</t>
  </si>
  <si>
    <t>Cost Pass Through (TOFt)</t>
  </si>
  <si>
    <t>Revenue Adjustment (TOGt)</t>
  </si>
  <si>
    <t>Forecast Collected Revenue (Entry)</t>
  </si>
  <si>
    <t>Forecast Collected Revenue (Exit)</t>
  </si>
  <si>
    <t>Milford Haven Adjustment (-TOZAt)</t>
  </si>
  <si>
    <t>Forecast Collected Revenue (DN Pensions &amp; NTS Metering)</t>
  </si>
  <si>
    <t>Revenue Adjustment Movement</t>
  </si>
  <si>
    <t>Forecast Under / Over Recovery ( K_Entry ) under recovery (-)</t>
  </si>
  <si>
    <t>Forecast Under / Over Recovery ( K _Exit)) under recovery (-)</t>
  </si>
  <si>
    <t>Forecast Collected Revenue (Optional Commodity)</t>
  </si>
  <si>
    <t>Forecast Collected Revenue (Standard Commodity)</t>
  </si>
  <si>
    <t>SO Incoming adjusting Event (SORAt)</t>
  </si>
  <si>
    <t>SO Overall buyback adjustment (BBIOCAt)</t>
  </si>
  <si>
    <t>Forecast Collected Revenue (St Fergus Compression Charge)</t>
  </si>
  <si>
    <t>Forecast Collected Revenue (Exit Revenue Foregone)</t>
  </si>
  <si>
    <t>SO Delivery Incentive payment (DELINCt)</t>
  </si>
  <si>
    <t xml:space="preserve">Forecast Collected Revenue </t>
  </si>
  <si>
    <t>SO Internal Incentive revenues &amp; Costs (SOIntIRCt)</t>
  </si>
  <si>
    <t>2012/13*</t>
  </si>
  <si>
    <t>Final Allowed Net Rev per PCR for commodity charge setting</t>
  </si>
  <si>
    <t>Sheet 1:</t>
  </si>
  <si>
    <t>SO Exit Incentive revenues &amp; Costs (SOExIRCt) less incremental exit capacity revenues</t>
  </si>
  <si>
    <t>SO Entry Incentive revenues &amp; Costs (SOEIRCt) less incremental entry capacity revenues</t>
  </si>
  <si>
    <t>Sheet 2:</t>
  </si>
  <si>
    <t>K Movement (Under Recovery)</t>
  </si>
  <si>
    <t xml:space="preserve">Final Allowed Rev </t>
  </si>
  <si>
    <t>Gas Year</t>
  </si>
  <si>
    <t>Target Exit TO Revenue</t>
  </si>
  <si>
    <t>-</t>
  </si>
  <si>
    <t>SO External Incentive revenues &amp; Costs (SOOIRCt)</t>
  </si>
  <si>
    <t>Exit Capacity</t>
  </si>
  <si>
    <t>Other Notes</t>
  </si>
  <si>
    <r>
      <t>Percentage Change*</t>
    </r>
    <r>
      <rPr>
        <b/>
        <vertAlign val="superscript"/>
        <sz val="12"/>
        <rFont val="Arial"/>
        <family val="2"/>
      </rPr>
      <t>2</t>
    </r>
  </si>
  <si>
    <r>
      <t>2012/13*</t>
    </r>
    <r>
      <rPr>
        <b/>
        <vertAlign val="superscript"/>
        <sz val="10"/>
        <rFont val="Arial"/>
        <family val="2"/>
      </rPr>
      <t>1</t>
    </r>
  </si>
  <si>
    <r>
      <t>*</t>
    </r>
    <r>
      <rPr>
        <vertAlign val="superscript"/>
        <sz val="8"/>
        <rFont val="Arial"/>
        <family val="2"/>
      </rPr>
      <t>1</t>
    </r>
    <r>
      <rPr>
        <sz val="8"/>
        <rFont val="Arial"/>
        <family val="2"/>
      </rPr>
      <t xml:space="preserve"> costs and revenues for 2012/13 have not being included as this signals the end of the current price control. Significant variances may then occur between 2011/12 and 2012/13 which may result in forecasting error. Previous years costs and revenues can be extrapolated but please be aware of this caveat when doing so. </t>
    </r>
  </si>
  <si>
    <t>Exit reform will result in an reduction in Charges Foregone by around 50% due to the formula year running from April to April and the Gas Year October to October</t>
  </si>
  <si>
    <r>
      <t>*</t>
    </r>
    <r>
      <rPr>
        <vertAlign val="superscript"/>
        <sz val="10"/>
        <rFont val="Arial"/>
        <family val="2"/>
      </rPr>
      <t>2</t>
    </r>
    <r>
      <rPr>
        <sz val="10"/>
        <rFont val="Arial"/>
        <family val="2"/>
      </rPr>
      <t>The percentage change does not necessarily mean the average Exit Capacity charge changes by this amount due to changes in SOQ's. Individual Exit Charges are subject to larger variances due to changes in Supply and Demand</t>
    </r>
  </si>
  <si>
    <t>An overall increase to maximum allowed revenue by 1% in 2009/10 would lead to an increase of around 1% to quoted price changes. However actual charges are also based on throughput. Mid year price changes will take account of actual revenue collected so are subject to larger variances.</t>
  </si>
  <si>
    <t>Exit reform will result in an reduction in Charges Foregone by around 50% due to the formula year running from April to April and the Gas Year October to October. This will reduce (SOOIRCt)</t>
  </si>
  <si>
    <r>
      <t>SO External Incentive revenues &amp; Costs (SOOIRCt) is highly sensitive to the price of gas and changes in supply and demand. Large variances in the other terms have been historically less  than (SOOIRC</t>
    </r>
    <r>
      <rPr>
        <vertAlign val="superscript"/>
        <sz val="8"/>
        <rFont val="Arial"/>
        <family val="2"/>
      </rPr>
      <t>t)</t>
    </r>
  </si>
  <si>
    <t>NTS TO (National Grid)</t>
  </si>
  <si>
    <t>NTS SO (National Grid)</t>
  </si>
  <si>
    <t xml:space="preserve">The following spreadsheets represent 5 years of forward looking NTS charge setting information (TO &amp; SO allowed/target revenue) produced on a consistent basis to the DN information published as a consequence of UNC Mod 186. </t>
  </si>
  <si>
    <t>NTS TO Revenue</t>
  </si>
  <si>
    <t>NTS SO Revenue</t>
  </si>
  <si>
    <r>
      <t>*1</t>
    </r>
    <r>
      <rPr>
        <b/>
        <sz val="10"/>
        <rFont val="Arial"/>
        <family val="2"/>
      </rPr>
      <t>2012/13</t>
    </r>
  </si>
  <si>
    <t xml:space="preserve">The following worksheets show  TO &amp; SO reports.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</si>
</sst>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_ ;[Red]\-#,##0.0\ "/>
    <numFmt numFmtId="167" formatCode="0.0"/>
    <numFmt numFmtId="168" formatCode="0.0%"/>
    <numFmt numFmtId="169" formatCode="#,##0.0000"/>
    <numFmt numFmtId="170" formatCode="_-* #,##0_-;\-* #,##0_-;_-* &quot;-&quot;??_-;_-@_-"/>
    <numFmt numFmtId="171" formatCode="[$-809]d\ mmmm\ yyyy;@"/>
    <numFmt numFmtId="172" formatCode="0.000"/>
    <numFmt numFmtId="173" formatCode="#,##0.0_ ;[Red]\(#,##0.0\ \)"/>
    <numFmt numFmtId="174" formatCode="0.0000_ ;[Red]\-0.0000\ "/>
    <numFmt numFmtId="175" formatCode="#,##0.0_ ;[Red]\(#,##0.0\)\ "/>
    <numFmt numFmtId="176" formatCode="#,##0.0000_ ;[Red]\-#,##0.0000\ "/>
    <numFmt numFmtId="177" formatCode="_-* #,##0.000_-;\-* #,##0.000_-;_-* &quot;-&quot;??_-;_-@_-"/>
  </numFmts>
  <fonts count="15">
    <font>
      <sz val="10"/>
      <name val="Arial"/>
      <family val="0"/>
    </font>
    <font>
      <u val="single"/>
      <sz val="10"/>
      <color indexed="36"/>
      <name val="Arial"/>
      <family val="0"/>
    </font>
    <font>
      <u val="single"/>
      <sz val="10"/>
      <color indexed="12"/>
      <name val="Arial"/>
      <family val="0"/>
    </font>
    <font>
      <b/>
      <sz val="11"/>
      <name val="Arial"/>
      <family val="2"/>
    </font>
    <font>
      <b/>
      <u val="single"/>
      <sz val="8"/>
      <name val="Arial"/>
      <family val="2"/>
    </font>
    <font>
      <sz val="8"/>
      <name val="Arial"/>
      <family val="2"/>
    </font>
    <font>
      <b/>
      <sz val="8"/>
      <name val="Arial"/>
      <family val="2"/>
    </font>
    <font>
      <b/>
      <sz val="12"/>
      <name val="Arial"/>
      <family val="2"/>
    </font>
    <font>
      <b/>
      <sz val="10"/>
      <name val="Arial"/>
      <family val="2"/>
    </font>
    <font>
      <b/>
      <i/>
      <sz val="10"/>
      <name val="Arial"/>
      <family val="2"/>
    </font>
    <font>
      <b/>
      <sz val="16"/>
      <name val="Arial"/>
      <family val="2"/>
    </font>
    <font>
      <b/>
      <vertAlign val="superscript"/>
      <sz val="12"/>
      <name val="Arial"/>
      <family val="2"/>
    </font>
    <font>
      <vertAlign val="superscript"/>
      <sz val="10"/>
      <name val="Arial"/>
      <family val="2"/>
    </font>
    <font>
      <b/>
      <vertAlign val="superscript"/>
      <sz val="10"/>
      <name val="Arial"/>
      <family val="2"/>
    </font>
    <font>
      <vertAlign val="superscript"/>
      <sz val="8"/>
      <name val="Arial"/>
      <family val="2"/>
    </font>
  </fonts>
  <fills count="7">
    <fill>
      <patternFill/>
    </fill>
    <fill>
      <patternFill patternType="gray125"/>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22"/>
        <bgColor indexed="64"/>
      </patternFill>
    </fill>
    <fill>
      <patternFill patternType="solid">
        <fgColor indexed="65"/>
        <bgColor indexed="64"/>
      </patternFill>
    </fill>
  </fills>
  <borders count="24">
    <border>
      <left/>
      <right/>
      <top/>
      <bottom/>
      <diagonal/>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3" fillId="0" borderId="0" xfId="0" applyFont="1" applyFill="1" applyAlignment="1">
      <alignment/>
    </xf>
    <xf numFmtId="0" fontId="4"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xf>
    <xf numFmtId="0" fontId="6" fillId="0" borderId="0" xfId="0" applyFont="1" applyFill="1" applyAlignment="1">
      <alignment/>
    </xf>
    <xf numFmtId="171" fontId="6" fillId="0" borderId="0" xfId="0" applyNumberFormat="1" applyFont="1" applyAlignment="1">
      <alignment horizontal="left"/>
    </xf>
    <xf numFmtId="0" fontId="0" fillId="0" borderId="0" xfId="0" applyAlignment="1">
      <alignment horizontal="center"/>
    </xf>
    <xf numFmtId="166" fontId="5" fillId="0" borderId="0" xfId="0" applyNumberFormat="1" applyFont="1" applyAlignment="1">
      <alignment horizontal="center"/>
    </xf>
    <xf numFmtId="166" fontId="0" fillId="0" borderId="0" xfId="0" applyNumberFormat="1" applyAlignment="1">
      <alignment horizontal="center"/>
    </xf>
    <xf numFmtId="0" fontId="5" fillId="2" borderId="1" xfId="0" applyFont="1" applyFill="1" applyBorder="1" applyAlignment="1">
      <alignment/>
    </xf>
    <xf numFmtId="166" fontId="5" fillId="2" borderId="1" xfId="0" applyNumberFormat="1" applyFont="1" applyFill="1" applyBorder="1" applyAlignment="1">
      <alignment horizontal="center"/>
    </xf>
    <xf numFmtId="0" fontId="5" fillId="2" borderId="0" xfId="0" applyFont="1" applyFill="1" applyBorder="1" applyAlignment="1">
      <alignment/>
    </xf>
    <xf numFmtId="166" fontId="5"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0" fontId="5" fillId="0" borderId="0" xfId="0" applyFont="1" applyFill="1" applyBorder="1" applyAlignment="1">
      <alignment/>
    </xf>
    <xf numFmtId="168" fontId="5" fillId="0" borderId="0" xfId="0" applyNumberFormat="1" applyFont="1" applyFill="1" applyBorder="1" applyAlignment="1">
      <alignment horizontal="center"/>
    </xf>
    <xf numFmtId="4" fontId="5" fillId="0" borderId="0" xfId="0" applyNumberFormat="1" applyFont="1" applyFill="1" applyAlignment="1">
      <alignment/>
    </xf>
    <xf numFmtId="0" fontId="5" fillId="3" borderId="1" xfId="0" applyFont="1" applyFill="1" applyBorder="1" applyAlignment="1">
      <alignment/>
    </xf>
    <xf numFmtId="166" fontId="5" fillId="3" borderId="1" xfId="0" applyNumberFormat="1" applyFont="1" applyFill="1" applyBorder="1" applyAlignment="1">
      <alignment horizontal="center"/>
    </xf>
    <xf numFmtId="166" fontId="6" fillId="0" borderId="0" xfId="0" applyNumberFormat="1" applyFont="1" applyFill="1" applyBorder="1" applyAlignment="1">
      <alignment horizontal="center"/>
    </xf>
    <xf numFmtId="167" fontId="6" fillId="0" borderId="0" xfId="0" applyNumberFormat="1" applyFont="1" applyFill="1" applyBorder="1" applyAlignment="1">
      <alignment horizontal="center"/>
    </xf>
    <xf numFmtId="0" fontId="7" fillId="4" borderId="1" xfId="0" applyFont="1" applyFill="1" applyBorder="1" applyAlignment="1">
      <alignment/>
    </xf>
    <xf numFmtId="166" fontId="7" fillId="4" borderId="1" xfId="0" applyNumberFormat="1" applyFont="1" applyFill="1" applyBorder="1" applyAlignment="1">
      <alignment horizontal="center"/>
    </xf>
    <xf numFmtId="0" fontId="7" fillId="0" borderId="0" xfId="0" applyFont="1" applyFill="1" applyBorder="1" applyAlignment="1">
      <alignment/>
    </xf>
    <xf numFmtId="0" fontId="7" fillId="4" borderId="0" xfId="0" applyFont="1" applyFill="1" applyBorder="1" applyAlignment="1">
      <alignment/>
    </xf>
    <xf numFmtId="0" fontId="7" fillId="0" borderId="0" xfId="0" applyFont="1" applyFill="1" applyBorder="1" applyAlignment="1">
      <alignment horizontal="center"/>
    </xf>
    <xf numFmtId="0" fontId="7" fillId="0" borderId="0" xfId="0" applyFont="1" applyFill="1" applyAlignment="1">
      <alignment/>
    </xf>
    <xf numFmtId="0" fontId="5" fillId="0" borderId="0" xfId="0" applyFont="1" applyFill="1" applyBorder="1" applyAlignment="1">
      <alignment horizontal="center"/>
    </xf>
    <xf numFmtId="0" fontId="5" fillId="5" borderId="0" xfId="0" applyFont="1" applyFill="1" applyAlignment="1">
      <alignment/>
    </xf>
    <xf numFmtId="0" fontId="5" fillId="5" borderId="0" xfId="0" applyFont="1" applyFill="1" applyAlignment="1">
      <alignment horizontal="center"/>
    </xf>
    <xf numFmtId="0" fontId="4" fillId="0" borderId="0" xfId="0" applyFont="1" applyFill="1" applyAlignment="1">
      <alignment wrapText="1"/>
    </xf>
    <xf numFmtId="0" fontId="8" fillId="0" borderId="0" xfId="0" applyFont="1" applyFill="1" applyAlignment="1">
      <alignment/>
    </xf>
    <xf numFmtId="170" fontId="0" fillId="0" borderId="0" xfId="17" applyNumberFormat="1" applyFill="1" applyAlignment="1">
      <alignment/>
    </xf>
    <xf numFmtId="0" fontId="6" fillId="0" borderId="0" xfId="0" applyFont="1" applyFill="1" applyAlignment="1">
      <alignment horizontal="left"/>
    </xf>
    <xf numFmtId="0" fontId="5" fillId="0" borderId="0" xfId="0" applyFont="1" applyFill="1" applyAlignment="1">
      <alignment horizontal="left"/>
    </xf>
    <xf numFmtId="0" fontId="0" fillId="0" borderId="0" xfId="0" applyFont="1" applyFill="1" applyAlignment="1">
      <alignment horizontal="left" vertical="center" wrapText="1"/>
    </xf>
    <xf numFmtId="0" fontId="5" fillId="0" borderId="0" xfId="0" applyFont="1" applyFill="1" applyAlignment="1">
      <alignment horizontal="left" wrapText="1"/>
    </xf>
    <xf numFmtId="0" fontId="6" fillId="0" borderId="0" xfId="0" applyFont="1" applyFill="1" applyAlignment="1">
      <alignment horizontal="left" wrapText="1"/>
    </xf>
    <xf numFmtId="169" fontId="5" fillId="0" borderId="0" xfId="0" applyNumberFormat="1" applyFont="1" applyFill="1" applyBorder="1" applyAlignment="1" applyProtection="1">
      <alignment horizontal="center"/>
      <protection/>
    </xf>
    <xf numFmtId="0" fontId="8" fillId="0" borderId="0" xfId="0" applyFont="1" applyAlignment="1">
      <alignment/>
    </xf>
    <xf numFmtId="0" fontId="5" fillId="0" borderId="0" xfId="0" applyFont="1" applyAlignment="1">
      <alignment vertical="top" wrapText="1"/>
    </xf>
    <xf numFmtId="0" fontId="9" fillId="0" borderId="0" xfId="0" applyFont="1" applyAlignment="1">
      <alignment horizontal="center"/>
    </xf>
    <xf numFmtId="0" fontId="10" fillId="0" borderId="0" xfId="0" applyFont="1" applyAlignment="1">
      <alignment/>
    </xf>
    <xf numFmtId="0" fontId="0" fillId="6" borderId="0" xfId="0" applyFill="1" applyAlignment="1">
      <alignment/>
    </xf>
    <xf numFmtId="0" fontId="0" fillId="6" borderId="0" xfId="0" applyFill="1" applyAlignment="1">
      <alignment/>
    </xf>
    <xf numFmtId="0" fontId="0" fillId="6" borderId="0" xfId="0" applyFill="1" applyAlignment="1">
      <alignment wrapText="1"/>
    </xf>
    <xf numFmtId="0" fontId="10" fillId="6" borderId="0" xfId="0" applyFont="1" applyFill="1" applyAlignment="1">
      <alignment/>
    </xf>
    <xf numFmtId="173" fontId="0" fillId="4" borderId="1" xfId="0" applyNumberFormat="1" applyFont="1" applyFill="1" applyBorder="1" applyAlignment="1">
      <alignment horizontal="center"/>
    </xf>
    <xf numFmtId="166" fontId="5" fillId="5" borderId="0" xfId="0" applyNumberFormat="1" applyFont="1" applyFill="1" applyBorder="1" applyAlignment="1">
      <alignment horizontal="center"/>
    </xf>
    <xf numFmtId="173" fontId="5" fillId="0" borderId="0" xfId="0" applyNumberFormat="1" applyFont="1" applyFill="1" applyBorder="1" applyAlignment="1">
      <alignment horizontal="center"/>
    </xf>
    <xf numFmtId="174" fontId="5" fillId="0" borderId="1" xfId="0" applyNumberFormat="1" applyFont="1" applyFill="1" applyBorder="1" applyAlignment="1">
      <alignment horizontal="center"/>
    </xf>
    <xf numFmtId="0" fontId="8" fillId="0" borderId="0" xfId="0" applyFont="1" applyAlignment="1">
      <alignment horizontal="center"/>
    </xf>
    <xf numFmtId="9" fontId="7" fillId="0" borderId="0" xfId="23" applyFont="1" applyFill="1" applyBorder="1" applyAlignment="1">
      <alignment horizontal="center"/>
    </xf>
    <xf numFmtId="175" fontId="5" fillId="0" borderId="0" xfId="0" applyNumberFormat="1" applyFont="1" applyAlignment="1">
      <alignment horizontal="center"/>
    </xf>
    <xf numFmtId="164" fontId="5" fillId="0" borderId="2" xfId="0" applyNumberFormat="1" applyFont="1" applyFill="1" applyBorder="1" applyAlignment="1">
      <alignment horizontal="center"/>
    </xf>
    <xf numFmtId="166" fontId="5" fillId="2" borderId="2" xfId="0" applyNumberFormat="1" applyFont="1" applyFill="1" applyBorder="1" applyAlignment="1">
      <alignment horizontal="center"/>
    </xf>
    <xf numFmtId="166" fontId="5" fillId="3" borderId="2" xfId="0" applyNumberFormat="1" applyFont="1" applyFill="1" applyBorder="1" applyAlignment="1">
      <alignment horizontal="center"/>
    </xf>
    <xf numFmtId="173" fontId="0" fillId="4" borderId="2" xfId="0" applyNumberFormat="1" applyFont="1" applyFill="1" applyBorder="1" applyAlignment="1">
      <alignment horizontal="center"/>
    </xf>
    <xf numFmtId="167" fontId="5" fillId="0" borderId="0" xfId="0" applyNumberFormat="1" applyFont="1" applyAlignment="1">
      <alignment horizontal="center"/>
    </xf>
    <xf numFmtId="0" fontId="0" fillId="0" borderId="0" xfId="0" applyAlignment="1">
      <alignment wrapText="1"/>
    </xf>
    <xf numFmtId="0" fontId="7" fillId="0" borderId="3" xfId="0" applyFont="1" applyFill="1" applyBorder="1" applyAlignment="1">
      <alignment/>
    </xf>
    <xf numFmtId="0" fontId="7" fillId="0" borderId="4" xfId="0" applyFont="1" applyFill="1" applyBorder="1" applyAlignment="1">
      <alignment/>
    </xf>
    <xf numFmtId="0" fontId="8" fillId="0" borderId="0" xfId="0" applyFont="1" applyBorder="1" applyAlignment="1">
      <alignment horizontal="center"/>
    </xf>
    <xf numFmtId="0" fontId="8" fillId="0" borderId="5" xfId="0" applyFont="1" applyBorder="1" applyAlignment="1">
      <alignment horizontal="center"/>
    </xf>
    <xf numFmtId="0" fontId="5" fillId="0" borderId="4" xfId="0" applyFont="1" applyFill="1" applyBorder="1" applyAlignment="1">
      <alignment/>
    </xf>
    <xf numFmtId="0" fontId="7" fillId="0" borderId="5" xfId="0" applyFont="1" applyFill="1" applyBorder="1" applyAlignment="1">
      <alignment horizontal="center"/>
    </xf>
    <xf numFmtId="0" fontId="5" fillId="0" borderId="6" xfId="0" applyFont="1" applyFill="1" applyBorder="1" applyAlignment="1">
      <alignment/>
    </xf>
    <xf numFmtId="0" fontId="5" fillId="0" borderId="7" xfId="0" applyFont="1" applyFill="1" applyBorder="1" applyAlignment="1">
      <alignment/>
    </xf>
    <xf numFmtId="0" fontId="0" fillId="0" borderId="0" xfId="0" applyBorder="1" applyAlignment="1">
      <alignment/>
    </xf>
    <xf numFmtId="0" fontId="5" fillId="0" borderId="8" xfId="0" applyFont="1" applyFill="1" applyBorder="1" applyAlignment="1">
      <alignment/>
    </xf>
    <xf numFmtId="4" fontId="5" fillId="0" borderId="0" xfId="0" applyNumberFormat="1" applyFont="1" applyFill="1" applyBorder="1" applyAlignment="1">
      <alignment/>
    </xf>
    <xf numFmtId="0" fontId="6" fillId="0" borderId="7" xfId="0" applyFont="1" applyFill="1" applyBorder="1" applyAlignment="1">
      <alignment/>
    </xf>
    <xf numFmtId="0" fontId="7" fillId="0" borderId="9" xfId="0" applyFont="1" applyFill="1" applyBorder="1" applyAlignment="1">
      <alignment/>
    </xf>
    <xf numFmtId="0" fontId="7" fillId="0" borderId="10" xfId="0" applyFont="1" applyFill="1" applyBorder="1" applyAlignment="1">
      <alignment/>
    </xf>
    <xf numFmtId="0" fontId="6" fillId="0" borderId="11" xfId="0" applyFont="1" applyFill="1" applyBorder="1" applyAlignment="1">
      <alignment/>
    </xf>
    <xf numFmtId="0" fontId="7" fillId="0" borderId="7" xfId="0" applyFont="1" applyFill="1" applyBorder="1" applyAlignment="1">
      <alignment/>
    </xf>
    <xf numFmtId="0" fontId="13" fillId="0" borderId="0" xfId="0" applyFont="1" applyAlignment="1">
      <alignment horizontal="center"/>
    </xf>
    <xf numFmtId="9" fontId="7" fillId="0" borderId="5" xfId="23" applyFont="1" applyFill="1" applyBorder="1" applyAlignment="1">
      <alignment horizontal="center"/>
    </xf>
    <xf numFmtId="10" fontId="5" fillId="0" borderId="0" xfId="23" applyNumberFormat="1" applyFont="1" applyAlignment="1">
      <alignment horizontal="center"/>
    </xf>
    <xf numFmtId="176" fontId="5" fillId="0" borderId="0" xfId="0" applyNumberFormat="1" applyFont="1" applyAlignment="1">
      <alignment horizontal="center"/>
    </xf>
    <xf numFmtId="166" fontId="5" fillId="0" borderId="0" xfId="0" applyNumberFormat="1" applyFont="1" applyFill="1" applyAlignment="1">
      <alignment horizontal="center"/>
    </xf>
    <xf numFmtId="167" fontId="5" fillId="0" borderId="5" xfId="0" applyNumberFormat="1" applyFont="1" applyFill="1" applyBorder="1" applyAlignment="1">
      <alignment horizontal="center"/>
    </xf>
    <xf numFmtId="0" fontId="0" fillId="6" borderId="12" xfId="0" applyNumberFormat="1" applyFill="1" applyBorder="1" applyAlignment="1">
      <alignment vertical="top" wrapText="1"/>
    </xf>
    <xf numFmtId="0" fontId="0" fillId="6" borderId="13" xfId="0" applyFill="1" applyBorder="1" applyAlignment="1">
      <alignment vertical="top" wrapText="1"/>
    </xf>
    <xf numFmtId="0" fontId="0" fillId="6" borderId="14" xfId="0" applyFill="1" applyBorder="1" applyAlignment="1">
      <alignment vertical="top" wrapText="1"/>
    </xf>
    <xf numFmtId="0" fontId="0" fillId="6" borderId="15" xfId="0" applyFill="1" applyBorder="1" applyAlignment="1">
      <alignment vertical="top" wrapText="1"/>
    </xf>
    <xf numFmtId="0" fontId="0" fillId="6" borderId="0" xfId="0" applyFill="1" applyBorder="1" applyAlignment="1">
      <alignment vertical="top" wrapText="1"/>
    </xf>
    <xf numFmtId="0" fontId="0" fillId="6" borderId="16" xfId="0" applyFill="1" applyBorder="1" applyAlignment="1">
      <alignment vertical="top" wrapText="1"/>
    </xf>
    <xf numFmtId="0" fontId="0" fillId="6" borderId="17" xfId="0" applyFill="1" applyBorder="1" applyAlignment="1">
      <alignment vertical="top" wrapText="1"/>
    </xf>
    <xf numFmtId="0" fontId="0" fillId="6" borderId="18" xfId="0" applyFill="1" applyBorder="1" applyAlignment="1">
      <alignment vertical="top" wrapText="1"/>
    </xf>
    <xf numFmtId="0" fontId="0" fillId="6" borderId="19" xfId="0" applyFill="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5" fillId="0" borderId="0" xfId="0" applyFont="1" applyFill="1" applyAlignment="1">
      <alignment horizontal="left" wrapText="1"/>
    </xf>
    <xf numFmtId="0" fontId="5" fillId="0" borderId="0" xfId="0" applyFont="1" applyAlignment="1">
      <alignment horizontal="left" vertical="top" wrapText="1"/>
    </xf>
    <xf numFmtId="0" fontId="6" fillId="0" borderId="0" xfId="0" applyFont="1" applyFill="1" applyAlignment="1">
      <alignment horizontal="left" wrapText="1"/>
    </xf>
    <xf numFmtId="0" fontId="0" fillId="0" borderId="4" xfId="0" applyFont="1" applyFill="1"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0" xfId="0" applyAlignment="1">
      <alignment wrapText="1"/>
    </xf>
    <xf numFmtId="0" fontId="7" fillId="0" borderId="10" xfId="0" applyFont="1" applyFill="1" applyBorder="1" applyAlignment="1">
      <alignment horizontal="center"/>
    </xf>
    <xf numFmtId="0" fontId="7" fillId="0" borderId="23" xfId="0" applyFont="1" applyFill="1" applyBorder="1" applyAlignment="1">
      <alignment horizontal="center"/>
    </xf>
  </cellXfs>
  <cellStyles count="9">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6"/>
    <cellStyle name="Comma" xfId="17"/>
    <cellStyle name="Comma [0]" xfId="18"/>
    <cellStyle name="Currency" xfId="19"/>
    <cellStyle name="Currency [0]" xfId="20"/>
    <cellStyle name="Followed Hyperlink" xfId="21"/>
    <cellStyle name="Hyperlink"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asgovernance.com/Documents%20and%20Settings\stephen.a.marland\Local%20Settings\Temporary%20Internet%20Files\OLKDF\LDZ%20Shrinkage%20Monthly%20Report%20Nov-07_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mmercial\Charging_and_Revenue\Gas%20Charging\Charge%20Setting\2007%20%20-%20October\October%20Final\Pension%20Defici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mmercial\Charging_and_Revenue\Gas%20Charging\Charge%20Setting\2009%20-%20October\Indicative\NTS%20charges%20Oct%2009%20-%20Indicativ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Revenue Summary"/>
      <sheetName val="Page 2"/>
      <sheetName val="Page 3"/>
      <sheetName val="Page 4"/>
      <sheetName val="Page 5"/>
      <sheetName val="Page 6"/>
      <sheetName val="Page 7"/>
      <sheetName val="Purchasing Summary"/>
      <sheetName val="Year End Forecast"/>
      <sheetName val="Procurement Scehdule"/>
      <sheetName val="Accrual Data"/>
      <sheetName val="LDZ Budget"/>
      <sheetName val="Most Recent Forecast"/>
      <sheetName val="Actuals"/>
      <sheetName val="Budget Variance"/>
      <sheetName val="Throughput Variance"/>
      <sheetName val="Revenue"/>
      <sheetName val="Revenue Variance"/>
      <sheetName val="YEP Original SF"/>
      <sheetName val="Chartdata"/>
      <sheetName val="Incentive Slide"/>
      <sheetName val="Sensitivity Analysis Data"/>
      <sheetName val="Actual Demand To-date"/>
      <sheetName val="Demand for Mike"/>
      <sheetName val="PurchaseSummary"/>
      <sheetName val="Interbook Transfers"/>
      <sheetName val="Daily Trades"/>
      <sheetName val="SAP"/>
      <sheetName val="DS6 Based Shrinkage Demand"/>
      <sheetName val="ActDemand By Month"/>
      <sheetName val="ActualDemand By Day"/>
      <sheetName val="DD_EA"/>
      <sheetName val="DD_EM"/>
      <sheetName val="DD_NT"/>
      <sheetName val="DD_NW"/>
      <sheetName val="DD_WM"/>
      <sheetName val="DailyShrinkage"/>
    </sheetNames>
    <sheetDataSet>
      <sheetData sheetId="0">
        <row r="11">
          <cell r="A11">
            <v>39387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ensions Deficit"/>
      <sheetName val="RPI"/>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Data Status"/>
      <sheetName val="TO MAR"/>
      <sheetName val="Pensions Deficit"/>
      <sheetName val="RPI"/>
      <sheetName val="TO Exit Charges"/>
      <sheetName val="20078 Transportation Model Exit"/>
      <sheetName val="TO Commodity Charge"/>
      <sheetName val="SO Commodity Charge"/>
      <sheetName val="Shorthaul Charging"/>
      <sheetName val="St Fergus Compression"/>
      <sheetName val="DC Volumes"/>
      <sheetName val="DC Peaks"/>
      <sheetName val="LDZ Peaks"/>
      <sheetName val="Volume Forecasts"/>
      <sheetName val="Information Provision SO"/>
      <sheetName val="Information Provision 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7"/>
    <pageSetUpPr fitToPage="1"/>
  </sheetPr>
  <dimension ref="A1:P22"/>
  <sheetViews>
    <sheetView tabSelected="1" workbookViewId="0" topLeftCell="A1">
      <selection activeCell="A22" sqref="A22"/>
    </sheetView>
  </sheetViews>
  <sheetFormatPr defaultColWidth="9.140625" defaultRowHeight="12.75"/>
  <cols>
    <col min="1" max="1" width="3.57421875" style="0" customWidth="1"/>
    <col min="2" max="2" width="13.140625" style="0" bestFit="1" customWidth="1"/>
  </cols>
  <sheetData>
    <row r="1" spans="1:16" ht="13.5" thickBot="1">
      <c r="A1" s="44"/>
      <c r="B1" s="44"/>
      <c r="C1" s="44"/>
      <c r="D1" s="44"/>
      <c r="E1" s="44"/>
      <c r="F1" s="44"/>
      <c r="G1" s="44"/>
      <c r="H1" s="44"/>
      <c r="I1" s="44"/>
      <c r="J1" s="44"/>
      <c r="K1" s="44"/>
      <c r="L1" s="44"/>
      <c r="M1" s="44"/>
      <c r="N1" s="44"/>
      <c r="O1" s="44"/>
      <c r="P1" s="44"/>
    </row>
    <row r="2" spans="1:16" ht="13.5" customHeight="1" thickTop="1">
      <c r="A2" s="44"/>
      <c r="B2" s="83" t="s">
        <v>67</v>
      </c>
      <c r="C2" s="92"/>
      <c r="D2" s="92"/>
      <c r="E2" s="92"/>
      <c r="F2" s="92"/>
      <c r="G2" s="92"/>
      <c r="H2" s="92"/>
      <c r="I2" s="92"/>
      <c r="J2" s="92"/>
      <c r="K2" s="93"/>
      <c r="L2" s="44"/>
      <c r="M2" s="44"/>
      <c r="N2" s="44"/>
      <c r="O2" s="44"/>
      <c r="P2" s="44"/>
    </row>
    <row r="3" spans="1:16" ht="12.75">
      <c r="A3" s="44"/>
      <c r="B3" s="94"/>
      <c r="C3" s="95"/>
      <c r="D3" s="95"/>
      <c r="E3" s="95"/>
      <c r="F3" s="95"/>
      <c r="G3" s="95"/>
      <c r="H3" s="95"/>
      <c r="I3" s="95"/>
      <c r="J3" s="95"/>
      <c r="K3" s="96"/>
      <c r="L3" s="44"/>
      <c r="M3" s="44"/>
      <c r="N3" s="44"/>
      <c r="O3" s="44"/>
      <c r="P3" s="44"/>
    </row>
    <row r="4" spans="1:16" ht="12.75">
      <c r="A4" s="44"/>
      <c r="B4" s="94"/>
      <c r="C4" s="95"/>
      <c r="D4" s="95"/>
      <c r="E4" s="95"/>
      <c r="F4" s="95"/>
      <c r="G4" s="95"/>
      <c r="H4" s="95"/>
      <c r="I4" s="95"/>
      <c r="J4" s="95"/>
      <c r="K4" s="96"/>
      <c r="L4" s="44"/>
      <c r="M4" s="44"/>
      <c r="N4" s="44"/>
      <c r="O4" s="44"/>
      <c r="P4" s="44"/>
    </row>
    <row r="5" spans="1:16" ht="12.75">
      <c r="A5" s="44"/>
      <c r="B5" s="94"/>
      <c r="C5" s="95"/>
      <c r="D5" s="95"/>
      <c r="E5" s="95"/>
      <c r="F5" s="95"/>
      <c r="G5" s="95"/>
      <c r="H5" s="95"/>
      <c r="I5" s="95"/>
      <c r="J5" s="95"/>
      <c r="K5" s="96"/>
      <c r="L5" s="44"/>
      <c r="M5" s="44"/>
      <c r="N5" s="44"/>
      <c r="O5" s="44"/>
      <c r="P5" s="44"/>
    </row>
    <row r="6" spans="1:16" ht="12.75">
      <c r="A6" s="44"/>
      <c r="B6" s="94"/>
      <c r="C6" s="95"/>
      <c r="D6" s="95"/>
      <c r="E6" s="95"/>
      <c r="F6" s="95"/>
      <c r="G6" s="95"/>
      <c r="H6" s="95"/>
      <c r="I6" s="95"/>
      <c r="J6" s="95"/>
      <c r="K6" s="96"/>
      <c r="L6" s="44"/>
      <c r="M6" s="44"/>
      <c r="N6" s="44"/>
      <c r="O6" s="44"/>
      <c r="P6" s="44"/>
    </row>
    <row r="7" spans="1:16" ht="13.5" thickBot="1">
      <c r="A7" s="44"/>
      <c r="B7" s="97"/>
      <c r="C7" s="98"/>
      <c r="D7" s="98"/>
      <c r="E7" s="98"/>
      <c r="F7" s="98"/>
      <c r="G7" s="98"/>
      <c r="H7" s="98"/>
      <c r="I7" s="98"/>
      <c r="J7" s="98"/>
      <c r="K7" s="99"/>
      <c r="L7" s="44"/>
      <c r="M7" s="44"/>
      <c r="N7" s="44"/>
      <c r="O7" s="44"/>
      <c r="P7" s="44"/>
    </row>
    <row r="8" spans="1:16" ht="14.25" thickBot="1" thickTop="1">
      <c r="A8" s="44"/>
      <c r="B8" s="45"/>
      <c r="C8" s="45"/>
      <c r="D8" s="45"/>
      <c r="E8" s="45"/>
      <c r="F8" s="45"/>
      <c r="G8" s="45"/>
      <c r="H8" s="45"/>
      <c r="I8" s="45"/>
      <c r="J8" s="45"/>
      <c r="K8" s="45"/>
      <c r="L8" s="44"/>
      <c r="M8" s="44"/>
      <c r="N8" s="44"/>
      <c r="O8" s="44"/>
      <c r="P8" s="44"/>
    </row>
    <row r="9" spans="1:16" ht="13.5" thickTop="1">
      <c r="A9" s="44"/>
      <c r="B9" s="83" t="s">
        <v>71</v>
      </c>
      <c r="C9" s="84"/>
      <c r="D9" s="84"/>
      <c r="E9" s="84"/>
      <c r="F9" s="84"/>
      <c r="G9" s="84"/>
      <c r="H9" s="84"/>
      <c r="I9" s="84"/>
      <c r="J9" s="84"/>
      <c r="K9" s="85"/>
      <c r="L9" s="44"/>
      <c r="M9" s="44"/>
      <c r="N9" s="44"/>
      <c r="O9" s="44"/>
      <c r="P9" s="44"/>
    </row>
    <row r="10" spans="1:16" ht="12.75">
      <c r="A10" s="44"/>
      <c r="B10" s="86"/>
      <c r="C10" s="87"/>
      <c r="D10" s="87"/>
      <c r="E10" s="87"/>
      <c r="F10" s="87"/>
      <c r="G10" s="87"/>
      <c r="H10" s="87"/>
      <c r="I10" s="87"/>
      <c r="J10" s="87"/>
      <c r="K10" s="88"/>
      <c r="L10" s="44"/>
      <c r="M10" s="44"/>
      <c r="N10" s="44"/>
      <c r="O10" s="44"/>
      <c r="P10" s="44"/>
    </row>
    <row r="11" spans="1:16" ht="12.75">
      <c r="A11" s="44"/>
      <c r="B11" s="86"/>
      <c r="C11" s="87"/>
      <c r="D11" s="87"/>
      <c r="E11" s="87"/>
      <c r="F11" s="87"/>
      <c r="G11" s="87"/>
      <c r="H11" s="87"/>
      <c r="I11" s="87"/>
      <c r="J11" s="87"/>
      <c r="K11" s="88"/>
      <c r="L11" s="44"/>
      <c r="M11" s="44"/>
      <c r="N11" s="44"/>
      <c r="O11" s="44"/>
      <c r="P11" s="44"/>
    </row>
    <row r="12" spans="1:16" ht="13.5" thickBot="1">
      <c r="A12" s="44"/>
      <c r="B12" s="89"/>
      <c r="C12" s="90"/>
      <c r="D12" s="90"/>
      <c r="E12" s="90"/>
      <c r="F12" s="90"/>
      <c r="G12" s="90"/>
      <c r="H12" s="90"/>
      <c r="I12" s="90"/>
      <c r="J12" s="90"/>
      <c r="K12" s="91"/>
      <c r="L12" s="44"/>
      <c r="M12" s="44"/>
      <c r="N12" s="44"/>
      <c r="O12" s="44"/>
      <c r="P12" s="44"/>
    </row>
    <row r="13" spans="1:16" ht="13.5" thickTop="1">
      <c r="A13" s="44"/>
      <c r="B13" s="46"/>
      <c r="C13" s="46"/>
      <c r="D13" s="46"/>
      <c r="E13" s="46"/>
      <c r="F13" s="46"/>
      <c r="G13" s="46"/>
      <c r="H13" s="46"/>
      <c r="I13" s="46"/>
      <c r="J13" s="46"/>
      <c r="K13" s="46"/>
      <c r="L13" s="44"/>
      <c r="M13" s="44"/>
      <c r="N13" s="44"/>
      <c r="O13" s="44"/>
      <c r="P13" s="44"/>
    </row>
    <row r="14" spans="1:16" ht="12.75">
      <c r="A14" s="44"/>
      <c r="B14" s="46"/>
      <c r="C14" s="46"/>
      <c r="D14" s="46"/>
      <c r="E14" s="46"/>
      <c r="F14" s="46"/>
      <c r="G14" s="46"/>
      <c r="H14" s="46"/>
      <c r="I14" s="46"/>
      <c r="J14" s="46"/>
      <c r="K14" s="46"/>
      <c r="L14" s="44"/>
      <c r="M14" s="44"/>
      <c r="N14" s="44"/>
      <c r="O14" s="44"/>
      <c r="P14" s="44"/>
    </row>
    <row r="15" spans="1:16" s="43" customFormat="1" ht="20.25">
      <c r="A15" s="47"/>
      <c r="B15" s="47" t="s">
        <v>45</v>
      </c>
      <c r="C15" s="47" t="s">
        <v>68</v>
      </c>
      <c r="D15" s="47"/>
      <c r="E15" s="47"/>
      <c r="F15" s="47"/>
      <c r="G15" s="47"/>
      <c r="H15" s="47"/>
      <c r="I15" s="47"/>
      <c r="J15" s="47"/>
      <c r="K15" s="47"/>
      <c r="L15" s="47"/>
      <c r="M15" s="47"/>
      <c r="N15" s="47"/>
      <c r="O15" s="47"/>
      <c r="P15" s="47"/>
    </row>
    <row r="16" spans="1:16" s="43" customFormat="1" ht="20.25">
      <c r="A16" s="47"/>
      <c r="B16" s="47" t="s">
        <v>48</v>
      </c>
      <c r="C16" s="47" t="s">
        <v>69</v>
      </c>
      <c r="D16" s="47"/>
      <c r="E16" s="47"/>
      <c r="F16" s="47"/>
      <c r="G16" s="47"/>
      <c r="H16" s="47"/>
      <c r="I16" s="47"/>
      <c r="J16" s="47"/>
      <c r="K16" s="47"/>
      <c r="L16" s="47"/>
      <c r="M16" s="47"/>
      <c r="N16" s="47"/>
      <c r="O16" s="47"/>
      <c r="P16" s="47"/>
    </row>
    <row r="17" spans="1:16" ht="12.75">
      <c r="A17" s="44"/>
      <c r="B17" s="44"/>
      <c r="C17" s="44"/>
      <c r="D17" s="44"/>
      <c r="E17" s="44"/>
      <c r="F17" s="44"/>
      <c r="G17" s="44"/>
      <c r="H17" s="44"/>
      <c r="I17" s="44"/>
      <c r="J17" s="44"/>
      <c r="K17" s="44"/>
      <c r="L17" s="44"/>
      <c r="M17" s="44"/>
      <c r="N17" s="44"/>
      <c r="O17" s="44"/>
      <c r="P17" s="44"/>
    </row>
    <row r="18" spans="1:16" ht="12.75">
      <c r="A18" s="44"/>
      <c r="B18" s="44"/>
      <c r="C18" s="44"/>
      <c r="D18" s="44"/>
      <c r="E18" s="44"/>
      <c r="F18" s="44"/>
      <c r="G18" s="44"/>
      <c r="H18" s="44"/>
      <c r="I18" s="44"/>
      <c r="J18" s="44"/>
      <c r="K18" s="44"/>
      <c r="L18" s="44"/>
      <c r="M18" s="44"/>
      <c r="N18" s="44"/>
      <c r="O18" s="44"/>
      <c r="P18" s="44"/>
    </row>
    <row r="19" spans="1:16" ht="12.75">
      <c r="A19" s="44"/>
      <c r="B19" s="44"/>
      <c r="C19" s="44"/>
      <c r="D19" s="44"/>
      <c r="E19" s="44"/>
      <c r="F19" s="44"/>
      <c r="G19" s="44"/>
      <c r="H19" s="44"/>
      <c r="I19" s="44"/>
      <c r="J19" s="44"/>
      <c r="K19" s="44"/>
      <c r="L19" s="44"/>
      <c r="M19" s="44"/>
      <c r="N19" s="44"/>
      <c r="O19" s="44"/>
      <c r="P19" s="44"/>
    </row>
    <row r="20" spans="1:16" ht="12.75">
      <c r="A20" s="44"/>
      <c r="B20" s="44"/>
      <c r="C20" s="44"/>
      <c r="D20" s="44"/>
      <c r="E20" s="44"/>
      <c r="F20" s="44"/>
      <c r="G20" s="44"/>
      <c r="H20" s="44"/>
      <c r="I20" s="44"/>
      <c r="J20" s="44"/>
      <c r="K20" s="44"/>
      <c r="L20" s="44"/>
      <c r="M20" s="44"/>
      <c r="N20" s="44"/>
      <c r="O20" s="44"/>
      <c r="P20" s="44"/>
    </row>
    <row r="21" spans="1:16" ht="12.75">
      <c r="A21" s="44"/>
      <c r="B21" s="44"/>
      <c r="C21" s="44"/>
      <c r="D21" s="44"/>
      <c r="E21" s="44"/>
      <c r="F21" s="44"/>
      <c r="G21" s="44"/>
      <c r="H21" s="44"/>
      <c r="I21" s="44"/>
      <c r="J21" s="44"/>
      <c r="K21" s="44"/>
      <c r="L21" s="44"/>
      <c r="M21" s="44"/>
      <c r="N21" s="44"/>
      <c r="O21" s="44"/>
      <c r="P21" s="44"/>
    </row>
    <row r="22" spans="1:16" ht="12.75">
      <c r="A22" s="44"/>
      <c r="B22" s="44"/>
      <c r="C22" s="44"/>
      <c r="D22" s="44"/>
      <c r="E22" s="44"/>
      <c r="F22" s="44"/>
      <c r="G22" s="44"/>
      <c r="H22" s="44"/>
      <c r="I22" s="44"/>
      <c r="J22" s="44"/>
      <c r="K22" s="44"/>
      <c r="L22" s="44"/>
      <c r="M22" s="44"/>
      <c r="N22" s="44"/>
      <c r="O22" s="44"/>
      <c r="P22" s="44"/>
    </row>
  </sheetData>
  <mergeCells count="2">
    <mergeCell ref="B9:K12"/>
    <mergeCell ref="B2:K7"/>
  </mergeCells>
  <printOptions/>
  <pageMargins left="0.75" right="0.75" top="1" bottom="1" header="0.5" footer="0.5"/>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IV65"/>
  <sheetViews>
    <sheetView workbookViewId="0" topLeftCell="A1">
      <selection activeCell="J19" sqref="J19"/>
    </sheetView>
  </sheetViews>
  <sheetFormatPr defaultColWidth="9.140625" defaultRowHeight="12.75"/>
  <cols>
    <col min="1" max="1" width="69.8515625" style="4" bestFit="1" customWidth="1"/>
    <col min="2" max="2" width="14.28125" style="3" customWidth="1"/>
    <col min="3" max="4" width="12.8515625" style="3" bestFit="1" customWidth="1"/>
    <col min="5" max="7" width="11.57421875" style="3" customWidth="1"/>
    <col min="8" max="16384" width="9.140625" style="4" customWidth="1"/>
  </cols>
  <sheetData>
    <row r="1" spans="1:2" ht="15">
      <c r="A1" s="1" t="s">
        <v>65</v>
      </c>
      <c r="B1" s="2"/>
    </row>
    <row r="2" ht="11.25">
      <c r="A2" s="5" t="s">
        <v>0</v>
      </c>
    </row>
    <row r="3" spans="1:7" ht="12.75">
      <c r="A3" s="6">
        <v>39938</v>
      </c>
      <c r="B3" s="7"/>
      <c r="C3" s="7"/>
      <c r="D3" s="7"/>
      <c r="E3" s="7"/>
      <c r="F3" s="7"/>
      <c r="G3" s="7"/>
    </row>
    <row r="4" spans="1:7" ht="14.25">
      <c r="A4" t="s">
        <v>1</v>
      </c>
      <c r="B4" s="52" t="s">
        <v>2</v>
      </c>
      <c r="C4" s="52" t="s">
        <v>3</v>
      </c>
      <c r="D4" s="52" t="s">
        <v>4</v>
      </c>
      <c r="E4" s="52" t="s">
        <v>5</v>
      </c>
      <c r="F4" s="52" t="s">
        <v>6</v>
      </c>
      <c r="G4" s="52" t="s">
        <v>58</v>
      </c>
    </row>
    <row r="5" spans="1:7" ht="12.75">
      <c r="A5"/>
      <c r="D5" s="7" t="s">
        <v>8</v>
      </c>
      <c r="E5" s="7"/>
      <c r="F5" s="7"/>
      <c r="G5" s="7"/>
    </row>
    <row r="6" spans="1:7" ht="12.75">
      <c r="A6" t="s">
        <v>24</v>
      </c>
      <c r="B6" s="8">
        <v>460.4</v>
      </c>
      <c r="C6" s="8">
        <v>460.4</v>
      </c>
      <c r="D6" s="8">
        <v>460.4</v>
      </c>
      <c r="E6" s="8">
        <v>460.4</v>
      </c>
      <c r="F6" s="8">
        <v>460.4</v>
      </c>
      <c r="G6" s="81"/>
    </row>
    <row r="7" spans="1:7" ht="12.75">
      <c r="A7" t="s">
        <v>29</v>
      </c>
      <c r="B7" s="54">
        <v>-9.5</v>
      </c>
      <c r="C7" s="54">
        <v>-9.5</v>
      </c>
      <c r="D7" s="54">
        <v>-9.5</v>
      </c>
      <c r="E7" s="54">
        <v>-9.5</v>
      </c>
      <c r="F7" s="54">
        <v>-9.5</v>
      </c>
      <c r="G7" s="54"/>
    </row>
    <row r="8" spans="1:7" ht="12.75">
      <c r="A8"/>
      <c r="B8" s="8"/>
      <c r="C8" s="8"/>
      <c r="D8" s="8"/>
      <c r="E8" s="8"/>
      <c r="F8" s="80"/>
      <c r="G8" s="80"/>
    </row>
    <row r="9" spans="1:7" ht="11.25">
      <c r="A9" s="67" t="s">
        <v>9</v>
      </c>
      <c r="B9" s="51">
        <v>1.098519466276732</v>
      </c>
      <c r="C9" s="55">
        <v>1.1432096508864926</v>
      </c>
      <c r="D9" s="55">
        <v>1.1869</v>
      </c>
      <c r="E9" s="55">
        <v>1.1869</v>
      </c>
      <c r="F9" s="55">
        <v>1.198769</v>
      </c>
      <c r="G9" s="55">
        <v>1.22274438</v>
      </c>
    </row>
    <row r="10" spans="1:7" ht="12.75">
      <c r="A10"/>
      <c r="B10" s="8"/>
      <c r="C10" s="79"/>
      <c r="D10" s="79"/>
      <c r="E10" s="79"/>
      <c r="F10" s="79"/>
      <c r="G10" s="79"/>
    </row>
    <row r="11" spans="1:256" s="12" customFormat="1" ht="11.25">
      <c r="A11" s="10" t="s">
        <v>10</v>
      </c>
      <c r="B11" s="11">
        <f aca="true" t="shared" si="0" ref="B11:G11">(B6+B7)*B9</f>
        <v>495.3224273441784</v>
      </c>
      <c r="C11" s="56">
        <f t="shared" si="0"/>
        <v>515.4732315847195</v>
      </c>
      <c r="D11" s="56">
        <f t="shared" si="0"/>
        <v>535.17321</v>
      </c>
      <c r="E11" s="56">
        <f t="shared" si="0"/>
        <v>535.17321</v>
      </c>
      <c r="F11" s="56">
        <f t="shared" si="0"/>
        <v>540.5249421</v>
      </c>
      <c r="G11" s="56">
        <f t="shared" si="0"/>
        <v>0</v>
      </c>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15" customFormat="1" ht="11.25">
      <c r="A12" s="68"/>
      <c r="B12" s="13"/>
      <c r="C12" s="13"/>
      <c r="D12" s="13"/>
      <c r="E12" s="13"/>
      <c r="F12" s="13"/>
      <c r="G12" s="13"/>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7" ht="12.75">
      <c r="A13" s="69" t="s">
        <v>25</v>
      </c>
      <c r="B13" s="8">
        <v>40.7</v>
      </c>
      <c r="C13" s="8">
        <v>44.5</v>
      </c>
      <c r="D13" s="8">
        <v>46.2</v>
      </c>
      <c r="E13" s="8">
        <v>48.14</v>
      </c>
      <c r="F13" s="8">
        <v>48.14</v>
      </c>
      <c r="G13" s="8"/>
    </row>
    <row r="14" spans="1:7" ht="12.75">
      <c r="A14" s="69" t="s">
        <v>26</v>
      </c>
      <c r="B14" s="8">
        <v>1.02</v>
      </c>
      <c r="C14" s="8">
        <v>1.76</v>
      </c>
      <c r="D14" s="8">
        <v>3</v>
      </c>
      <c r="E14" s="8">
        <v>1.68</v>
      </c>
      <c r="F14" s="8">
        <v>1.68</v>
      </c>
      <c r="G14" s="8"/>
    </row>
    <row r="15" spans="1:7" ht="11.25">
      <c r="A15" s="15" t="s">
        <v>49</v>
      </c>
      <c r="B15" s="50">
        <v>11</v>
      </c>
      <c r="C15" s="50">
        <f>B34</f>
        <v>-2.142427344178259</v>
      </c>
      <c r="D15" s="50">
        <v>-26.5</v>
      </c>
      <c r="E15" s="50">
        <v>0</v>
      </c>
      <c r="F15" s="50">
        <v>0</v>
      </c>
      <c r="G15" s="50"/>
    </row>
    <row r="16" ht="11.25">
      <c r="A16" s="70"/>
    </row>
    <row r="17" spans="1:256" s="15" customFormat="1" ht="11.25">
      <c r="A17" s="10" t="s">
        <v>50</v>
      </c>
      <c r="B17" s="11">
        <f aca="true" t="shared" si="1" ref="B17:G17">B11+SUM(B13:B14)-B15</f>
        <v>526.0424273441783</v>
      </c>
      <c r="C17" s="56">
        <f t="shared" si="1"/>
        <v>563.8756589288978</v>
      </c>
      <c r="D17" s="56">
        <v>610.8</v>
      </c>
      <c r="E17" s="56">
        <f t="shared" si="1"/>
        <v>584.9932100000001</v>
      </c>
      <c r="F17" s="56">
        <f t="shared" si="1"/>
        <v>590.3449421</v>
      </c>
      <c r="G17" s="56">
        <f t="shared" si="1"/>
        <v>0</v>
      </c>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7" ht="11.25">
      <c r="A18" s="68"/>
      <c r="B18" s="13"/>
      <c r="C18" s="14"/>
      <c r="D18" s="14"/>
      <c r="E18" s="14"/>
      <c r="F18" s="14"/>
      <c r="G18" s="14"/>
    </row>
    <row r="19" spans="1:7" ht="11.25">
      <c r="A19" s="15" t="s">
        <v>11</v>
      </c>
      <c r="B19" s="54">
        <v>0</v>
      </c>
      <c r="C19" s="54">
        <f aca="true" t="shared" si="2" ref="C19:F20">C13-B13</f>
        <v>3.799999999999997</v>
      </c>
      <c r="D19" s="54">
        <f t="shared" si="2"/>
        <v>1.7000000000000028</v>
      </c>
      <c r="E19" s="54">
        <f t="shared" si="2"/>
        <v>1.9399999999999977</v>
      </c>
      <c r="F19" s="54">
        <f t="shared" si="2"/>
        <v>0</v>
      </c>
      <c r="G19" s="54"/>
    </row>
    <row r="20" spans="1:7" ht="11.25">
      <c r="A20" s="15" t="s">
        <v>31</v>
      </c>
      <c r="B20" s="54">
        <v>0</v>
      </c>
      <c r="C20" s="54">
        <f t="shared" si="2"/>
        <v>0.74</v>
      </c>
      <c r="D20" s="54">
        <f t="shared" si="2"/>
        <v>1.24</v>
      </c>
      <c r="E20" s="54">
        <f t="shared" si="2"/>
        <v>-1.32</v>
      </c>
      <c r="F20" s="54">
        <f t="shared" si="2"/>
        <v>0</v>
      </c>
      <c r="G20" s="54"/>
    </row>
    <row r="21" ht="11.25">
      <c r="A21" s="15"/>
    </row>
    <row r="22" spans="1:256" s="17" customFormat="1" ht="11.25">
      <c r="A22" s="15" t="s">
        <v>14</v>
      </c>
      <c r="B22" s="16"/>
      <c r="C22" s="16"/>
      <c r="D22" s="16"/>
      <c r="E22" s="16"/>
      <c r="F22" s="16"/>
      <c r="G22" s="16"/>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s="17" customFormat="1" ht="11.25">
      <c r="A23" s="71"/>
      <c r="B23" s="16"/>
      <c r="C23" s="14"/>
      <c r="D23" s="14"/>
      <c r="E23" s="14"/>
      <c r="F23" s="14"/>
      <c r="G23" s="1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7" ht="11.25">
      <c r="A24" s="15" t="s">
        <v>30</v>
      </c>
      <c r="B24" s="13">
        <v>26.5</v>
      </c>
      <c r="C24" s="13">
        <f>26.53+1</f>
        <v>27.53</v>
      </c>
      <c r="D24" s="13">
        <v>27.8</v>
      </c>
      <c r="E24" s="13">
        <f>26.53+1</f>
        <v>27.53</v>
      </c>
      <c r="F24" s="13">
        <f>26.53+1</f>
        <v>27.53</v>
      </c>
      <c r="G24" s="13"/>
    </row>
    <row r="25" spans="1:7" ht="11.25">
      <c r="A25" s="15" t="s">
        <v>39</v>
      </c>
      <c r="B25" s="13">
        <v>55.8</v>
      </c>
      <c r="C25" s="13">
        <v>57.2</v>
      </c>
      <c r="D25" s="13">
        <v>52.3</v>
      </c>
      <c r="E25" s="13">
        <v>55.8</v>
      </c>
      <c r="F25" s="13">
        <v>55.8</v>
      </c>
      <c r="G25" s="13"/>
    </row>
    <row r="26" spans="1:7" ht="11.25">
      <c r="A26" s="15" t="s">
        <v>27</v>
      </c>
      <c r="B26" s="13">
        <v>250.3</v>
      </c>
      <c r="C26" s="13">
        <f>(C17-C24)/2+C31</f>
        <v>249.6728294644489</v>
      </c>
      <c r="D26" s="13">
        <v>296.7</v>
      </c>
      <c r="E26" s="13">
        <f>((SUM(E$11:E$14)-E$24)/2)-D31</f>
        <v>278.731605</v>
      </c>
      <c r="F26" s="13">
        <f>((SUM(F$11:F$14)-F$24)/2)-E31</f>
        <v>281.40747104999997</v>
      </c>
      <c r="G26" s="13"/>
    </row>
    <row r="27" spans="1:7" ht="11.25">
      <c r="A27" s="15" t="s">
        <v>28</v>
      </c>
      <c r="B27" s="13">
        <v>191.3</v>
      </c>
      <c r="C27" s="13">
        <f>(C17-C24)/2-C25+C32</f>
        <v>202.97282946444892</v>
      </c>
      <c r="D27" s="13">
        <v>233.9</v>
      </c>
      <c r="E27" s="13">
        <f>((SUM(E$11:E$14)-E$24)/2)-E$25-D$32</f>
        <v>222.931605</v>
      </c>
      <c r="F27" s="13">
        <f>((SUM(F$11:F$14)-F$24)/2)-F$25-E$32</f>
        <v>225.60747104999996</v>
      </c>
      <c r="G27" s="13"/>
    </row>
    <row r="28" spans="1:7" ht="11.25">
      <c r="A28" s="70"/>
      <c r="B28" s="13"/>
      <c r="C28" s="13"/>
      <c r="D28" s="13"/>
      <c r="E28" s="13"/>
      <c r="F28" s="13"/>
      <c r="G28" s="13"/>
    </row>
    <row r="29" spans="1:7" ht="11.25">
      <c r="A29" s="18" t="s">
        <v>15</v>
      </c>
      <c r="B29" s="19">
        <f aca="true" t="shared" si="3" ref="B29:G29">SUM(B24:B27)</f>
        <v>523.9000000000001</v>
      </c>
      <c r="C29" s="57">
        <f>SUM(C24:C27)</f>
        <v>537.3756589288978</v>
      </c>
      <c r="D29" s="57">
        <v>610.8</v>
      </c>
      <c r="E29" s="57">
        <f t="shared" si="3"/>
        <v>584.99321</v>
      </c>
      <c r="F29" s="57">
        <f t="shared" si="3"/>
        <v>590.3449420999999</v>
      </c>
      <c r="G29" s="57">
        <f t="shared" si="3"/>
        <v>0</v>
      </c>
    </row>
    <row r="30" spans="1:256" s="5" customFormat="1" ht="11.25">
      <c r="A30" s="72"/>
      <c r="B30" s="20"/>
      <c r="C30" s="21"/>
      <c r="D30" s="21"/>
      <c r="E30" s="21"/>
      <c r="F30" s="21"/>
      <c r="G30" s="21"/>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7" ht="11.25">
      <c r="A31" s="15" t="s">
        <v>32</v>
      </c>
      <c r="B31" s="49"/>
      <c r="C31" s="13">
        <v>-18.5</v>
      </c>
      <c r="D31" s="13">
        <v>0</v>
      </c>
      <c r="E31" s="13">
        <v>0</v>
      </c>
      <c r="F31" s="13">
        <v>0</v>
      </c>
      <c r="G31" s="13"/>
    </row>
    <row r="32" spans="1:7" ht="11.25">
      <c r="A32" s="15" t="s">
        <v>33</v>
      </c>
      <c r="B32" s="49"/>
      <c r="C32" s="13">
        <v>-8</v>
      </c>
      <c r="D32" s="13">
        <v>0</v>
      </c>
      <c r="E32" s="13">
        <v>0</v>
      </c>
      <c r="F32" s="13">
        <v>0</v>
      </c>
      <c r="G32" s="13"/>
    </row>
    <row r="33" spans="1:7" ht="11.25">
      <c r="A33" s="70"/>
      <c r="B33" s="13"/>
      <c r="C33" s="13"/>
      <c r="D33" s="13"/>
      <c r="E33" s="13"/>
      <c r="F33" s="13"/>
      <c r="G33" s="13"/>
    </row>
    <row r="34" spans="1:256" s="25" customFormat="1" ht="15.75">
      <c r="A34" s="22" t="s">
        <v>23</v>
      </c>
      <c r="B34" s="48">
        <f aca="true" t="shared" si="4" ref="B34:G34">B29-B17</f>
        <v>-2.142427344178259</v>
      </c>
      <c r="C34" s="58">
        <f>SUM(C31:C32)</f>
        <v>-26.5</v>
      </c>
      <c r="D34" s="58">
        <f t="shared" si="4"/>
        <v>0</v>
      </c>
      <c r="E34" s="58">
        <f t="shared" si="4"/>
        <v>0</v>
      </c>
      <c r="F34" s="58">
        <f t="shared" si="4"/>
        <v>0</v>
      </c>
      <c r="G34" s="58">
        <f t="shared" si="4"/>
        <v>0</v>
      </c>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s="27" customFormat="1" ht="16.5" thickBot="1">
      <c r="A35" s="73"/>
      <c r="B35" s="26"/>
      <c r="C35" s="26"/>
      <c r="D35" s="26"/>
      <c r="E35" s="26"/>
      <c r="F35" s="26"/>
      <c r="G35" s="26"/>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s="27" customFormat="1" ht="15.75">
      <c r="A36" s="61" t="s">
        <v>55</v>
      </c>
      <c r="B36" s="110" t="s">
        <v>51</v>
      </c>
      <c r="C36" s="110"/>
      <c r="D36" s="110"/>
      <c r="E36" s="110"/>
      <c r="F36" s="110"/>
      <c r="G36" s="111"/>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s="27" customFormat="1" ht="15.75">
      <c r="A37" s="62"/>
      <c r="B37" s="63" t="s">
        <v>2</v>
      </c>
      <c r="C37" s="63" t="s">
        <v>3</v>
      </c>
      <c r="D37" s="63" t="s">
        <v>4</v>
      </c>
      <c r="E37" s="63" t="s">
        <v>5</v>
      </c>
      <c r="F37" s="63" t="s">
        <v>6</v>
      </c>
      <c r="G37" s="64" t="s">
        <v>43</v>
      </c>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s="27" customFormat="1" ht="15.75">
      <c r="A38" s="65" t="s">
        <v>52</v>
      </c>
      <c r="B38" s="28">
        <v>191.425</v>
      </c>
      <c r="C38" s="28">
        <v>235.1</v>
      </c>
      <c r="D38" s="14">
        <v>248.5</v>
      </c>
      <c r="E38" s="14">
        <f>(E27-(D38/2))*2</f>
        <v>197.36320999999998</v>
      </c>
      <c r="F38" s="14">
        <f>(F27-(E38/2))*2</f>
        <v>253.85173209999994</v>
      </c>
      <c r="G38" s="82">
        <v>264</v>
      </c>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s="27" customFormat="1" ht="15.75">
      <c r="A39" s="62"/>
      <c r="B39" s="26"/>
      <c r="C39" s="26"/>
      <c r="D39" s="26"/>
      <c r="E39" s="26"/>
      <c r="F39" s="26"/>
      <c r="G39" s="66"/>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27" customFormat="1" ht="18.75">
      <c r="A40" s="62" t="s">
        <v>57</v>
      </c>
      <c r="B40" s="26" t="s">
        <v>53</v>
      </c>
      <c r="C40" s="53">
        <f>(C38-B38)/B38</f>
        <v>0.2281572417395846</v>
      </c>
      <c r="D40" s="53">
        <f>(D38-C38)/C38</f>
        <v>0.056997022543598494</v>
      </c>
      <c r="E40" s="53">
        <f>(E38-D38)/D38</f>
        <v>-0.2057818511066399</v>
      </c>
      <c r="F40" s="53">
        <f>(F38-E38)/E38</f>
        <v>0.28621606884079337</v>
      </c>
      <c r="G40" s="78"/>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27" customFormat="1" ht="15.75">
      <c r="A41" s="103" t="s">
        <v>61</v>
      </c>
      <c r="B41" s="104"/>
      <c r="C41" s="104"/>
      <c r="D41" s="104"/>
      <c r="E41" s="104"/>
      <c r="F41" s="104"/>
      <c r="G41" s="105"/>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27" customFormat="1" ht="16.5" thickBot="1">
      <c r="A42" s="106"/>
      <c r="B42" s="107"/>
      <c r="C42" s="107"/>
      <c r="D42" s="107"/>
      <c r="E42" s="107"/>
      <c r="F42" s="107"/>
      <c r="G42" s="108"/>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27" customFormat="1" ht="15.75">
      <c r="A43" s="74"/>
      <c r="B43" s="26"/>
      <c r="C43" s="26"/>
      <c r="D43" s="26"/>
      <c r="E43" s="26"/>
      <c r="F43" s="26"/>
      <c r="G43" s="26"/>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6" ht="12.75">
      <c r="A44" s="31" t="s">
        <v>16</v>
      </c>
      <c r="C44" s="32"/>
      <c r="D44" s="33"/>
      <c r="E44" s="33"/>
      <c r="F44" s="33"/>
    </row>
    <row r="45" spans="1:7" ht="11.25" customHeight="1">
      <c r="A45" s="34" t="s">
        <v>17</v>
      </c>
      <c r="B45" s="35"/>
      <c r="C45" s="36"/>
      <c r="D45" s="36"/>
      <c r="E45" s="36"/>
      <c r="F45" s="36"/>
      <c r="G45" s="35"/>
    </row>
    <row r="46" spans="1:7" ht="11.25" customHeight="1">
      <c r="A46" s="100" t="s">
        <v>18</v>
      </c>
      <c r="B46" s="100"/>
      <c r="C46" s="100"/>
      <c r="D46" s="100"/>
      <c r="E46" s="100"/>
      <c r="F46" s="100"/>
      <c r="G46" s="100"/>
    </row>
    <row r="47" spans="1:7" ht="12.75">
      <c r="A47" s="35"/>
      <c r="B47" s="35"/>
      <c r="C47" s="36"/>
      <c r="D47" s="36"/>
      <c r="E47" s="36"/>
      <c r="F47" s="36"/>
      <c r="G47" s="35"/>
    </row>
    <row r="48" spans="1:7" ht="11.25">
      <c r="A48" s="102" t="s">
        <v>7</v>
      </c>
      <c r="B48" s="102"/>
      <c r="C48" s="102"/>
      <c r="D48" s="102"/>
      <c r="E48" s="102"/>
      <c r="F48" s="102"/>
      <c r="G48" s="102"/>
    </row>
    <row r="49" spans="1:7" ht="11.25" customHeight="1">
      <c r="A49" s="100" t="s">
        <v>59</v>
      </c>
      <c r="B49" s="100"/>
      <c r="C49" s="100"/>
      <c r="D49" s="100"/>
      <c r="E49" s="100"/>
      <c r="F49" s="100"/>
      <c r="G49" s="100"/>
    </row>
    <row r="50" spans="1:7" ht="11.25">
      <c r="A50" s="109"/>
      <c r="B50" s="109"/>
      <c r="C50" s="109"/>
      <c r="D50" s="109"/>
      <c r="E50" s="109"/>
      <c r="F50" s="109"/>
      <c r="G50" s="109"/>
    </row>
    <row r="51" spans="1:7" ht="12.75">
      <c r="A51" s="60"/>
      <c r="B51" s="60"/>
      <c r="C51" s="60"/>
      <c r="D51" s="60"/>
      <c r="E51" s="60"/>
      <c r="F51" s="60"/>
      <c r="G51" s="60"/>
    </row>
    <row r="52" spans="1:7" ht="11.25" customHeight="1">
      <c r="A52" s="102" t="s">
        <v>19</v>
      </c>
      <c r="B52" s="102"/>
      <c r="C52" s="102"/>
      <c r="D52" s="102"/>
      <c r="E52" s="102"/>
      <c r="F52" s="102"/>
      <c r="G52" s="102"/>
    </row>
    <row r="53" spans="1:7" ht="11.25">
      <c r="A53" s="100"/>
      <c r="B53" s="100"/>
      <c r="C53" s="100"/>
      <c r="D53" s="100"/>
      <c r="E53" s="100"/>
      <c r="F53" s="100"/>
      <c r="G53" s="100"/>
    </row>
    <row r="54" spans="1:7" ht="11.25">
      <c r="A54" s="100" t="s">
        <v>60</v>
      </c>
      <c r="B54" s="100"/>
      <c r="C54" s="100"/>
      <c r="D54" s="100"/>
      <c r="E54" s="100"/>
      <c r="F54" s="100"/>
      <c r="G54" s="100"/>
    </row>
    <row r="55" spans="1:7" ht="11.25">
      <c r="A55" s="38"/>
      <c r="B55" s="38"/>
      <c r="C55" s="38"/>
      <c r="D55" s="38"/>
      <c r="E55" s="38"/>
      <c r="F55" s="38"/>
      <c r="G55" s="38"/>
    </row>
    <row r="56" spans="1:7" ht="11.25">
      <c r="A56" s="38" t="s">
        <v>20</v>
      </c>
      <c r="B56" s="38"/>
      <c r="C56" s="38"/>
      <c r="D56" s="38"/>
      <c r="E56" s="38"/>
      <c r="F56" s="38"/>
      <c r="G56" s="38"/>
    </row>
    <row r="57" spans="1:7" ht="11.25">
      <c r="A57" s="100"/>
      <c r="B57" s="100"/>
      <c r="C57" s="100"/>
      <c r="D57" s="100"/>
      <c r="E57" s="100"/>
      <c r="F57" s="100"/>
      <c r="G57" s="100"/>
    </row>
    <row r="58" spans="1:7" ht="21.75" customHeight="1">
      <c r="A58" s="100" t="s">
        <v>62</v>
      </c>
      <c r="B58" s="100"/>
      <c r="C58" s="100"/>
      <c r="D58" s="100"/>
      <c r="E58" s="100"/>
      <c r="F58" s="100"/>
      <c r="G58" s="100"/>
    </row>
    <row r="59" spans="1:7" ht="11.25" customHeight="1">
      <c r="A59" s="100"/>
      <c r="B59" s="100"/>
      <c r="C59" s="100"/>
      <c r="D59" s="100"/>
      <c r="E59" s="100"/>
      <c r="F59" s="100"/>
      <c r="G59" s="100"/>
    </row>
    <row r="60" spans="1:7" ht="11.25">
      <c r="A60" s="37"/>
      <c r="B60" s="39"/>
      <c r="C60" s="35"/>
      <c r="D60" s="35"/>
      <c r="E60" s="35"/>
      <c r="F60" s="35"/>
      <c r="G60" s="35"/>
    </row>
    <row r="61" spans="1:7" ht="11.25">
      <c r="A61" s="29"/>
      <c r="B61" s="30"/>
      <c r="C61" s="30"/>
      <c r="D61" s="30"/>
      <c r="E61" s="30"/>
      <c r="F61" s="30"/>
      <c r="G61" s="30"/>
    </row>
    <row r="62" spans="1:4" ht="12.75">
      <c r="A62" s="40" t="s">
        <v>21</v>
      </c>
      <c r="B62" s="33"/>
      <c r="C62" s="33"/>
      <c r="D62" s="33"/>
    </row>
    <row r="63" spans="1:7" ht="141.75" customHeight="1">
      <c r="A63" s="101" t="s">
        <v>22</v>
      </c>
      <c r="B63" s="101"/>
      <c r="C63" s="101"/>
      <c r="D63" s="101"/>
      <c r="E63" s="101"/>
      <c r="F63" s="101"/>
      <c r="G63" s="101"/>
    </row>
    <row r="64" spans="1:7" ht="11.25">
      <c r="A64" s="41"/>
      <c r="B64" s="41"/>
      <c r="C64" s="41"/>
      <c r="D64" s="41"/>
      <c r="E64" s="41"/>
      <c r="F64" s="41"/>
      <c r="G64" s="41"/>
    </row>
    <row r="65" spans="1:7" ht="11.25">
      <c r="A65" s="41"/>
      <c r="B65" s="41"/>
      <c r="C65" s="41"/>
      <c r="D65" s="41"/>
      <c r="E65" s="41"/>
      <c r="F65" s="41"/>
      <c r="G65" s="41"/>
    </row>
  </sheetData>
  <mergeCells count="12">
    <mergeCell ref="A41:G42"/>
    <mergeCell ref="A49:G50"/>
    <mergeCell ref="A54:G54"/>
    <mergeCell ref="B36:G36"/>
    <mergeCell ref="A46:G46"/>
    <mergeCell ref="A48:G48"/>
    <mergeCell ref="A59:G59"/>
    <mergeCell ref="A63:G63"/>
    <mergeCell ref="A52:G52"/>
    <mergeCell ref="A53:G53"/>
    <mergeCell ref="A57:G57"/>
    <mergeCell ref="A58:G58"/>
  </mergeCells>
  <printOptions/>
  <pageMargins left="0.75" right="0.75" top="1" bottom="1" header="0.5" footer="0.5"/>
  <pageSetup fitToHeight="1" fitToWidth="1" horizontalDpi="600" verticalDpi="600" orientation="portrait" paperSize="9" scale="61" r:id="rId1"/>
  <headerFooter alignWithMargins="0">
    <oddFooter>&amp;RUncontrolled when printed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IV53"/>
  <sheetViews>
    <sheetView workbookViewId="0" topLeftCell="A1">
      <selection activeCell="A13" sqref="A13"/>
    </sheetView>
  </sheetViews>
  <sheetFormatPr defaultColWidth="9.140625" defaultRowHeight="12.75"/>
  <cols>
    <col min="1" max="1" width="77.421875" style="4" bestFit="1" customWidth="1"/>
    <col min="2" max="2" width="14.28125" style="3" customWidth="1"/>
    <col min="3" max="3" width="12.8515625" style="3" bestFit="1" customWidth="1"/>
    <col min="4" max="7" width="11.57421875" style="3" customWidth="1"/>
    <col min="8" max="16384" width="9.140625" style="4" customWidth="1"/>
  </cols>
  <sheetData>
    <row r="2" spans="1:2" ht="15">
      <c r="A2" s="1" t="s">
        <v>66</v>
      </c>
      <c r="B2" s="2"/>
    </row>
    <row r="3" ht="11.25">
      <c r="A3" s="5" t="s">
        <v>0</v>
      </c>
    </row>
    <row r="4" spans="1:7" ht="12.75">
      <c r="A4" s="6">
        <v>39938</v>
      </c>
      <c r="B4" s="7"/>
      <c r="C4" s="7"/>
      <c r="D4" s="7"/>
      <c r="E4" s="42"/>
      <c r="F4" s="7"/>
      <c r="G4" s="7"/>
    </row>
    <row r="5" spans="1:7" ht="14.25">
      <c r="A5" t="s">
        <v>1</v>
      </c>
      <c r="B5" s="52" t="s">
        <v>2</v>
      </c>
      <c r="C5" s="52" t="s">
        <v>3</v>
      </c>
      <c r="D5" s="52" t="s">
        <v>4</v>
      </c>
      <c r="E5" s="52" t="s">
        <v>5</v>
      </c>
      <c r="F5" s="52" t="s">
        <v>6</v>
      </c>
      <c r="G5" s="77" t="s">
        <v>70</v>
      </c>
    </row>
    <row r="6" spans="1:7" ht="12.75">
      <c r="A6"/>
      <c r="D6" s="3" t="s">
        <v>8</v>
      </c>
      <c r="F6" s="7"/>
      <c r="G6" s="7"/>
    </row>
    <row r="7" spans="1:7" ht="12.75">
      <c r="A7" t="s">
        <v>46</v>
      </c>
      <c r="B7" s="8">
        <v>60.13</v>
      </c>
      <c r="C7" s="8">
        <v>80.6</v>
      </c>
      <c r="D7" s="8">
        <v>79.93900000000001</v>
      </c>
      <c r="E7" s="59">
        <v>79.19707204243979</v>
      </c>
      <c r="F7" s="59">
        <v>87.72690992576874</v>
      </c>
      <c r="G7" s="59"/>
    </row>
    <row r="8" spans="1:7" ht="12.75">
      <c r="A8" t="s">
        <v>47</v>
      </c>
      <c r="B8" s="8">
        <f>25.73-11.79</f>
        <v>13.940000000000001</v>
      </c>
      <c r="C8" s="8">
        <v>14.49</v>
      </c>
      <c r="D8" s="8">
        <v>9.65</v>
      </c>
      <c r="E8" s="8">
        <v>9.6</v>
      </c>
      <c r="F8" s="8">
        <v>8</v>
      </c>
      <c r="G8" s="8"/>
    </row>
    <row r="9" spans="1:7" ht="12.75">
      <c r="A9" t="s">
        <v>54</v>
      </c>
      <c r="B9" s="8">
        <f>126.25-12.79</f>
        <v>113.46000000000001</v>
      </c>
      <c r="C9" s="8">
        <v>175.23</v>
      </c>
      <c r="D9" s="8">
        <v>145.8</v>
      </c>
      <c r="E9" s="8">
        <v>144.3622862578943</v>
      </c>
      <c r="F9" s="8">
        <v>144.3622862578943</v>
      </c>
      <c r="G9" s="20" t="s">
        <v>56</v>
      </c>
    </row>
    <row r="10" spans="1:7" ht="12.75">
      <c r="A10" t="s">
        <v>42</v>
      </c>
      <c r="B10" s="8">
        <v>61.42</v>
      </c>
      <c r="C10" s="8">
        <v>64.73</v>
      </c>
      <c r="D10" s="8">
        <v>70.74909252549209</v>
      </c>
      <c r="E10" s="8">
        <v>61.4</v>
      </c>
      <c r="F10" s="8">
        <v>59.1</v>
      </c>
      <c r="G10" s="8"/>
    </row>
    <row r="11" spans="1:7" ht="12.75">
      <c r="A11" t="s">
        <v>36</v>
      </c>
      <c r="B11" s="8">
        <v>0</v>
      </c>
      <c r="C11" s="8">
        <v>0</v>
      </c>
      <c r="D11" s="8">
        <v>0</v>
      </c>
      <c r="E11" s="8">
        <v>0</v>
      </c>
      <c r="F11" s="8">
        <v>0</v>
      </c>
      <c r="G11" s="8"/>
    </row>
    <row r="12" spans="1:7" ht="12.75">
      <c r="A12" t="s">
        <v>37</v>
      </c>
      <c r="B12" s="8">
        <v>0</v>
      </c>
      <c r="C12" s="8">
        <v>0</v>
      </c>
      <c r="D12" s="8">
        <v>0</v>
      </c>
      <c r="E12" s="8">
        <v>0</v>
      </c>
      <c r="F12" s="8">
        <v>0</v>
      </c>
      <c r="G12" s="8"/>
    </row>
    <row r="13" spans="1:7" ht="12.75">
      <c r="A13" t="s">
        <v>40</v>
      </c>
      <c r="B13" s="8">
        <v>0</v>
      </c>
      <c r="C13" s="8">
        <v>0</v>
      </c>
      <c r="D13" s="8">
        <v>0</v>
      </c>
      <c r="E13" s="8">
        <v>0</v>
      </c>
      <c r="F13" s="8">
        <v>0</v>
      </c>
      <c r="G13" s="8"/>
    </row>
    <row r="14" spans="1:7" ht="12.75">
      <c r="A14"/>
      <c r="B14" s="9"/>
      <c r="C14" s="9"/>
      <c r="D14" s="9"/>
      <c r="E14" s="9"/>
      <c r="F14" s="9"/>
      <c r="G14" s="9"/>
    </row>
    <row r="15" spans="1:256" s="12" customFormat="1" ht="11.25">
      <c r="A15" s="10" t="s">
        <v>44</v>
      </c>
      <c r="B15" s="11">
        <f>SUM(B7:B13)</f>
        <v>248.95000000000005</v>
      </c>
      <c r="C15" s="11">
        <v>335.05</v>
      </c>
      <c r="D15" s="11">
        <v>306.1380925254921</v>
      </c>
      <c r="E15" s="11">
        <f>SUM(E7:E13)</f>
        <v>294.55935830033405</v>
      </c>
      <c r="F15" s="11">
        <f>SUM(F7:F13)</f>
        <v>299.18919618366306</v>
      </c>
      <c r="G15" s="11"/>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7" ht="11.25">
      <c r="A16" s="68"/>
      <c r="B16" s="13"/>
      <c r="C16" s="13"/>
      <c r="D16" s="14"/>
      <c r="E16" s="13"/>
      <c r="F16" s="14"/>
      <c r="G16" s="14"/>
    </row>
    <row r="17" spans="1:22" ht="11.25">
      <c r="A17" s="15"/>
      <c r="B17" s="13"/>
      <c r="C17" s="13"/>
      <c r="D17" s="13"/>
      <c r="E17" s="13"/>
      <c r="F17" s="13"/>
      <c r="G17" s="13"/>
      <c r="H17" s="13"/>
      <c r="I17" s="13"/>
      <c r="J17" s="13"/>
      <c r="K17" s="13"/>
      <c r="L17" s="13"/>
      <c r="M17" s="13"/>
      <c r="N17" s="13"/>
      <c r="O17" s="13"/>
      <c r="P17" s="13"/>
      <c r="Q17" s="13"/>
      <c r="R17" s="13"/>
      <c r="S17" s="13"/>
      <c r="T17" s="13"/>
      <c r="U17" s="13"/>
      <c r="V17" s="13"/>
    </row>
    <row r="18" spans="1:7" ht="11.25">
      <c r="A18" s="15" t="s">
        <v>12</v>
      </c>
      <c r="B18" s="13">
        <v>-5.04</v>
      </c>
      <c r="C18" s="13">
        <v>-4.3</v>
      </c>
      <c r="D18" s="13">
        <v>-31</v>
      </c>
      <c r="E18" s="13">
        <v>0</v>
      </c>
      <c r="F18" s="13">
        <v>0</v>
      </c>
      <c r="G18" s="13"/>
    </row>
    <row r="19" spans="1:7" ht="11.25">
      <c r="A19" s="70"/>
      <c r="B19" s="13"/>
      <c r="C19" s="13"/>
      <c r="D19" s="14"/>
      <c r="E19" s="13"/>
      <c r="F19" s="14"/>
      <c r="G19" s="14"/>
    </row>
    <row r="20" spans="1:256" s="15" customFormat="1" ht="11.25">
      <c r="A20" s="10" t="s">
        <v>13</v>
      </c>
      <c r="B20" s="11">
        <f>B15-B18</f>
        <v>253.99000000000004</v>
      </c>
      <c r="C20" s="11">
        <v>339.35</v>
      </c>
      <c r="D20" s="11">
        <v>337.1380925254921</v>
      </c>
      <c r="E20" s="11">
        <f>E15-E18</f>
        <v>294.55935830033405</v>
      </c>
      <c r="F20" s="11">
        <f>F15-F18</f>
        <v>299.18919618366306</v>
      </c>
      <c r="G20" s="11"/>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17" customFormat="1" ht="11.25">
      <c r="A21" s="68"/>
      <c r="B21" s="16"/>
      <c r="C21" s="16"/>
      <c r="D21" s="16"/>
      <c r="E21" s="16"/>
      <c r="F21" s="16"/>
      <c r="G21" s="16"/>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s="17" customFormat="1" ht="11.25">
      <c r="A22" s="15"/>
      <c r="B22" s="16"/>
      <c r="C22" s="16"/>
      <c r="D22" s="16"/>
      <c r="E22" s="16"/>
      <c r="F22" s="16"/>
      <c r="G22" s="16"/>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7" ht="11.25">
      <c r="A23" s="15" t="s">
        <v>38</v>
      </c>
      <c r="B23" s="13">
        <v>11.1</v>
      </c>
      <c r="C23" s="13">
        <v>23.451</v>
      </c>
      <c r="D23" s="13">
        <v>15.1</v>
      </c>
      <c r="E23" s="13">
        <v>17.14</v>
      </c>
      <c r="F23" s="13">
        <v>17.14</v>
      </c>
      <c r="G23" s="13"/>
    </row>
    <row r="24" spans="1:7" ht="11.25">
      <c r="A24" s="15" t="s">
        <v>34</v>
      </c>
      <c r="B24" s="13">
        <v>6.6</v>
      </c>
      <c r="C24" s="13">
        <v>6.54</v>
      </c>
      <c r="D24" s="13">
        <v>7.1</v>
      </c>
      <c r="E24" s="13">
        <v>6.1</v>
      </c>
      <c r="F24" s="13">
        <v>6.1</v>
      </c>
      <c r="G24" s="13"/>
    </row>
    <row r="25" spans="1:7" ht="11.25">
      <c r="A25" s="15" t="s">
        <v>35</v>
      </c>
      <c r="B25" s="13">
        <v>232</v>
      </c>
      <c r="C25" s="13">
        <v>278.359</v>
      </c>
      <c r="D25" s="13">
        <v>315</v>
      </c>
      <c r="E25" s="13">
        <f>E20-SUM(E23:E24)</f>
        <v>271.31935830033404</v>
      </c>
      <c r="F25" s="13">
        <f>F20-SUM(F23:F24)</f>
        <v>275.94919618366305</v>
      </c>
      <c r="G25" s="13"/>
    </row>
    <row r="26" spans="1:7" ht="11.25">
      <c r="A26" s="70"/>
      <c r="B26" s="13"/>
      <c r="C26" s="13"/>
      <c r="D26" s="13"/>
      <c r="E26" s="13"/>
      <c r="F26" s="13"/>
      <c r="G26" s="13"/>
    </row>
    <row r="27" spans="1:7" ht="11.25">
      <c r="A27" s="18" t="s">
        <v>41</v>
      </c>
      <c r="B27" s="19">
        <f>SUM(B23:B25)</f>
        <v>249.7</v>
      </c>
      <c r="C27" s="19">
        <v>308.35</v>
      </c>
      <c r="D27" s="19">
        <v>337.2</v>
      </c>
      <c r="E27" s="19">
        <f>SUM(E23:E25)</f>
        <v>294.55935830033405</v>
      </c>
      <c r="F27" s="19">
        <f>SUM(F23:F25)</f>
        <v>299.18919618366306</v>
      </c>
      <c r="G27" s="19"/>
    </row>
    <row r="28" spans="1:256" s="5" customFormat="1" ht="11.25">
      <c r="A28" s="75"/>
      <c r="B28" s="20"/>
      <c r="C28" s="20"/>
      <c r="D28" s="20"/>
      <c r="E28" s="20"/>
      <c r="F28" s="20"/>
      <c r="G28" s="20"/>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25" customFormat="1" ht="15.75">
      <c r="A29" s="22" t="s">
        <v>23</v>
      </c>
      <c r="B29" s="23">
        <f>B27-B20</f>
        <v>-4.290000000000049</v>
      </c>
      <c r="C29" s="23">
        <v>-31</v>
      </c>
      <c r="D29" s="23">
        <v>0</v>
      </c>
      <c r="E29" s="23">
        <f>E27-E20</f>
        <v>0</v>
      </c>
      <c r="F29" s="23">
        <f>F27-F20</f>
        <v>0</v>
      </c>
      <c r="G29" s="23"/>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27" customFormat="1" ht="15.75">
      <c r="A30" s="76"/>
      <c r="B30" s="26"/>
      <c r="C30" s="26"/>
      <c r="D30" s="26"/>
      <c r="E30" s="26"/>
      <c r="F30" s="26"/>
      <c r="G30" s="26"/>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27" customFormat="1" ht="15.75">
      <c r="A31" s="24"/>
      <c r="B31" s="26"/>
      <c r="C31" s="26"/>
      <c r="D31" s="26"/>
      <c r="E31" s="26"/>
      <c r="F31" s="26"/>
      <c r="G31" s="26"/>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6" ht="12.75">
      <c r="A32" s="31" t="s">
        <v>16</v>
      </c>
      <c r="C32" s="32"/>
      <c r="D32" s="33"/>
      <c r="E32" s="33"/>
      <c r="F32" s="33"/>
    </row>
    <row r="33" spans="1:7" ht="11.25" customHeight="1">
      <c r="A33" s="34" t="s">
        <v>17</v>
      </c>
      <c r="B33" s="35"/>
      <c r="C33" s="36"/>
      <c r="D33" s="36"/>
      <c r="E33" s="36"/>
      <c r="F33" s="36"/>
      <c r="G33" s="35"/>
    </row>
    <row r="34" spans="1:7" ht="11.25" customHeight="1">
      <c r="A34" s="100" t="s">
        <v>18</v>
      </c>
      <c r="B34" s="100"/>
      <c r="C34" s="100"/>
      <c r="D34" s="100"/>
      <c r="E34" s="100"/>
      <c r="F34" s="100"/>
      <c r="G34" s="100"/>
    </row>
    <row r="35" spans="1:7" ht="12.75">
      <c r="A35" s="35"/>
      <c r="B35" s="35"/>
      <c r="C35" s="36"/>
      <c r="D35" s="36"/>
      <c r="E35" s="36"/>
      <c r="F35" s="36"/>
      <c r="G35" s="35"/>
    </row>
    <row r="36" spans="1:7" ht="11.25" customHeight="1">
      <c r="A36" s="102" t="s">
        <v>7</v>
      </c>
      <c r="B36" s="102"/>
      <c r="C36" s="102"/>
      <c r="D36" s="102"/>
      <c r="E36" s="102"/>
      <c r="F36" s="102"/>
      <c r="G36" s="102"/>
    </row>
    <row r="37" spans="1:7" ht="11.25" customHeight="1">
      <c r="A37" s="100" t="s">
        <v>59</v>
      </c>
      <c r="B37" s="100"/>
      <c r="C37" s="100"/>
      <c r="D37" s="100"/>
      <c r="E37" s="100"/>
      <c r="F37" s="100"/>
      <c r="G37" s="100"/>
    </row>
    <row r="38" spans="1:7" ht="24" customHeight="1">
      <c r="A38" s="109"/>
      <c r="B38" s="109"/>
      <c r="C38" s="109"/>
      <c r="D38" s="109"/>
      <c r="E38" s="109"/>
      <c r="F38" s="109"/>
      <c r="G38" s="109"/>
    </row>
    <row r="39" spans="1:7" ht="11.25" customHeight="1">
      <c r="A39" s="60"/>
      <c r="B39" s="60"/>
      <c r="C39" s="60"/>
      <c r="D39" s="60"/>
      <c r="E39" s="60"/>
      <c r="F39" s="60"/>
      <c r="G39" s="60"/>
    </row>
    <row r="40" spans="1:7" ht="11.25" customHeight="1">
      <c r="A40" s="102" t="s">
        <v>19</v>
      </c>
      <c r="B40" s="102"/>
      <c r="C40" s="102"/>
      <c r="D40" s="102"/>
      <c r="E40" s="102"/>
      <c r="F40" s="102"/>
      <c r="G40" s="102"/>
    </row>
    <row r="41" spans="1:7" ht="11.25" customHeight="1">
      <c r="A41" s="100"/>
      <c r="B41" s="100"/>
      <c r="C41" s="100"/>
      <c r="D41" s="100"/>
      <c r="E41" s="100"/>
      <c r="F41" s="100"/>
      <c r="G41" s="100"/>
    </row>
    <row r="42" spans="1:7" ht="11.25">
      <c r="A42" s="100" t="s">
        <v>63</v>
      </c>
      <c r="B42" s="100"/>
      <c r="C42" s="100"/>
      <c r="D42" s="100"/>
      <c r="E42" s="100"/>
      <c r="F42" s="100"/>
      <c r="G42" s="100"/>
    </row>
    <row r="43" spans="1:7" ht="11.25">
      <c r="A43" s="38"/>
      <c r="B43" s="38"/>
      <c r="C43" s="38"/>
      <c r="D43" s="38"/>
      <c r="E43" s="38"/>
      <c r="F43" s="38"/>
      <c r="G43" s="38"/>
    </row>
    <row r="44" spans="1:7" ht="11.25" customHeight="1">
      <c r="A44" s="38" t="s">
        <v>20</v>
      </c>
      <c r="B44" s="38"/>
      <c r="C44" s="38"/>
      <c r="D44" s="38"/>
      <c r="E44" s="38"/>
      <c r="F44" s="38"/>
      <c r="G44" s="38"/>
    </row>
    <row r="45" spans="1:7" ht="11.25" customHeight="1">
      <c r="A45" s="100"/>
      <c r="B45" s="100"/>
      <c r="C45" s="100"/>
      <c r="D45" s="100"/>
      <c r="E45" s="100"/>
      <c r="F45" s="100"/>
      <c r="G45" s="100"/>
    </row>
    <row r="46" spans="1:7" ht="15" customHeight="1">
      <c r="A46" s="100" t="s">
        <v>64</v>
      </c>
      <c r="B46" s="100"/>
      <c r="C46" s="100"/>
      <c r="D46" s="100"/>
      <c r="E46" s="100"/>
      <c r="F46" s="100"/>
      <c r="G46" s="100"/>
    </row>
    <row r="47" spans="1:7" ht="11.25" customHeight="1">
      <c r="A47" s="100"/>
      <c r="B47" s="100"/>
      <c r="C47" s="100"/>
      <c r="D47" s="100"/>
      <c r="E47" s="100"/>
      <c r="F47" s="100"/>
      <c r="G47" s="100"/>
    </row>
    <row r="48" spans="1:7" ht="11.25">
      <c r="A48" s="37"/>
      <c r="B48" s="39"/>
      <c r="C48" s="35"/>
      <c r="D48" s="35"/>
      <c r="E48" s="35"/>
      <c r="F48" s="35"/>
      <c r="G48" s="35"/>
    </row>
    <row r="49" spans="1:7" ht="11.25">
      <c r="A49" s="29"/>
      <c r="B49" s="30"/>
      <c r="C49" s="30"/>
      <c r="D49" s="30"/>
      <c r="E49" s="30"/>
      <c r="F49" s="30"/>
      <c r="G49" s="30"/>
    </row>
    <row r="50" spans="1:4" ht="12.75">
      <c r="A50" s="40" t="s">
        <v>21</v>
      </c>
      <c r="B50" s="33"/>
      <c r="C50" s="33"/>
      <c r="D50" s="33"/>
    </row>
    <row r="51" spans="1:7" ht="141.75" customHeight="1">
      <c r="A51" s="101" t="s">
        <v>22</v>
      </c>
      <c r="B51" s="101"/>
      <c r="C51" s="101"/>
      <c r="D51" s="101"/>
      <c r="E51" s="101"/>
      <c r="F51" s="101"/>
      <c r="G51" s="101"/>
    </row>
    <row r="52" spans="1:7" ht="11.25">
      <c r="A52" s="41"/>
      <c r="B52" s="41"/>
      <c r="C52" s="41"/>
      <c r="D52" s="41"/>
      <c r="E52" s="41"/>
      <c r="F52" s="41"/>
      <c r="G52" s="41"/>
    </row>
    <row r="53" spans="1:7" ht="11.25">
      <c r="A53" s="41"/>
      <c r="B53" s="41"/>
      <c r="C53" s="41"/>
      <c r="D53" s="41"/>
      <c r="E53" s="41"/>
      <c r="F53" s="41"/>
      <c r="G53" s="41"/>
    </row>
  </sheetData>
  <mergeCells count="10">
    <mergeCell ref="A47:G47"/>
    <mergeCell ref="A51:G51"/>
    <mergeCell ref="A45:G45"/>
    <mergeCell ref="A46:G46"/>
    <mergeCell ref="A41:G41"/>
    <mergeCell ref="A42:G42"/>
    <mergeCell ref="A34:G34"/>
    <mergeCell ref="A40:G40"/>
    <mergeCell ref="A36:G36"/>
    <mergeCell ref="A37:G38"/>
  </mergeCells>
  <printOptions/>
  <pageMargins left="0.75" right="0.75" top="1" bottom="1" header="0.5" footer="0.5"/>
  <pageSetup fitToHeight="1" fitToWidth="1" horizontalDpi="600" verticalDpi="600" orientation="portrait" paperSize="9" scale="58" r:id="rId1"/>
  <headerFooter alignWithMargins="0">
    <oddFooter>&amp;RUncontrolled when printed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stephen.a.marland</dc:creator>
  <cp:keywords/>
  <dc:description/>
  <cp:lastModifiedBy>jemma.spencer</cp:lastModifiedBy>
  <cp:lastPrinted>2009-05-06T11:46:21Z</cp:lastPrinted>
  <dcterms:created xsi:type="dcterms:W3CDTF">2008-10-13T15:28:21Z</dcterms:created>
  <dcterms:modified xsi:type="dcterms:W3CDTF">2009-05-08T08:33:28Z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