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<sst xmlns="http://schemas.openxmlformats.org/spreadsheetml/2006/main" count="55" uniqueCount="39">
  <si>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SSP Actual</t>
  </si>
  <si>
    <t>LSP Actual</t>
  </si>
  <si>
    <t>Total NDM Actual</t>
  </si>
  <si>
    <t>UG Actual</t>
  </si>
  <si>
    <t>%</t>
  </si>
  <si>
    <t>Total NDM Alloc</t>
  </si>
  <si>
    <t>SF</t>
  </si>
  <si>
    <t>Init SSP Alloc</t>
  </si>
  <si>
    <t>Init LSP Alloc</t>
  </si>
  <si>
    <t>Final SSP Alloc</t>
  </si>
  <si>
    <t>Final LSP Alloc</t>
  </si>
  <si>
    <t>%UG in SSP</t>
  </si>
  <si>
    <t>%UG in LSP</t>
  </si>
  <si>
    <t>SSP UG</t>
  </si>
  <si>
    <t>SSP</t>
  </si>
  <si>
    <t>LSP</t>
  </si>
  <si>
    <t>Actual</t>
  </si>
  <si>
    <t>UG</t>
  </si>
  <si>
    <t>LSP UG</t>
  </si>
  <si>
    <t>* Total NDM Actual = Total Metered LDZ - Total Metered DM - Shrinkage - Stock Change</t>
  </si>
  <si>
    <t>Algorithm Biases</t>
  </si>
  <si>
    <t>Allocations</t>
  </si>
  <si>
    <t>SSP Bias</t>
  </si>
  <si>
    <t>LSP Bias</t>
  </si>
  <si>
    <t>Shrinkage</t>
  </si>
  <si>
    <t>Stock Change</t>
  </si>
  <si>
    <t>Actual Quantities &amp; Errors</t>
  </si>
  <si>
    <t>Error</t>
  </si>
  <si>
    <t>Total LDZ Actual (Metered)</t>
  </si>
  <si>
    <t>Total DM Actual (Metered)</t>
  </si>
  <si>
    <t>Total NDM Used In Allocation</t>
  </si>
  <si>
    <t>RbD</t>
  </si>
  <si>
    <t>Metered LSP</t>
  </si>
  <si>
    <t>RbD Correction</t>
  </si>
  <si>
    <t>Final SSP Consumption</t>
  </si>
  <si>
    <t>Final LSP Consumption</t>
  </si>
  <si>
    <t>Unidentified Gas Calcs for Initial Allocation</t>
  </si>
  <si>
    <t>Unidentified Gas Calcs for Final Consumption</t>
  </si>
  <si>
    <t>Initial Allocations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</si>
</sst>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Unidentified Gas After Initial Allocation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Sheet1!$H$3:$I$3</c:f>
              <c:strCache/>
            </c:strRef>
          </c:cat>
          <c:val>
            <c:numRef>
              <c:f>Sheet1!$H$4:$I$4</c:f>
              <c:numCache/>
            </c:numRef>
          </c:val>
        </c:ser>
        <c:ser>
          <c:idx val="1"/>
          <c:order val="1"/>
          <c:tx>
            <c:strRef>
              <c:f>Sheet1!$G$5</c:f>
              <c:strCache>
                <c:ptCount val="1"/>
                <c:pt idx="0">
                  <c:v>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Sheet1!$H$3:$I$3</c:f>
              <c:strCache/>
            </c:strRef>
          </c:cat>
          <c:val>
            <c:numRef>
              <c:f>Sheet1!$H$5:$I$5</c:f>
              <c:numCache/>
            </c:numRef>
          </c:val>
        </c:ser>
        <c:overlap val="100"/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1092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</xdr:row>
      <xdr:rowOff>38100</xdr:rowOff>
    </xdr:from>
    <xdr:to>
      <xdr:col>15</xdr:col>
      <xdr:colOff>581025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4914900" y="10382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5.28125" style="1" customWidth="1"/>
    <col min="3" max="16384" width="9.140625" style="1" customWidth="1"/>
  </cols>
  <sheetData>
    <row r="1" ht="12.75">
      <c r="G1" s="2" t="s">
        <v>38</v>
      </c>
    </row>
    <row r="2" spans="2:4" ht="13.5" thickBot="1">
      <c r="B2" s="2" t="s">
        <v>26</v>
      </c>
      <c r="C2" s="3" t="s">
        <v>16</v>
      </c>
      <c r="D2" s="3" t="s">
        <v>27</v>
      </c>
    </row>
    <row r="3" spans="2:9" ht="13.5" thickBot="1">
      <c r="B3" s="1" t="s">
        <v>0</v>
      </c>
      <c r="C3" s="11">
        <v>300</v>
      </c>
      <c r="G3" s="8"/>
      <c r="H3" s="9" t="s">
        <v>14</v>
      </c>
      <c r="I3" s="10" t="s">
        <v>15</v>
      </c>
    </row>
    <row r="4" spans="2:9" ht="12.75">
      <c r="B4" s="1" t="s">
        <v>1</v>
      </c>
      <c r="C4" s="11">
        <v>100</v>
      </c>
      <c r="G4" s="5" t="s">
        <v>16</v>
      </c>
      <c r="H4" s="6">
        <f>C3</f>
        <v>300</v>
      </c>
      <c r="I4" s="7">
        <f>C4</f>
        <v>100</v>
      </c>
    </row>
    <row r="5" spans="2:9" ht="13.5" thickBot="1">
      <c r="B5" s="1" t="s">
        <v>28</v>
      </c>
      <c r="C5" s="11">
        <v>494</v>
      </c>
      <c r="D5" s="11">
        <v>0</v>
      </c>
      <c r="E5" s="1" t="s">
        <v>4</v>
      </c>
      <c r="G5" s="4" t="s">
        <v>17</v>
      </c>
      <c r="H5" s="14">
        <f>C26</f>
        <v>-0.22348345249503154</v>
      </c>
      <c r="I5" s="15">
        <f>C27</f>
        <v>4.2234834524950315</v>
      </c>
    </row>
    <row r="6" spans="2:9" ht="12.75">
      <c r="B6" s="1" t="s">
        <v>29</v>
      </c>
      <c r="C6" s="11">
        <v>90</v>
      </c>
      <c r="D6" s="11">
        <v>0</v>
      </c>
      <c r="E6" s="1" t="s">
        <v>4</v>
      </c>
      <c r="G6" s="12"/>
      <c r="H6" s="13"/>
      <c r="I6" s="13"/>
    </row>
    <row r="7" spans="2:9" ht="12.75">
      <c r="B7" s="1" t="s">
        <v>24</v>
      </c>
      <c r="C7" s="11">
        <v>0</v>
      </c>
      <c r="D7" s="11">
        <v>0</v>
      </c>
      <c r="E7" s="1" t="s">
        <v>4</v>
      </c>
      <c r="G7" s="12"/>
      <c r="H7" s="13"/>
      <c r="I7" s="13"/>
    </row>
    <row r="8" spans="2:9" ht="12.75">
      <c r="B8" s="1" t="s">
        <v>25</v>
      </c>
      <c r="C8" s="11">
        <v>0</v>
      </c>
      <c r="D8" s="11">
        <v>0</v>
      </c>
      <c r="E8" s="1" t="s">
        <v>4</v>
      </c>
      <c r="G8" s="12"/>
      <c r="H8" s="13"/>
      <c r="I8" s="13"/>
    </row>
    <row r="9" spans="2:9" ht="12.75">
      <c r="B9" s="1" t="s">
        <v>3</v>
      </c>
      <c r="C9" s="1">
        <f>C11-C3-C4</f>
        <v>4</v>
      </c>
      <c r="G9" s="12"/>
      <c r="H9" s="13"/>
      <c r="I9" s="13"/>
    </row>
    <row r="10" spans="2:3" ht="12.75">
      <c r="B10" s="1" t="s">
        <v>2</v>
      </c>
      <c r="C10" s="1">
        <f>C5-C6-C7-C8</f>
        <v>404</v>
      </c>
    </row>
    <row r="11" spans="2:3" ht="12.75">
      <c r="B11" s="1" t="s">
        <v>30</v>
      </c>
      <c r="C11" s="1">
        <f>(C5*(100+D5)-C6*(100+D6)-C7*(100+D7)-C8*(100+D8))/100</f>
        <v>404</v>
      </c>
    </row>
    <row r="13" ht="12.75">
      <c r="B13" s="2" t="s">
        <v>20</v>
      </c>
    </row>
    <row r="14" spans="2:4" ht="12.75">
      <c r="B14" s="1" t="s">
        <v>22</v>
      </c>
      <c r="C14" s="11">
        <v>0.67</v>
      </c>
      <c r="D14" s="1" t="s">
        <v>4</v>
      </c>
    </row>
    <row r="15" spans="2:4" ht="12.75">
      <c r="B15" s="1" t="s">
        <v>23</v>
      </c>
      <c r="C15" s="11">
        <v>5</v>
      </c>
      <c r="D15" s="1" t="s">
        <v>4</v>
      </c>
    </row>
    <row r="17" ht="12.75">
      <c r="B17" s="2" t="s">
        <v>21</v>
      </c>
    </row>
    <row r="18" spans="2:3" ht="12.75">
      <c r="B18" s="1" t="s">
        <v>7</v>
      </c>
      <c r="C18" s="16">
        <f>C3*(100+C14)/100</f>
        <v>302.01</v>
      </c>
    </row>
    <row r="19" spans="2:3" ht="12.75">
      <c r="B19" s="1" t="s">
        <v>8</v>
      </c>
      <c r="C19" s="16">
        <f>C4*(100+C15)/100</f>
        <v>105</v>
      </c>
    </row>
    <row r="20" spans="2:3" ht="12.75">
      <c r="B20" s="1" t="s">
        <v>5</v>
      </c>
      <c r="C20" s="16">
        <f>C18+C19</f>
        <v>407.01</v>
      </c>
    </row>
    <row r="21" spans="2:3" ht="12.75">
      <c r="B21" s="1" t="s">
        <v>6</v>
      </c>
      <c r="C21" s="17">
        <f>C11/C20</f>
        <v>0.9926046043094765</v>
      </c>
    </row>
    <row r="22" spans="2:3" ht="12.75">
      <c r="B22" s="1" t="s">
        <v>9</v>
      </c>
      <c r="C22" s="16">
        <f>C18*C$21</f>
        <v>299.77651654750497</v>
      </c>
    </row>
    <row r="23" spans="2:3" ht="12.75">
      <c r="B23" s="1" t="s">
        <v>10</v>
      </c>
      <c r="C23" s="16">
        <f>C19*C$21</f>
        <v>104.22348345249503</v>
      </c>
    </row>
    <row r="25" ht="12.75">
      <c r="B25" s="2" t="s">
        <v>36</v>
      </c>
    </row>
    <row r="26" spans="2:3" ht="12.75">
      <c r="B26" s="1" t="s">
        <v>13</v>
      </c>
      <c r="C26" s="16">
        <f>C22-C3</f>
        <v>-0.22348345249503154</v>
      </c>
    </row>
    <row r="27" spans="2:3" ht="12.75">
      <c r="B27" s="1" t="s">
        <v>18</v>
      </c>
      <c r="C27" s="16">
        <f>C23-C4</f>
        <v>4.2234834524950315</v>
      </c>
    </row>
    <row r="28" spans="2:4" ht="12.75">
      <c r="B28" s="1" t="s">
        <v>11</v>
      </c>
      <c r="C28" s="16">
        <f>100*C26/(C$26+C$27)</f>
        <v>-5.587086312375789</v>
      </c>
      <c r="D28" s="1" t="s">
        <v>4</v>
      </c>
    </row>
    <row r="29" spans="2:4" ht="12.75">
      <c r="B29" s="1" t="s">
        <v>12</v>
      </c>
      <c r="C29" s="16">
        <f>100*C27/(C$26+C$27)</f>
        <v>105.58708631237579</v>
      </c>
      <c r="D29" s="1" t="s">
        <v>4</v>
      </c>
    </row>
    <row r="31" spans="2:4" ht="12.75">
      <c r="B31" s="2" t="s">
        <v>31</v>
      </c>
      <c r="C31" s="3"/>
      <c r="D31" s="3" t="s">
        <v>27</v>
      </c>
    </row>
    <row r="32" spans="2:5" ht="12.75">
      <c r="B32" s="1" t="s">
        <v>32</v>
      </c>
      <c r="C32" s="1">
        <f>C4*(100+D32)/100</f>
        <v>100</v>
      </c>
      <c r="D32" s="11">
        <v>0</v>
      </c>
      <c r="E32" s="1" t="s">
        <v>4</v>
      </c>
    </row>
    <row r="33" spans="2:3" ht="12.75">
      <c r="B33" s="1" t="s">
        <v>33</v>
      </c>
      <c r="C33" s="1">
        <f>C23-C32</f>
        <v>4.2234834524950315</v>
      </c>
    </row>
    <row r="34" spans="2:3" ht="12.75">
      <c r="B34" s="1" t="s">
        <v>34</v>
      </c>
      <c r="C34" s="1">
        <f>C22+C33</f>
        <v>304</v>
      </c>
    </row>
    <row r="35" spans="2:3" ht="12.75">
      <c r="B35" s="1" t="s">
        <v>35</v>
      </c>
      <c r="C35" s="1">
        <f>C23-C33</f>
        <v>100</v>
      </c>
    </row>
    <row r="37" ht="12.75">
      <c r="B37" s="2" t="s">
        <v>37</v>
      </c>
    </row>
    <row r="38" spans="2:3" ht="12.75">
      <c r="B38" s="1" t="s">
        <v>13</v>
      </c>
      <c r="C38" s="1">
        <f>C34-C3</f>
        <v>4</v>
      </c>
    </row>
    <row r="39" spans="2:3" ht="12.75">
      <c r="B39" s="1" t="s">
        <v>18</v>
      </c>
      <c r="C39" s="1">
        <f>C35-C4</f>
        <v>0</v>
      </c>
    </row>
    <row r="40" spans="2:4" ht="12.75">
      <c r="B40" s="1" t="s">
        <v>11</v>
      </c>
      <c r="C40" s="1">
        <f>100*C38/(C$26+C$27)</f>
        <v>100</v>
      </c>
      <c r="D40" s="1" t="s">
        <v>4</v>
      </c>
    </row>
    <row r="41" spans="2:4" ht="12.75">
      <c r="B41" s="1" t="s">
        <v>12</v>
      </c>
      <c r="C41" s="1">
        <f>100*C39/(C$26+C$27)</f>
        <v>0</v>
      </c>
      <c r="D41" s="1" t="s">
        <v>4</v>
      </c>
    </row>
    <row r="53" ht="12.75">
      <c r="B53" s="1" t="s">
        <v>19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perchardamp</dc:creator>
  <cp:keywords/>
  <dc:description/>
  <cp:lastModifiedBy>gordona</cp:lastModifiedBy>
  <dcterms:created xsi:type="dcterms:W3CDTF">2011-11-02T11:11:41Z</dcterms:created>
  <dcterms:modified xsi:type="dcterms:W3CDTF">2011-11-04T14:45:07Z</dcterms:modified>
  <cp:category/>
  <cp:version/>
  <cp:contentType/>
  <cp:contentStatus/>
</cp:coreProperties>
</file>