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Dn updated Feedback" sheetId="1" r:id="rId1"/>
  </sheets>
  <definedNames>
    <definedName name="_xlnm.Print_Area" localSheetId="0">'Dn updated Feedback'!$A$1:$G$38</definedName>
  </definedNames>
  <calcPr fullCalcOnLoad="1"/>
</workbook>
</file>

<file path=xl/sharedStrings.xml><?xml version="1.0" encoding="utf-8"?>
<sst xmlns="http://schemas.openxmlformats.org/spreadsheetml/2006/main" count="27" uniqueCount="27">
  <si>
    <t>% of previous year</t>
  </si>
  <si>
    <t>Cost Pass Through</t>
  </si>
  <si>
    <t>Final Allowed Rev per PCR</t>
  </si>
  <si>
    <t>Final Allowed Revenue Latest Forecast</t>
  </si>
  <si>
    <t>Inflation Assumed</t>
  </si>
  <si>
    <t>Commentaries</t>
  </si>
  <si>
    <t>Final Allowed Rev per PCR at prices of year</t>
  </si>
  <si>
    <t>Forecast Under / Over Recovery ( K )</t>
  </si>
  <si>
    <t>Forecast Collected Revenue</t>
  </si>
  <si>
    <t>Core Allowed</t>
  </si>
  <si>
    <t>Cost Pass through Movements</t>
  </si>
  <si>
    <t>Incentives Movement</t>
  </si>
  <si>
    <t>K Movement</t>
  </si>
  <si>
    <t>Current Prices</t>
  </si>
  <si>
    <t>Shrinkage Allowance</t>
  </si>
  <si>
    <t>Final Allowed revenue per final proposals decision document</t>
  </si>
  <si>
    <t>K brought forward driven by better than expected exit capacity incentive slightly offset by a small DNMRA negative.</t>
  </si>
  <si>
    <t>Final K brought forward for 2007/8 will not be finalised until July 2008.</t>
  </si>
  <si>
    <t>Arithmetical October Price level change needed for Collected to = Allowed</t>
  </si>
  <si>
    <t>Price change for 2008/9 is based on 1st Oct 08.</t>
  </si>
  <si>
    <t>2008/9 volumes assumption equal to actual experience of last two years.</t>
  </si>
  <si>
    <t>Draft MOD 186 Report WWU</t>
  </si>
  <si>
    <t>£m</t>
  </si>
  <si>
    <t>The cost pass through movement is estimated formual rate increases.</t>
  </si>
  <si>
    <t>The scaling factors to apply to current commodity and capacity charges from 1st October 2008, before applying the percentage increase above are:</t>
  </si>
  <si>
    <t>Commodity</t>
  </si>
  <si>
    <t>Capacity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</si>
</sst>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0"/>
    <numFmt numFmtId="165" formatCode="#,##0.0"/>
    <numFmt numFmtId="166" formatCode="#,##0.000_ ;[Red]\-#,##0.000\ "/>
    <numFmt numFmtId="167" formatCode="#,##0.0000"/>
    <numFmt numFmtId="168" formatCode="0.0000"/>
    <numFmt numFmtId="169" formatCode="#,##0.0_ ;[Red]\-#,##0.0\ "/>
    <numFmt numFmtId="170" formatCode="#,##0_ ;[Red]\-#,##0\ "/>
    <numFmt numFmtId="171" formatCode="_-* #,##0.0_-;\-* #,##0.0_-;_-* &quot;-&quot;??_-;_-@_-"/>
    <numFmt numFmtId="172" formatCode="_-* #,##0_-;\-* #,##0_-;_-* &quot;-&quot;??_-;_-@_-"/>
    <numFmt numFmtId="173" formatCode="0.0"/>
    <numFmt numFmtId="174" formatCode="0.0%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1" fillId="0" borderId="1" xfId="0" applyNumberFormat="1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4" borderId="2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9" fontId="5" fillId="5" borderId="0" xfId="0" applyNumberFormat="1" applyFont="1" applyFill="1" applyBorder="1" applyAlignment="1">
      <alignment horizontal="center"/>
    </xf>
    <xf numFmtId="0" fontId="5" fillId="5" borderId="0" xfId="0" applyFont="1" applyFill="1" applyAlignment="1">
      <alignment/>
    </xf>
    <xf numFmtId="173" fontId="1" fillId="0" borderId="0" xfId="0" applyNumberFormat="1" applyFont="1" applyFill="1" applyBorder="1" applyAlignment="1">
      <alignment horizontal="center"/>
    </xf>
    <xf numFmtId="173" fontId="1" fillId="2" borderId="2" xfId="0" applyNumberFormat="1" applyFont="1" applyFill="1" applyBorder="1" applyAlignment="1">
      <alignment horizontal="center"/>
    </xf>
    <xf numFmtId="173" fontId="1" fillId="3" borderId="2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center"/>
    </xf>
    <xf numFmtId="173" fontId="5" fillId="4" borderId="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74" fontId="1" fillId="0" borderId="0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wrapText="1"/>
    </xf>
    <xf numFmtId="2" fontId="1" fillId="0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169" fontId="0" fillId="0" borderId="0" xfId="0" applyNumberFormat="1" applyAlignment="1">
      <alignment horizontal="center"/>
    </xf>
    <xf numFmtId="169" fontId="1" fillId="2" borderId="2" xfId="0" applyNumberFormat="1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 horizontal="center"/>
    </xf>
    <xf numFmtId="169" fontId="1" fillId="3" borderId="2" xfId="0" applyNumberFormat="1" applyFont="1" applyFill="1" applyBorder="1" applyAlignment="1">
      <alignment horizontal="center"/>
    </xf>
    <xf numFmtId="169" fontId="2" fillId="0" borderId="0" xfId="0" applyNumberFormat="1" applyFont="1" applyFill="1" applyBorder="1" applyAlignment="1">
      <alignment horizontal="center"/>
    </xf>
    <xf numFmtId="169" fontId="5" fillId="4" borderId="2" xfId="0" applyNumberFormat="1" applyFont="1" applyFill="1" applyBorder="1" applyAlignment="1">
      <alignment horizontal="center"/>
    </xf>
    <xf numFmtId="9" fontId="5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2"/>
  <sheetViews>
    <sheetView tabSelected="1" workbookViewId="0" topLeftCell="A14">
      <selection activeCell="F42" sqref="F42"/>
    </sheetView>
  </sheetViews>
  <sheetFormatPr defaultColWidth="9.140625" defaultRowHeight="12.75"/>
  <cols>
    <col min="1" max="1" width="65.421875" style="1" customWidth="1"/>
    <col min="2" max="2" width="14.28125" style="3" customWidth="1"/>
    <col min="3" max="3" width="11.7109375" style="3" customWidth="1"/>
    <col min="4" max="7" width="11.57421875" style="3" customWidth="1"/>
    <col min="8" max="16384" width="9.140625" style="1" customWidth="1"/>
  </cols>
  <sheetData>
    <row r="1" ht="11.25">
      <c r="B1" s="11" t="s">
        <v>21</v>
      </c>
    </row>
    <row r="3" spans="1:7" ht="12.75">
      <c r="A3"/>
      <c r="B3" s="12"/>
      <c r="C3" s="12"/>
      <c r="D3" s="12"/>
      <c r="E3" s="12"/>
      <c r="F3" s="12"/>
      <c r="G3" s="12"/>
    </row>
    <row r="4" spans="1:7" ht="12.75">
      <c r="A4" t="s">
        <v>22</v>
      </c>
      <c r="B4" s="12">
        <v>20078</v>
      </c>
      <c r="C4" s="12">
        <v>20089</v>
      </c>
      <c r="D4" s="12">
        <v>200910</v>
      </c>
      <c r="E4" s="12">
        <v>201011</v>
      </c>
      <c r="F4" s="12">
        <v>201112</v>
      </c>
      <c r="G4" s="12">
        <v>201213</v>
      </c>
    </row>
    <row r="5" spans="1:7" ht="12.75">
      <c r="A5"/>
      <c r="B5" s="12" t="s">
        <v>13</v>
      </c>
      <c r="C5" s="12"/>
      <c r="D5" s="12"/>
      <c r="E5" s="12"/>
      <c r="F5" s="12"/>
      <c r="G5" s="12"/>
    </row>
    <row r="6" spans="1:7" ht="12.75">
      <c r="A6" t="s">
        <v>9</v>
      </c>
      <c r="B6" s="34">
        <v>228.8</v>
      </c>
      <c r="C6" s="12">
        <v>220.9</v>
      </c>
      <c r="D6" s="12">
        <v>232.6</v>
      </c>
      <c r="E6" s="12">
        <v>235</v>
      </c>
      <c r="F6" s="12">
        <v>238</v>
      </c>
      <c r="G6" s="12">
        <v>240.1</v>
      </c>
    </row>
    <row r="7" spans="1:7" ht="12.75">
      <c r="A7" t="s">
        <v>1</v>
      </c>
      <c r="B7" s="34">
        <v>27.3</v>
      </c>
      <c r="C7" s="34">
        <v>24.98</v>
      </c>
      <c r="D7" s="12">
        <v>24.9</v>
      </c>
      <c r="E7" s="12">
        <v>24.9</v>
      </c>
      <c r="F7" s="12">
        <v>24.8</v>
      </c>
      <c r="G7" s="12">
        <v>24.8</v>
      </c>
    </row>
    <row r="8" spans="1:7" ht="12.75">
      <c r="A8" t="s">
        <v>14</v>
      </c>
      <c r="B8" s="34">
        <v>7.4</v>
      </c>
      <c r="C8" s="34">
        <v>9.6</v>
      </c>
      <c r="D8" s="12">
        <v>9.3</v>
      </c>
      <c r="E8" s="12">
        <v>9</v>
      </c>
      <c r="F8" s="12">
        <v>8.8</v>
      </c>
      <c r="G8" s="12">
        <v>8.5</v>
      </c>
    </row>
    <row r="9" spans="1:7" ht="12.75">
      <c r="A9"/>
      <c r="B9" s="34"/>
      <c r="C9" s="12"/>
      <c r="D9" s="12"/>
      <c r="E9" s="12"/>
      <c r="F9" s="12"/>
      <c r="G9" s="12"/>
    </row>
    <row r="10" spans="1:7" s="33" customFormat="1" ht="11.25">
      <c r="A10" s="6" t="s">
        <v>2</v>
      </c>
      <c r="B10" s="35">
        <f aca="true" t="shared" si="0" ref="B10:G10">+B6+B7+B8</f>
        <v>263.5</v>
      </c>
      <c r="C10" s="25">
        <f t="shared" si="0"/>
        <v>255.48</v>
      </c>
      <c r="D10" s="25">
        <f t="shared" si="0"/>
        <v>266.8</v>
      </c>
      <c r="E10" s="25">
        <f t="shared" si="0"/>
        <v>268.9</v>
      </c>
      <c r="F10" s="25">
        <f t="shared" si="0"/>
        <v>271.6</v>
      </c>
      <c r="G10" s="25">
        <f t="shared" si="0"/>
        <v>273.4</v>
      </c>
    </row>
    <row r="11" spans="1:7" ht="11.25">
      <c r="A11" s="5"/>
      <c r="B11" s="36"/>
      <c r="C11" s="24"/>
      <c r="D11" s="24"/>
      <c r="E11" s="24"/>
      <c r="F11" s="24"/>
      <c r="G11" s="24"/>
    </row>
    <row r="12" spans="1:7" ht="11.25">
      <c r="A12" s="5" t="s">
        <v>4</v>
      </c>
      <c r="B12" s="36"/>
      <c r="C12" s="32">
        <v>1.106860124618988</v>
      </c>
      <c r="D12" s="32">
        <f>+C12*1.03</f>
        <v>1.1400659283575576</v>
      </c>
      <c r="E12" s="32">
        <f>+D12*1.03</f>
        <v>1.1742679062082844</v>
      </c>
      <c r="F12" s="32">
        <f>+E12*1.03</f>
        <v>1.209495943394533</v>
      </c>
      <c r="G12" s="32">
        <f>+F12*1.03</f>
        <v>1.2457808216963688</v>
      </c>
    </row>
    <row r="13" spans="1:7" ht="11.25">
      <c r="A13" s="5"/>
      <c r="B13" s="36"/>
      <c r="C13" s="24"/>
      <c r="D13" s="24"/>
      <c r="E13" s="24"/>
      <c r="F13" s="24"/>
      <c r="G13" s="24"/>
    </row>
    <row r="14" spans="1:7" s="7" customFormat="1" ht="11.25">
      <c r="A14" s="6" t="s">
        <v>6</v>
      </c>
      <c r="B14" s="35">
        <f>B10</f>
        <v>263.5</v>
      </c>
      <c r="C14" s="25">
        <f>+C10*C12</f>
        <v>282.78062463765906</v>
      </c>
      <c r="D14" s="25">
        <f>+D10*D12</f>
        <v>304.1695896857964</v>
      </c>
      <c r="E14" s="25">
        <f>+E10*E12</f>
        <v>315.76063997940764</v>
      </c>
      <c r="F14" s="25">
        <f>+F10*F12</f>
        <v>328.49909822595515</v>
      </c>
      <c r="G14" s="25">
        <f>+G10*G12</f>
        <v>340.5964766517872</v>
      </c>
    </row>
    <row r="15" spans="1:7" ht="11.25">
      <c r="A15" s="5"/>
      <c r="B15" s="36"/>
      <c r="C15" s="24"/>
      <c r="D15" s="24"/>
      <c r="E15" s="24"/>
      <c r="F15" s="24"/>
      <c r="G15" s="24"/>
    </row>
    <row r="16" spans="1:7" ht="11.25">
      <c r="A16" s="5" t="s">
        <v>10</v>
      </c>
      <c r="B16" s="36">
        <v>0</v>
      </c>
      <c r="C16" s="24">
        <v>0.6</v>
      </c>
      <c r="D16" s="24">
        <v>0</v>
      </c>
      <c r="E16" s="24">
        <v>0</v>
      </c>
      <c r="F16" s="24">
        <v>0</v>
      </c>
      <c r="G16" s="24">
        <v>0</v>
      </c>
    </row>
    <row r="17" spans="1:7" ht="11.25">
      <c r="A17" s="5" t="s">
        <v>11</v>
      </c>
      <c r="B17" s="36">
        <v>1.3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</row>
    <row r="18" spans="1:7" ht="11.25">
      <c r="A18" s="5" t="s">
        <v>12</v>
      </c>
      <c r="B18" s="36">
        <v>3.4</v>
      </c>
      <c r="C18" s="24">
        <v>1.8</v>
      </c>
      <c r="D18" s="24">
        <f>-C25</f>
        <v>0</v>
      </c>
      <c r="E18" s="24">
        <f>-D25</f>
        <v>0</v>
      </c>
      <c r="F18" s="24">
        <f>-E25</f>
        <v>0</v>
      </c>
      <c r="G18" s="24">
        <f>-F25</f>
        <v>0</v>
      </c>
    </row>
    <row r="19" spans="1:7" ht="11.25">
      <c r="A19" s="5"/>
      <c r="B19" s="36"/>
      <c r="C19" s="24"/>
      <c r="D19" s="24"/>
      <c r="E19" s="24"/>
      <c r="F19" s="24"/>
      <c r="G19" s="24"/>
    </row>
    <row r="20" spans="1:7" s="7" customFormat="1" ht="11.25">
      <c r="A20" s="6" t="s">
        <v>3</v>
      </c>
      <c r="B20" s="35">
        <f>+B14+B16+B17+B18</f>
        <v>268.2</v>
      </c>
      <c r="C20" s="25">
        <f>SUM(C14:C18)</f>
        <v>285.1806246376591</v>
      </c>
      <c r="D20" s="25">
        <f>SUM(D14:D18)</f>
        <v>304.1695896857964</v>
      </c>
      <c r="E20" s="25">
        <f>SUM(E14:E18)</f>
        <v>315.76063997940764</v>
      </c>
      <c r="F20" s="25">
        <f>SUM(F14:F18)</f>
        <v>328.49909822595515</v>
      </c>
      <c r="G20" s="25">
        <f>SUM(G14:G18)</f>
        <v>340.5964766517872</v>
      </c>
    </row>
    <row r="21" spans="1:7" s="8" customFormat="1" ht="11.25">
      <c r="A21" s="5" t="s">
        <v>0</v>
      </c>
      <c r="B21" s="36">
        <v>1.0074878322725571</v>
      </c>
      <c r="C21" s="30">
        <f>+C20/B20</f>
        <v>1.0633132909681549</v>
      </c>
      <c r="D21" s="30">
        <f>+D20/C20</f>
        <v>1.0665857474443226</v>
      </c>
      <c r="E21" s="30">
        <f>+E20/D20</f>
        <v>1.038107196401799</v>
      </c>
      <c r="F21" s="30">
        <f>+F20/E20</f>
        <v>1.0403421346225363</v>
      </c>
      <c r="G21" s="30">
        <f>+G20/F20</f>
        <v>1.036826215022091</v>
      </c>
    </row>
    <row r="22" spans="1:7" s="8" customFormat="1" ht="11.25">
      <c r="A22" s="9"/>
      <c r="B22" s="36"/>
      <c r="C22" s="24"/>
      <c r="D22" s="24"/>
      <c r="E22" s="24"/>
      <c r="F22" s="24"/>
      <c r="G22" s="24"/>
    </row>
    <row r="23" spans="1:7" ht="11.25">
      <c r="A23" s="10" t="s">
        <v>8</v>
      </c>
      <c r="B23" s="37">
        <v>266.5</v>
      </c>
      <c r="C23" s="26">
        <f>+C20</f>
        <v>285.1806246376591</v>
      </c>
      <c r="D23" s="26">
        <f>+D20</f>
        <v>304.1695896857964</v>
      </c>
      <c r="E23" s="26">
        <f>+E20</f>
        <v>315.76063997940764</v>
      </c>
      <c r="F23" s="26">
        <f>+F20</f>
        <v>328.49909822595515</v>
      </c>
      <c r="G23" s="26">
        <f>+G20</f>
        <v>340.5964766517872</v>
      </c>
    </row>
    <row r="24" spans="1:7" s="2" customFormat="1" ht="11.25">
      <c r="A24" s="13"/>
      <c r="B24" s="38"/>
      <c r="C24" s="27"/>
      <c r="D24" s="27"/>
      <c r="E24" s="27"/>
      <c r="F24" s="27"/>
      <c r="G24" s="27"/>
    </row>
    <row r="25" spans="1:29" s="18" customFormat="1" ht="15.75">
      <c r="A25" s="17" t="s">
        <v>7</v>
      </c>
      <c r="B25" s="39">
        <f aca="true" t="shared" si="1" ref="B25:G25">+B20-B23</f>
        <v>1.6999999999999886</v>
      </c>
      <c r="C25" s="28">
        <f t="shared" si="1"/>
        <v>0</v>
      </c>
      <c r="D25" s="28">
        <f t="shared" si="1"/>
        <v>0</v>
      </c>
      <c r="E25" s="28">
        <f t="shared" si="1"/>
        <v>0</v>
      </c>
      <c r="F25" s="28">
        <f t="shared" si="1"/>
        <v>0</v>
      </c>
      <c r="G25" s="28">
        <f t="shared" si="1"/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7" s="21" customFormat="1" ht="15.75">
      <c r="A26" s="19"/>
      <c r="B26" s="20"/>
      <c r="C26" s="20"/>
      <c r="D26" s="20"/>
      <c r="E26" s="20"/>
      <c r="F26" s="20"/>
      <c r="G26" s="20"/>
    </row>
    <row r="27" spans="1:7" s="21" customFormat="1" ht="15.75">
      <c r="A27" s="19"/>
      <c r="B27" s="20"/>
      <c r="C27" s="20"/>
      <c r="D27" s="20"/>
      <c r="E27" s="20"/>
      <c r="F27" s="20"/>
      <c r="G27" s="20"/>
    </row>
    <row r="28" spans="1:29" s="23" customFormat="1" ht="31.5">
      <c r="A28" s="31" t="s">
        <v>18</v>
      </c>
      <c r="B28" s="22">
        <v>0.26</v>
      </c>
      <c r="C28" s="22">
        <v>0.05</v>
      </c>
      <c r="D28" s="40"/>
      <c r="E28" s="40"/>
      <c r="F28" s="40"/>
      <c r="G28" s="40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</row>
    <row r="29" spans="1:7" s="16" customFormat="1" ht="18">
      <c r="A29" s="14"/>
      <c r="B29" s="15"/>
      <c r="C29" s="15"/>
      <c r="D29" s="15"/>
      <c r="E29" s="15"/>
      <c r="F29" s="15"/>
      <c r="G29" s="15"/>
    </row>
    <row r="31" ht="11.25">
      <c r="A31" s="4" t="s">
        <v>5</v>
      </c>
    </row>
    <row r="32" ht="11.25">
      <c r="A32" s="4"/>
    </row>
    <row r="34" ht="11.25">
      <c r="A34" s="1" t="s">
        <v>15</v>
      </c>
    </row>
    <row r="35" ht="11.25">
      <c r="A35" s="1" t="s">
        <v>16</v>
      </c>
    </row>
    <row r="36" ht="11.25">
      <c r="A36" s="1" t="s">
        <v>17</v>
      </c>
    </row>
    <row r="37" ht="11.25">
      <c r="A37" s="1" t="s">
        <v>19</v>
      </c>
    </row>
    <row r="38" ht="11.25">
      <c r="A38" s="1" t="s">
        <v>20</v>
      </c>
    </row>
    <row r="39" ht="11.25">
      <c r="A39" s="1" t="s">
        <v>23</v>
      </c>
    </row>
    <row r="40" ht="11.25">
      <c r="A40" s="1" t="s">
        <v>24</v>
      </c>
    </row>
    <row r="41" spans="2:3" ht="11.25">
      <c r="B41" s="1" t="s">
        <v>25</v>
      </c>
      <c r="C41" s="3">
        <v>0.095</v>
      </c>
    </row>
    <row r="42" spans="2:3" ht="11.25">
      <c r="B42" s="1" t="s">
        <v>26</v>
      </c>
      <c r="C42" s="3">
        <v>2.067</v>
      </c>
    </row>
  </sheetData>
  <printOptions/>
  <pageMargins left="0.75" right="0.75" top="1" bottom="1" header="0.5" footer="0.5"/>
  <pageSetup fitToHeight="1" fitToWidth="1" horizontalDpi="600" verticalDpi="600" orientation="landscape" paperSize="9" scale="96" r:id="rId1"/>
  <headerFooter alignWithMargins="0">
    <oddFooter>&amp;RUncontrolled when printed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ITNET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Steven.J.Edwards</dc:creator>
  <cp:keywords/>
  <dc:description/>
  <cp:lastModifiedBy>john.edwards</cp:lastModifiedBy>
  <cp:lastPrinted>2008-01-11T16:11:14Z</cp:lastPrinted>
  <dcterms:created xsi:type="dcterms:W3CDTF">2007-10-15T10:03:07Z</dcterms:created>
  <dcterms:modified xsi:type="dcterms:W3CDTF">2008-02-07T15:11:39Z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