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120" windowWidth="6765" windowHeight="6300" activeTab="0"/>
  </bookViews>
  <sheets>
    <sheet name="WM Mod186" sheetId="1" r:id="rId1"/>
  </sheets>
  <externalReferences>
    <externalReference r:id="rId4"/>
  </externalReferences>
  <definedNames>
    <definedName name="COt">#REF!</definedName>
    <definedName name="ExCIRt">#REF!</definedName>
    <definedName name="ExCt">#REF!</definedName>
    <definedName name="ExIICt">#REF!</definedName>
    <definedName name="_xlnm.Print_Area" localSheetId="0">'WM Mod186'!$A$1:$H$87</definedName>
    <definedName name="Reporting_month">'[1]Title Page'!$A$11</definedName>
  </definedNames>
  <calcPr fullCalcOnLoad="1"/>
</workbook>
</file>

<file path=xl/sharedStrings.xml><?xml version="1.0" encoding="utf-8"?>
<sst xmlns="http://schemas.openxmlformats.org/spreadsheetml/2006/main" count="67" uniqueCount="58">
  <si>
    <t>Minor impact of updated RPI and cost pass through assumptions on Final allowed revenue per PCR and Cost Pass through Movements (negligible impact on price)</t>
  </si>
  <si>
    <t>Prices include an assumed 4% reduction in SOQ consistent with previous reports</t>
  </si>
  <si>
    <t>Cost Pass Through</t>
  </si>
  <si>
    <t>2007/8</t>
  </si>
  <si>
    <t>2008/9</t>
  </si>
  <si>
    <t>2009/10</t>
  </si>
  <si>
    <t>2010/11</t>
  </si>
  <si>
    <t>2011/12</t>
  </si>
  <si>
    <t>2012/13</t>
  </si>
  <si>
    <t>Mod 186 Report</t>
  </si>
  <si>
    <t>£m</t>
  </si>
  <si>
    <t>Current Prices</t>
  </si>
  <si>
    <t>Core Allowed</t>
  </si>
  <si>
    <t>Shrinkage  2008-2013 [Incentives &amp; Adjustments 2007]</t>
  </si>
  <si>
    <t>Final Allowed Rev per PCR</t>
  </si>
  <si>
    <t>Inflation Assumed</t>
  </si>
  <si>
    <t>Final Allowed Rev per PCR at prices of year</t>
  </si>
  <si>
    <t>Cost Pass through Movements</t>
  </si>
  <si>
    <t>Incentives &amp; Adjustments Movement</t>
  </si>
  <si>
    <t>K Movement</t>
  </si>
  <si>
    <t>Final Allowed Revenue Latest Forecast</t>
  </si>
  <si>
    <t>% of previous year</t>
  </si>
  <si>
    <t>Forecast Collected Revenue</t>
  </si>
  <si>
    <t>Commentaries</t>
  </si>
  <si>
    <t xml:space="preserve">Disclaimer: </t>
  </si>
  <si>
    <t xml:space="preserve">Nothing in this report constitutes advice or recommendations and all figures within this report are estimated and indicative status only. National Grid Gas plc accepts no responsibility for the accuracy or completeness of this report or for any use to which it may be put. National Grid Gas plc reserves the right to amend or change all or any of the data contained in this report at any time without further notice.
To the fullest extent permitted by law National Grid excludes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National Grid.
The content of this report is provided for your own personal information only. The content of this report is the copyright of National Grid Gas plc. You may not republish, retransmit, redistribute or otherwise make this report available to any other party in any form without National Grid Gas plc's express prior written consent. </t>
  </si>
  <si>
    <t>Forecast Under / Over Recovery ( K ) under recovery (-)</t>
  </si>
  <si>
    <t>West Midlands (National Grid)</t>
  </si>
  <si>
    <t>Arithmetical October/ April* Price level change needed for Collected to = Allowed</t>
  </si>
  <si>
    <t>Oct</t>
  </si>
  <si>
    <t>Apr</t>
  </si>
  <si>
    <t>2013/14</t>
  </si>
  <si>
    <t>Other notes</t>
  </si>
  <si>
    <t>Sensitivities</t>
  </si>
  <si>
    <t>*  Previous Mod186 price levels reported</t>
  </si>
  <si>
    <t>SOQ Assumption October each year</t>
  </si>
  <si>
    <t>An overall increase to maximum allowed revenue by 1% in 2010/11 would lead to an increase of around 1% to quoted price changes.</t>
  </si>
  <si>
    <t xml:space="preserve">A 1% additional reduction (between October 2010 and March 2011) in estimated SOQ above would lead to around an additional +0.5% change in price from April 2010. </t>
  </si>
  <si>
    <t xml:space="preserve">No values have been included for TMA or Tax re-openers. There remains uncertainty to the value and timing. </t>
  </si>
  <si>
    <t>All incentive and adjustment positions are estimates and the actual out turn position may deviate between those shown.</t>
  </si>
  <si>
    <t>April Definitive Charges</t>
  </si>
  <si>
    <t>6.3% / -4%</t>
  </si>
  <si>
    <t xml:space="preserve">The assumed SOQ movement from the October AQ Review is shown in the table above. </t>
  </si>
  <si>
    <t>RPI Assumption (Average July - December relative to previous year)</t>
  </si>
  <si>
    <t>The core allowed revenue is based on RPI assumptions over July to December 2009. RPI Assumptions are listed in the above table.</t>
  </si>
  <si>
    <t>The prices shown are average price change and the actual change to price levels may differ between load size.</t>
  </si>
  <si>
    <t>2013/15</t>
  </si>
  <si>
    <t>Definitive Charges (August -09)</t>
  </si>
  <si>
    <t xml:space="preserve">It is assumed that there will be no further discounts to Interruptible loads From October 2011 </t>
  </si>
  <si>
    <t>Apr-Sept Rev</t>
  </si>
  <si>
    <t>Oct-Mar Rev</t>
  </si>
  <si>
    <t>FY Rev</t>
  </si>
  <si>
    <t>After Price Change</t>
  </si>
  <si>
    <t>Oct Price Change Set</t>
  </si>
  <si>
    <t>Apr-Sept</t>
  </si>
  <si>
    <t>Oct-Mar</t>
  </si>
  <si>
    <t>Total</t>
  </si>
  <si>
    <t>Forecast collected if charges remain unchanged</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</si>
</sst>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000000000"/>
    <numFmt numFmtId="171" formatCode="0.0000"/>
    <numFmt numFmtId="172" formatCode="&quot;£&quot;#,##0.0000"/>
    <numFmt numFmtId="173" formatCode="#,##0.000_ ;[Red]\-#,##0.000\ "/>
    <numFmt numFmtId="174" formatCode="&quot;£&quot;#,##0.000000"/>
    <numFmt numFmtId="175" formatCode="&quot;£&quot;#,##0.000000;[Red]\-&quot;£&quot;#,##0.000000"/>
    <numFmt numFmtId="176" formatCode="#,##0.000"/>
    <numFmt numFmtId="177" formatCode="&quot;£&quot;#,##0.000"/>
    <numFmt numFmtId="178" formatCode="&quot;£&quot;#,##0.00"/>
    <numFmt numFmtId="179" formatCode="&quot;£&quot;#,##0.0000;[Red]\-&quot;£&quot;#,##0.0000"/>
    <numFmt numFmtId="180" formatCode="0.0000%"/>
    <numFmt numFmtId="181" formatCode="0.0000000000000000"/>
    <numFmt numFmtId="182" formatCode="&quot;£&quot;#,##0.0000000000000000"/>
    <numFmt numFmtId="183" formatCode="#,##0.0_ ;[Red]\-#,##0.0\ "/>
    <numFmt numFmtId="184" formatCode="0.0"/>
    <numFmt numFmtId="185" formatCode="&quot;£&quot;#,##0.000;[Red]\-&quot;£&quot;#,##0.000"/>
    <numFmt numFmtId="186" formatCode="0.0%"/>
    <numFmt numFmtId="187" formatCode="#,##0.0"/>
    <numFmt numFmtId="188" formatCode="#,##0.0000"/>
    <numFmt numFmtId="189" formatCode="#,##0_ ;[Red]\-#,##0\ "/>
    <numFmt numFmtId="190" formatCode="_-* #,##0.0_-;\-* #,##0.0_-;_-* &quot;-&quot;??_-;_-@_-"/>
    <numFmt numFmtId="191" formatCode="_-* #,##0_-;\-* #,##0_-;_-* &quot;-&quot;??_-;_-@_-"/>
    <numFmt numFmtId="192" formatCode="[$-809]dd\ mmmm\ yyyy"/>
    <numFmt numFmtId="193" formatCode="[$-809]d\ mmmm\ yyyy;@"/>
    <numFmt numFmtId="194" formatCode="#,##0.00000000"/>
    <numFmt numFmtId="195" formatCode="#,##0.000000"/>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0;[Red]\(#,##0\);\-"/>
    <numFmt numFmtId="201" formatCode="#,##0.0;[Red]\(#,##0.0\);\-"/>
    <numFmt numFmtId="202" formatCode="&quot;£&quot;#,##0.0"/>
    <numFmt numFmtId="203" formatCode="0.000"/>
    <numFmt numFmtId="204" formatCode="d\-mmm\-yy"/>
    <numFmt numFmtId="205" formatCode="#,##0.0_ ;[Red]\(#,##0.0\)"/>
    <numFmt numFmtId="206" formatCode="#,##0.0;\(#,##0.0\);\-"/>
    <numFmt numFmtId="207" formatCode="#,##0.000_ ;[Red]\(#,##0.000\)"/>
    <numFmt numFmtId="208" formatCode="General_)"/>
    <numFmt numFmtId="209" formatCode="mmmm"/>
    <numFmt numFmtId="210" formatCode="0.000%"/>
    <numFmt numFmtId="211" formatCode="#,##0_ ;\-#,##0\ "/>
    <numFmt numFmtId="212" formatCode="#,##0_ ;\(#,##0\)"/>
    <numFmt numFmtId="213" formatCode="#,##0.0_);\(#,##0.0\)"/>
    <numFmt numFmtId="214" formatCode="0.0000000"/>
    <numFmt numFmtId="215" formatCode="0.00000000"/>
    <numFmt numFmtId="216" formatCode="0.00000"/>
    <numFmt numFmtId="217" formatCode="#,##0.0_);\(#,##0.0\);\-"/>
    <numFmt numFmtId="218" formatCode="&quot;£&quot;#,##0.00000;[Red]\-&quot;£&quot;#,##0.00000"/>
    <numFmt numFmtId="219" formatCode="&quot;£&quot;#,##0.00000"/>
    <numFmt numFmtId="220" formatCode="_-* #,##0.00\ _D_M_-;\-* #,##0.00\ _D_M_-;_-* &quot;-&quot;??\ _D_M_-;_-@_-"/>
    <numFmt numFmtId="221" formatCode="_-* #,##0\ _D_M_-;\-* #,##0\ _D_M_-;_-* &quot;-&quot;\ _D_M_-;_-@_-"/>
    <numFmt numFmtId="222" formatCode="_-* #,##0.00\ &quot;DM&quot;_-;\-* #,##0.00\ &quot;DM&quot;_-;_-* &quot;-&quot;??\ &quot;DM&quot;_-;_-@_-"/>
    <numFmt numFmtId="223" formatCode="_-* #,##0\ &quot;DM&quot;_-;\-* #,##0\ &quot;DM&quot;_-;_-* &quot;-&quot;\ &quot;DM&quot;_-;_-@_-"/>
    <numFmt numFmtId="224" formatCode="mmm\-yyyy"/>
    <numFmt numFmtId="225" formatCode="&quot;£&quot;#,##0;\(&quot;£&quot;#,##0\)"/>
    <numFmt numFmtId="226" formatCode="#,##0.0000000"/>
    <numFmt numFmtId="227" formatCode="#,##0;\(#,##0\);\-"/>
  </numFmts>
  <fonts count="44">
    <font>
      <sz val="10"/>
      <name val="Arial"/>
      <family val="0"/>
    </font>
    <font>
      <b/>
      <sz val="10"/>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1"/>
      <name val="Arial"/>
      <family val="2"/>
    </font>
    <font>
      <b/>
      <u val="single"/>
      <sz val="8"/>
      <name val="Arial"/>
      <family val="2"/>
    </font>
    <font>
      <b/>
      <sz val="12"/>
      <name val="Arial"/>
      <family val="2"/>
    </font>
    <font>
      <b/>
      <sz val="14"/>
      <name val="Arial"/>
      <family val="2"/>
    </font>
    <font>
      <b/>
      <sz val="12"/>
      <color indexed="10"/>
      <name val="Arial"/>
      <family val="2"/>
    </font>
    <font>
      <sz val="10"/>
      <color indexed="8"/>
      <name val="Arial"/>
      <family val="0"/>
    </font>
    <font>
      <sz val="10"/>
      <color indexed="10"/>
      <name val="Arial"/>
      <family val="2"/>
    </font>
    <font>
      <u val="single"/>
      <sz val="12"/>
      <color indexed="12"/>
      <name val="Arial"/>
      <family val="0"/>
    </font>
    <font>
      <u val="single"/>
      <sz val="8"/>
      <color indexed="12"/>
      <name val="Arial"/>
      <family val="0"/>
    </font>
    <font>
      <sz val="12"/>
      <name val="Times New Roman"/>
      <family val="0"/>
    </font>
    <font>
      <sz val="12"/>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0"/>
    </font>
    <font>
      <sz val="10"/>
      <color indexed="39"/>
      <name val="Arial"/>
      <family val="2"/>
    </font>
    <font>
      <sz val="19"/>
      <color indexed="48"/>
      <name val="Arial"/>
      <family val="0"/>
    </font>
    <font>
      <b/>
      <sz val="18"/>
      <color indexed="62"/>
      <name val="Cambria"/>
      <family val="2"/>
    </font>
    <font>
      <sz val="11"/>
      <color indexed="10"/>
      <name val="Calibri"/>
      <family val="2"/>
    </font>
    <font>
      <sz val="10"/>
      <name val="Helv"/>
      <family val="0"/>
    </font>
    <font>
      <sz val="10"/>
      <color indexed="9"/>
      <name val="Arial"/>
      <family val="2"/>
    </font>
    <font>
      <i/>
      <sz val="10"/>
      <color indexed="23"/>
      <name val="Arial"/>
      <family val="2"/>
    </font>
    <font>
      <sz val="10"/>
      <color indexed="9"/>
      <name val="Verdana"/>
      <family val="2"/>
    </font>
    <font>
      <sz val="11"/>
      <name val="CG Omega"/>
      <family val="0"/>
    </font>
    <font>
      <sz val="12"/>
      <color indexed="10"/>
      <name val="Arial"/>
      <family val="2"/>
    </font>
  </fonts>
  <fills count="49">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62"/>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36"/>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indexed="13"/>
        <bgColor indexed="64"/>
      </patternFill>
    </fill>
    <fill>
      <patternFill patternType="lightDown"/>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indexed="48"/>
      </top>
      <bottom style="double">
        <color indexed="48"/>
      </bottom>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s>
  <cellStyleXfs count="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38" fillId="0" borderId="0">
      <alignment/>
      <protection/>
    </xf>
    <xf numFmtId="0" fontId="0" fillId="0" borderId="0">
      <alignment/>
      <protection/>
    </xf>
    <xf numFmtId="0" fontId="38" fillId="0" borderId="0">
      <alignment/>
      <protection/>
    </xf>
    <xf numFmtId="0" fontId="38" fillId="0" borderId="0">
      <alignment/>
      <protection/>
    </xf>
    <xf numFmtId="0" fontId="0" fillId="0" borderId="0" applyFont="0" applyFill="0" applyBorder="0" applyAlignment="0" applyProtection="0"/>
    <xf numFmtId="0" fontId="38" fillId="0" borderId="0">
      <alignment/>
      <protection/>
    </xf>
    <xf numFmtId="0" fontId="38"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38"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7" fillId="15" borderId="0" applyNumberFormat="0" applyBorder="0" applyAlignment="0" applyProtection="0"/>
    <xf numFmtId="0" fontId="41" fillId="16"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7" fillId="20" borderId="0" applyNumberFormat="0" applyBorder="0" applyAlignment="0" applyProtection="0"/>
    <xf numFmtId="0" fontId="41" fillId="21" borderId="0" applyNumberFormat="0" applyBorder="0" applyAlignment="0" applyProtection="0"/>
    <xf numFmtId="0" fontId="17" fillId="20"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7" fillId="24" borderId="0" applyNumberFormat="0" applyBorder="0" applyAlignment="0" applyProtection="0"/>
    <xf numFmtId="0" fontId="41" fillId="9" borderId="0" applyNumberFormat="0" applyBorder="0" applyAlignment="0" applyProtection="0"/>
    <xf numFmtId="0" fontId="17" fillId="25"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7" fillId="24" borderId="0" applyNumberFormat="0" applyBorder="0" applyAlignment="0" applyProtection="0"/>
    <xf numFmtId="0" fontId="41" fillId="26" borderId="0" applyNumberFormat="0" applyBorder="0" applyAlignment="0" applyProtection="0"/>
    <xf numFmtId="0" fontId="17" fillId="27"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7" fillId="14" borderId="0" applyNumberFormat="0" applyBorder="0" applyAlignment="0" applyProtection="0"/>
    <xf numFmtId="0" fontId="41" fillId="28" borderId="0" applyNumberFormat="0" applyBorder="0" applyAlignment="0" applyProtection="0"/>
    <xf numFmtId="0" fontId="17" fillId="29" borderId="0" applyNumberFormat="0" applyBorder="0" applyAlignment="0" applyProtection="0"/>
    <xf numFmtId="0" fontId="18" fillId="30" borderId="0" applyNumberFormat="0" applyBorder="0" applyAlignment="0" applyProtection="0"/>
    <xf numFmtId="0" fontId="18" fillId="19" borderId="0" applyNumberFormat="0" applyBorder="0" applyAlignment="0" applyProtection="0"/>
    <xf numFmtId="0" fontId="17" fillId="31" borderId="0" applyNumberFormat="0" applyBorder="0" applyAlignment="0" applyProtection="0"/>
    <xf numFmtId="0" fontId="41" fillId="32" borderId="0" applyNumberFormat="0" applyBorder="0" applyAlignment="0" applyProtection="0"/>
    <xf numFmtId="0" fontId="19" fillId="19" borderId="0" applyNumberFormat="0" applyBorder="0" applyAlignment="0" applyProtection="0"/>
    <xf numFmtId="0" fontId="20" fillId="33" borderId="1" applyNumberFormat="0" applyAlignment="0" applyProtection="0"/>
    <xf numFmtId="0" fontId="21"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23" fillId="37"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 fillId="0" borderId="0" applyNumberFormat="0" applyFill="0" applyBorder="0" applyAlignment="0" applyProtection="0"/>
    <xf numFmtId="0" fontId="27" fillId="31"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lignment vertical="top"/>
      <protection/>
    </xf>
    <xf numFmtId="0" fontId="0" fillId="30" borderId="7" applyNumberFormat="0" applyFont="0" applyAlignment="0" applyProtection="0"/>
    <xf numFmtId="0" fontId="30" fillId="33" borderId="8" applyNumberFormat="0" applyAlignment="0" applyProtection="0"/>
    <xf numFmtId="9" fontId="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31" fillId="38" borderId="9" applyNumberFormat="0" applyProtection="0">
      <alignment vertical="center"/>
    </xf>
    <xf numFmtId="4" fontId="32" fillId="38" borderId="9" applyNumberFormat="0" applyProtection="0">
      <alignment vertical="center"/>
    </xf>
    <xf numFmtId="4" fontId="31" fillId="38" borderId="9" applyNumberFormat="0" applyProtection="0">
      <alignment horizontal="left" vertical="center" indent="1"/>
    </xf>
    <xf numFmtId="0" fontId="31" fillId="38" borderId="9" applyNumberFormat="0" applyProtection="0">
      <alignment horizontal="left" vertical="top" indent="1"/>
    </xf>
    <xf numFmtId="4" fontId="31" fillId="2" borderId="0" applyNumberFormat="0" applyProtection="0">
      <alignment horizontal="left" vertical="center" indent="1"/>
    </xf>
    <xf numFmtId="4" fontId="11" fillId="7" borderId="9" applyNumberFormat="0" applyProtection="0">
      <alignment horizontal="right" vertical="center"/>
    </xf>
    <xf numFmtId="4" fontId="11" fillId="3" borderId="9" applyNumberFormat="0" applyProtection="0">
      <alignment horizontal="right" vertical="center"/>
    </xf>
    <xf numFmtId="4" fontId="11" fillId="21" borderId="9" applyNumberFormat="0" applyProtection="0">
      <alignment horizontal="right" vertical="center"/>
    </xf>
    <xf numFmtId="4" fontId="11" fillId="39" borderId="9" applyNumberFormat="0" applyProtection="0">
      <alignment horizontal="right" vertical="center"/>
    </xf>
    <xf numFmtId="4" fontId="11" fillId="40" borderId="9" applyNumberFormat="0" applyProtection="0">
      <alignment horizontal="right" vertical="center"/>
    </xf>
    <xf numFmtId="4" fontId="11" fillId="32" borderId="9" applyNumberFormat="0" applyProtection="0">
      <alignment horizontal="right" vertical="center"/>
    </xf>
    <xf numFmtId="4" fontId="11" fillId="9" borderId="9" applyNumberFormat="0" applyProtection="0">
      <alignment horizontal="right" vertical="center"/>
    </xf>
    <xf numFmtId="4" fontId="11" fillId="41" borderId="9" applyNumberFormat="0" applyProtection="0">
      <alignment horizontal="right" vertical="center"/>
    </xf>
    <xf numFmtId="4" fontId="11" fillId="42" borderId="9" applyNumberFormat="0" applyProtection="0">
      <alignment horizontal="right" vertical="center"/>
    </xf>
    <xf numFmtId="4" fontId="31" fillId="43" borderId="10" applyNumberFormat="0" applyProtection="0">
      <alignment horizontal="left" vertical="center" indent="1"/>
    </xf>
    <xf numFmtId="4" fontId="11" fillId="44" borderId="0" applyNumberFormat="0" applyProtection="0">
      <alignment horizontal="left" vertical="center" indent="1"/>
    </xf>
    <xf numFmtId="4" fontId="33" fillId="8" borderId="0" applyNumberFormat="0" applyProtection="0">
      <alignment horizontal="left" vertical="center" indent="1"/>
    </xf>
    <xf numFmtId="4" fontId="11" fillId="2" borderId="9" applyNumberFormat="0" applyProtection="0">
      <alignment horizontal="right" vertical="center"/>
    </xf>
    <xf numFmtId="4" fontId="11" fillId="44" borderId="0" applyNumberFormat="0" applyProtection="0">
      <alignment horizontal="left" vertical="center" indent="1"/>
    </xf>
    <xf numFmtId="4" fontId="11"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4" borderId="9" applyNumberFormat="0" applyProtection="0">
      <alignment horizontal="left" vertical="center" indent="1"/>
    </xf>
    <xf numFmtId="0" fontId="0" fillId="44" borderId="9" applyNumberFormat="0" applyProtection="0">
      <alignment horizontal="left" vertical="top" indent="1"/>
    </xf>
    <xf numFmtId="0" fontId="0" fillId="5" borderId="11" applyNumberFormat="0">
      <alignment/>
      <protection locked="0"/>
    </xf>
    <xf numFmtId="0" fontId="3" fillId="8" borderId="12" applyBorder="0">
      <alignment/>
      <protection/>
    </xf>
    <xf numFmtId="4" fontId="11" fillId="4" borderId="9" applyNumberFormat="0" applyProtection="0">
      <alignment vertical="center"/>
    </xf>
    <xf numFmtId="4" fontId="34" fillId="4" borderId="9" applyNumberFormat="0" applyProtection="0">
      <alignment vertical="center"/>
    </xf>
    <xf numFmtId="4" fontId="11" fillId="4" borderId="9" applyNumberFormat="0" applyProtection="0">
      <alignment horizontal="left" vertical="center" indent="1"/>
    </xf>
    <xf numFmtId="0" fontId="11" fillId="4" borderId="9" applyNumberFormat="0" applyProtection="0">
      <alignment horizontal="left" vertical="top" indent="1"/>
    </xf>
    <xf numFmtId="4" fontId="11" fillId="44" borderId="9" applyNumberFormat="0" applyProtection="0">
      <alignment horizontal="right" vertical="center"/>
    </xf>
    <xf numFmtId="4" fontId="34" fillId="44" borderId="9" applyNumberFormat="0" applyProtection="0">
      <alignment horizontal="right" vertical="center"/>
    </xf>
    <xf numFmtId="4" fontId="11" fillId="2" borderId="9" applyNumberFormat="0" applyProtection="0">
      <alignment horizontal="left" vertical="center" indent="1"/>
    </xf>
    <xf numFmtId="0" fontId="11" fillId="2" borderId="9" applyNumberFormat="0" applyProtection="0">
      <alignment horizontal="left" vertical="top" indent="1"/>
    </xf>
    <xf numFmtId="4" fontId="35" fillId="45" borderId="0" applyNumberFormat="0" applyProtection="0">
      <alignment horizontal="left" vertical="center" indent="1"/>
    </xf>
    <xf numFmtId="0" fontId="2" fillId="46" borderId="11">
      <alignment/>
      <protection/>
    </xf>
    <xf numFmtId="4" fontId="12" fillId="44" borderId="9" applyNumberFormat="0" applyProtection="0">
      <alignment horizontal="right" vertical="center"/>
    </xf>
    <xf numFmtId="0" fontId="36" fillId="0" borderId="0" applyNumberFormat="0" applyFill="0" applyBorder="0" applyAlignment="0" applyProtection="0"/>
    <xf numFmtId="0" fontId="0" fillId="0" borderId="0" applyFont="0" applyFill="0" applyBorder="0" applyAlignment="0" applyProtection="0"/>
    <xf numFmtId="0" fontId="36" fillId="0" borderId="0" applyNumberFormat="0" applyFill="0" applyBorder="0" applyAlignment="0" applyProtection="0"/>
    <xf numFmtId="0" fontId="22" fillId="0" borderId="13" applyNumberFormat="0" applyFill="0" applyAlignment="0" applyProtection="0"/>
    <xf numFmtId="0" fontId="37" fillId="0" borderId="0" applyNumberFormat="0" applyFill="0" applyBorder="0" applyAlignment="0" applyProtection="0"/>
  </cellStyleXfs>
  <cellXfs count="98">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0" borderId="0" xfId="0" applyFont="1" applyAlignment="1">
      <alignment horizontal="center"/>
    </xf>
    <xf numFmtId="0" fontId="0" fillId="0" borderId="0" xfId="0" applyAlignment="1">
      <alignment horizontal="center"/>
    </xf>
    <xf numFmtId="0" fontId="6" fillId="0" borderId="0" xfId="0" applyFont="1" applyFill="1" applyAlignment="1">
      <alignment/>
    </xf>
    <xf numFmtId="0" fontId="7"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xf>
    <xf numFmtId="0" fontId="3" fillId="0" borderId="0" xfId="0" applyFont="1" applyFill="1" applyAlignment="1">
      <alignment/>
    </xf>
    <xf numFmtId="193" fontId="3" fillId="0" borderId="0" xfId="0" applyNumberFormat="1" applyFont="1" applyAlignment="1">
      <alignment horizontal="left"/>
    </xf>
    <xf numFmtId="183" fontId="2" fillId="0" borderId="0" xfId="0" applyNumberFormat="1" applyFont="1" applyAlignment="1">
      <alignment horizontal="center"/>
    </xf>
    <xf numFmtId="183" fontId="0" fillId="0" borderId="0" xfId="0" applyNumberFormat="1" applyAlignment="1">
      <alignment horizontal="center"/>
    </xf>
    <xf numFmtId="0" fontId="2" fillId="42" borderId="11" xfId="0" applyFont="1" applyFill="1" applyBorder="1" applyAlignment="1">
      <alignment/>
    </xf>
    <xf numFmtId="183" fontId="2" fillId="42" borderId="11" xfId="0" applyNumberFormat="1" applyFont="1" applyFill="1" applyBorder="1" applyAlignment="1">
      <alignment horizontal="center"/>
    </xf>
    <xf numFmtId="184" fontId="2" fillId="42" borderId="11" xfId="0" applyNumberFormat="1" applyFont="1" applyFill="1" applyBorder="1" applyAlignment="1">
      <alignment horizontal="center"/>
    </xf>
    <xf numFmtId="0" fontId="2" fillId="42" borderId="0" xfId="0" applyFont="1" applyFill="1" applyBorder="1" applyAlignment="1">
      <alignment/>
    </xf>
    <xf numFmtId="0" fontId="2" fillId="0" borderId="14" xfId="0" applyFont="1" applyFill="1" applyBorder="1" applyAlignment="1">
      <alignment/>
    </xf>
    <xf numFmtId="183" fontId="2" fillId="0" borderId="0" xfId="0" applyNumberFormat="1" applyFont="1" applyFill="1" applyBorder="1" applyAlignment="1">
      <alignment horizontal="center"/>
    </xf>
    <xf numFmtId="184" fontId="2" fillId="0" borderId="0" xfId="0" applyNumberFormat="1" applyFont="1" applyFill="1" applyBorder="1" applyAlignment="1">
      <alignment horizontal="center"/>
    </xf>
    <xf numFmtId="2" fontId="2" fillId="0" borderId="11" xfId="0" applyNumberFormat="1" applyFont="1" applyFill="1" applyBorder="1" applyAlignment="1">
      <alignment horizontal="center"/>
    </xf>
    <xf numFmtId="0" fontId="2" fillId="0" borderId="0" xfId="0" applyFont="1" applyFill="1" applyBorder="1" applyAlignment="1">
      <alignment/>
    </xf>
    <xf numFmtId="184" fontId="2" fillId="42" borderId="15" xfId="0" applyNumberFormat="1" applyFont="1" applyFill="1" applyBorder="1" applyAlignment="1">
      <alignment horizontal="center"/>
    </xf>
    <xf numFmtId="186" fontId="2" fillId="0" borderId="0" xfId="0" applyNumberFormat="1" applyFont="1" applyFill="1" applyBorder="1" applyAlignment="1">
      <alignment horizontal="center"/>
    </xf>
    <xf numFmtId="4" fontId="2" fillId="0" borderId="0" xfId="0" applyNumberFormat="1" applyFont="1" applyFill="1" applyAlignment="1">
      <alignment/>
    </xf>
    <xf numFmtId="4" fontId="2" fillId="0" borderId="14" xfId="0" applyNumberFormat="1" applyFont="1" applyFill="1" applyBorder="1" applyAlignment="1">
      <alignment/>
    </xf>
    <xf numFmtId="0" fontId="2" fillId="45" borderId="11" xfId="0" applyFont="1" applyFill="1" applyBorder="1" applyAlignment="1">
      <alignment/>
    </xf>
    <xf numFmtId="183" fontId="2" fillId="45" borderId="11" xfId="0" applyNumberFormat="1" applyFont="1" applyFill="1" applyBorder="1" applyAlignment="1">
      <alignment horizontal="center"/>
    </xf>
    <xf numFmtId="184" fontId="2" fillId="45" borderId="15" xfId="0" applyNumberFormat="1" applyFont="1" applyFill="1" applyBorder="1" applyAlignment="1">
      <alignment horizontal="center"/>
    </xf>
    <xf numFmtId="0" fontId="3" fillId="0" borderId="14" xfId="0" applyFont="1" applyFill="1" applyBorder="1" applyAlignment="1">
      <alignment/>
    </xf>
    <xf numFmtId="183" fontId="3" fillId="0" borderId="0" xfId="0" applyNumberFormat="1" applyFont="1" applyFill="1" applyBorder="1" applyAlignment="1">
      <alignment horizontal="center"/>
    </xf>
    <xf numFmtId="184" fontId="3" fillId="0" borderId="0" xfId="0" applyNumberFormat="1" applyFont="1" applyFill="1" applyBorder="1" applyAlignment="1">
      <alignment horizontal="center"/>
    </xf>
    <xf numFmtId="0" fontId="8" fillId="47" borderId="11" xfId="0" applyFont="1" applyFill="1" applyBorder="1" applyAlignment="1">
      <alignment/>
    </xf>
    <xf numFmtId="183" fontId="8" fillId="47" borderId="11" xfId="0" applyNumberFormat="1" applyFont="1" applyFill="1" applyBorder="1" applyAlignment="1">
      <alignment horizontal="center"/>
    </xf>
    <xf numFmtId="0" fontId="8" fillId="0" borderId="0" xfId="0" applyFont="1" applyFill="1" applyBorder="1" applyAlignment="1">
      <alignment/>
    </xf>
    <xf numFmtId="0" fontId="8" fillId="47" borderId="0" xfId="0" applyFont="1" applyFill="1" applyBorder="1" applyAlignment="1">
      <alignment/>
    </xf>
    <xf numFmtId="0" fontId="8" fillId="0" borderId="0" xfId="0" applyFont="1" applyFill="1" applyAlignment="1">
      <alignment/>
    </xf>
    <xf numFmtId="0" fontId="8" fillId="2" borderId="14" xfId="0" applyFont="1" applyFill="1" applyBorder="1" applyAlignment="1">
      <alignment wrapText="1"/>
    </xf>
    <xf numFmtId="186" fontId="8" fillId="2" borderId="0" xfId="0" applyNumberFormat="1" applyFont="1" applyFill="1" applyBorder="1" applyAlignment="1">
      <alignment horizontal="center"/>
    </xf>
    <xf numFmtId="0" fontId="8" fillId="2" borderId="0" xfId="0" applyFont="1" applyFill="1" applyAlignment="1">
      <alignment/>
    </xf>
    <xf numFmtId="0" fontId="9" fillId="0" borderId="0" xfId="0" applyFont="1" applyFill="1" applyAlignment="1">
      <alignment/>
    </xf>
    <xf numFmtId="0" fontId="2" fillId="10" borderId="0" xfId="0" applyFont="1" applyFill="1" applyAlignment="1">
      <alignment/>
    </xf>
    <xf numFmtId="0" fontId="2" fillId="10" borderId="0" xfId="0" applyFont="1" applyFill="1" applyAlignment="1">
      <alignment horizontal="center"/>
    </xf>
    <xf numFmtId="0" fontId="7" fillId="0" borderId="0" xfId="0" applyFont="1" applyFill="1" applyAlignment="1">
      <alignment wrapText="1"/>
    </xf>
    <xf numFmtId="191" fontId="0" fillId="0" borderId="0" xfId="97" applyNumberFormat="1" applyFill="1" applyAlignment="1">
      <alignment/>
    </xf>
    <xf numFmtId="186" fontId="10" fillId="2" borderId="0" xfId="0" applyNumberFormat="1" applyFont="1" applyFill="1" applyBorder="1" applyAlignment="1">
      <alignment horizontal="center"/>
    </xf>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0" fontId="2" fillId="48" borderId="0" xfId="0" applyFont="1" applyFill="1" applyBorder="1" applyAlignment="1">
      <alignment horizontal="center"/>
    </xf>
    <xf numFmtId="183" fontId="2" fillId="11" borderId="0" xfId="0" applyNumberFormat="1" applyFont="1" applyFill="1" applyAlignment="1">
      <alignment/>
    </xf>
    <xf numFmtId="0" fontId="1" fillId="0" borderId="0" xfId="0" applyFont="1" applyFill="1" applyAlignment="1">
      <alignment horizontal="center"/>
    </xf>
    <xf numFmtId="184" fontId="2" fillId="10" borderId="0" xfId="0" applyNumberFormat="1" applyFont="1" applyFill="1" applyBorder="1" applyAlignment="1">
      <alignment horizontal="center"/>
    </xf>
    <xf numFmtId="186" fontId="2" fillId="10" borderId="0" xfId="0" applyNumberFormat="1" applyFont="1" applyFill="1" applyBorder="1" applyAlignment="1">
      <alignment horizontal="center"/>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wrapText="1"/>
    </xf>
    <xf numFmtId="0" fontId="2" fillId="10" borderId="0" xfId="0" applyFont="1" applyFill="1" applyAlignment="1">
      <alignment/>
    </xf>
    <xf numFmtId="0" fontId="1" fillId="0" borderId="0" xfId="0" applyFont="1" applyAlignment="1">
      <alignment/>
    </xf>
    <xf numFmtId="191" fontId="0" fillId="0" borderId="0" xfId="97" applyNumberFormat="1" applyFill="1" applyAlignment="1">
      <alignment/>
    </xf>
    <xf numFmtId="0" fontId="2" fillId="0" borderId="0" xfId="0" applyFont="1" applyFill="1" applyBorder="1" applyAlignment="1">
      <alignment horizontal="right"/>
    </xf>
    <xf numFmtId="0" fontId="2" fillId="0" borderId="14" xfId="0" applyFont="1" applyFill="1" applyBorder="1" applyAlignment="1">
      <alignment horizontal="right"/>
    </xf>
    <xf numFmtId="17" fontId="2" fillId="0" borderId="0" xfId="0" applyNumberFormat="1" applyFont="1" applyFill="1" applyBorder="1" applyAlignment="1">
      <alignment horizontal="right"/>
    </xf>
    <xf numFmtId="186" fontId="8" fillId="2" borderId="0" xfId="0" applyNumberFormat="1" applyFont="1" applyFill="1" applyBorder="1" applyAlignment="1">
      <alignment horizontal="center" vertical="center"/>
    </xf>
    <xf numFmtId="10" fontId="2" fillId="0" borderId="0" xfId="0" applyNumberFormat="1" applyFont="1" applyFill="1" applyBorder="1" applyAlignment="1">
      <alignment horizontal="center"/>
    </xf>
    <xf numFmtId="0" fontId="3" fillId="0" borderId="0" xfId="0" applyFont="1" applyFill="1" applyAlignment="1">
      <alignment horizontal="left" wrapText="1"/>
    </xf>
    <xf numFmtId="9" fontId="8" fillId="2" borderId="0" xfId="0" applyNumberFormat="1" applyFont="1" applyFill="1" applyAlignment="1">
      <alignment horizontal="center" vertical="center"/>
    </xf>
    <xf numFmtId="186" fontId="2" fillId="0" borderId="0" xfId="0" applyNumberFormat="1" applyFont="1" applyFill="1" applyAlignment="1">
      <alignment horizontal="center" vertical="center"/>
    </xf>
    <xf numFmtId="9" fontId="2" fillId="0" borderId="0" xfId="0" applyNumberFormat="1" applyFont="1" applyFill="1" applyAlignment="1">
      <alignment horizontal="center" vertical="center"/>
    </xf>
    <xf numFmtId="9" fontId="8" fillId="0" borderId="0" xfId="0" applyNumberFormat="1" applyFont="1" applyFill="1" applyAlignment="1">
      <alignment horizontal="center" vertical="center"/>
    </xf>
    <xf numFmtId="0" fontId="16" fillId="0" borderId="0" xfId="0" applyFont="1" applyFill="1" applyAlignment="1">
      <alignment/>
    </xf>
    <xf numFmtId="186" fontId="16" fillId="0" borderId="0" xfId="0" applyNumberFormat="1" applyFont="1" applyFill="1" applyAlignment="1">
      <alignment/>
    </xf>
    <xf numFmtId="186" fontId="8" fillId="0" borderId="0" xfId="0" applyNumberFormat="1" applyFont="1" applyFill="1" applyAlignment="1">
      <alignment/>
    </xf>
    <xf numFmtId="186" fontId="8" fillId="2" borderId="0" xfId="0" applyNumberFormat="1" applyFont="1" applyFill="1" applyAlignment="1">
      <alignment horizontal="center" vertical="center"/>
    </xf>
    <xf numFmtId="0" fontId="2" fillId="0" borderId="0" xfId="0" applyFont="1" applyFill="1" applyAlignment="1">
      <alignment wrapText="1"/>
    </xf>
    <xf numFmtId="0" fontId="3" fillId="0" borderId="0" xfId="0" applyFont="1" applyFill="1" applyAlignment="1">
      <alignment horizontal="left" wrapText="1"/>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Alignment="1">
      <alignment vertical="top" wrapText="1"/>
    </xf>
    <xf numFmtId="0" fontId="3" fillId="0" borderId="0" xfId="0" applyFont="1" applyFill="1" applyAlignment="1">
      <alignment wrapText="1"/>
    </xf>
    <xf numFmtId="0" fontId="2" fillId="2" borderId="16" xfId="0" applyFont="1" applyFill="1" applyBorder="1" applyAlignment="1">
      <alignment horizontal="center"/>
    </xf>
    <xf numFmtId="186" fontId="8" fillId="2" borderId="16" xfId="0" applyNumberFormat="1" applyFont="1" applyFill="1" applyBorder="1" applyAlignment="1">
      <alignment horizontal="center"/>
    </xf>
    <xf numFmtId="184" fontId="2" fillId="2" borderId="16" xfId="0" applyNumberFormat="1" applyFont="1" applyFill="1" applyBorder="1" applyAlignment="1">
      <alignment horizontal="center"/>
    </xf>
    <xf numFmtId="0" fontId="8" fillId="2" borderId="16" xfId="0" applyFont="1" applyFill="1" applyBorder="1" applyAlignment="1">
      <alignment horizontal="left"/>
    </xf>
    <xf numFmtId="0" fontId="2" fillId="10" borderId="14" xfId="0" applyFont="1" applyFill="1" applyBorder="1" applyAlignment="1">
      <alignment horizontal="right"/>
    </xf>
    <xf numFmtId="183" fontId="8" fillId="10" borderId="0" xfId="0" applyNumberFormat="1" applyFont="1" applyFill="1" applyBorder="1" applyAlignment="1">
      <alignment horizontal="center"/>
    </xf>
    <xf numFmtId="184" fontId="3" fillId="10" borderId="0" xfId="0" applyNumberFormat="1" applyFont="1" applyFill="1" applyBorder="1" applyAlignment="1">
      <alignment horizontal="center"/>
    </xf>
    <xf numFmtId="0" fontId="8" fillId="10" borderId="0" xfId="0" applyFont="1" applyFill="1" applyBorder="1" applyAlignment="1">
      <alignment horizontal="center"/>
    </xf>
    <xf numFmtId="0" fontId="8" fillId="10" borderId="0" xfId="0" applyFont="1" applyFill="1" applyAlignment="1">
      <alignment/>
    </xf>
    <xf numFmtId="184" fontId="2" fillId="10" borderId="0" xfId="0" applyNumberFormat="1" applyFont="1" applyFill="1" applyAlignment="1">
      <alignment horizontal="center"/>
    </xf>
    <xf numFmtId="0" fontId="3" fillId="10" borderId="14" xfId="0" applyFont="1" applyFill="1" applyBorder="1" applyAlignment="1">
      <alignment horizontal="right"/>
    </xf>
    <xf numFmtId="184" fontId="3" fillId="10" borderId="0" xfId="0" applyNumberFormat="1" applyFont="1" applyFill="1" applyAlignment="1">
      <alignment horizontal="center"/>
    </xf>
    <xf numFmtId="0" fontId="8" fillId="10" borderId="14" xfId="0" applyFont="1" applyFill="1" applyBorder="1" applyAlignment="1">
      <alignment/>
    </xf>
    <xf numFmtId="186" fontId="10" fillId="10" borderId="0" xfId="0" applyNumberFormat="1" applyFont="1" applyFill="1" applyBorder="1" applyAlignment="1">
      <alignment horizontal="center"/>
    </xf>
    <xf numFmtId="9" fontId="43" fillId="10" borderId="0" xfId="0" applyNumberFormat="1" applyFont="1" applyFill="1" applyBorder="1" applyAlignment="1">
      <alignment horizontal="center"/>
    </xf>
    <xf numFmtId="0" fontId="2" fillId="10" borderId="0" xfId="0" applyFont="1" applyFill="1" applyBorder="1" applyAlignment="1">
      <alignment horizontal="right"/>
    </xf>
    <xf numFmtId="0" fontId="2" fillId="10" borderId="0" xfId="0" applyFont="1" applyFill="1" applyBorder="1" applyAlignment="1">
      <alignment horizontal="center"/>
    </xf>
    <xf numFmtId="0" fontId="3" fillId="10" borderId="0" xfId="0" applyFont="1" applyFill="1" applyBorder="1" applyAlignment="1">
      <alignment horizontal="right"/>
    </xf>
    <xf numFmtId="0" fontId="3" fillId="10" borderId="0" xfId="0" applyFont="1" applyFill="1" applyBorder="1" applyAlignment="1">
      <alignment horizontal="center"/>
    </xf>
  </cellXfs>
  <cellStyles count="161">
    <cellStyle name="Normal" xfId="0"/>
    <cellStyle name="%" xfId="16"/>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7"/>
    <cellStyle name="_070323 - 5yr opex BPQ (Final)" xfId="18"/>
    <cellStyle name="_070323 - 5yr opex BPQ (Final)_Copy of 08 9 DMS" xfId="19"/>
    <cellStyle name="_070323 - 5yr opex BPQ (Final)_Costs Customer System Charges Sept 2009 (1)" xfId="20"/>
    <cellStyle name="_070323 - 5yr opex BPQ (Final)_Sheet 3 2008-9" xfId="21"/>
    <cellStyle name="_ABC Model 2008" xfId="22"/>
    <cellStyle name="_Acc depreciation" xfId="23"/>
    <cellStyle name="_Comparison to 20067 values" xfId="24"/>
    <cellStyle name="_data" xfId="25"/>
    <cellStyle name="_EoE" xfId="26"/>
    <cellStyle name="_IS" xfId="27"/>
    <cellStyle name="_Ldn" xfId="28"/>
    <cellStyle name="_Monthly Value" xfId="29"/>
    <cellStyle name="_North West" xfId="30"/>
    <cellStyle name="_NW" xfId="31"/>
    <cellStyle name="_Price Model Output" xfId="32"/>
    <cellStyle name="_Repex" xfId="33"/>
    <cellStyle name="_RRP - Charges 2007-8" xfId="34"/>
    <cellStyle name="_RRP Map - Charges 2006-7 Rec" xfId="35"/>
    <cellStyle name="_RRP Map - Charges 2007-8 Emerge" xfId="36"/>
    <cellStyle name="_Sheet 1  2006-7" xfId="37"/>
    <cellStyle name="_Sheet 1  2006-7_1" xfId="38"/>
    <cellStyle name="_Sheet 2 2007-8" xfId="39"/>
    <cellStyle name="_Sheet1" xfId="40"/>
    <cellStyle name="_Sheet2" xfId="41"/>
    <cellStyle name="_Sheet2_1" xfId="42"/>
    <cellStyle name="_Sheet3" xfId="43"/>
    <cellStyle name="_WM" xfId="44"/>
    <cellStyle name="=C:\WINNT\SYSTEM32\COMMAND.COM" xfId="45"/>
    <cellStyle name="20% - Accent1" xfId="46"/>
    <cellStyle name="20% - Accent2" xfId="47"/>
    <cellStyle name="20% - Accent3" xfId="48"/>
    <cellStyle name="20% - Accent4" xfId="49"/>
    <cellStyle name="20% - Accent5" xfId="50"/>
    <cellStyle name="20% - Accent6" xfId="51"/>
    <cellStyle name="40% - Accent1" xfId="52"/>
    <cellStyle name="40% - Accent2" xfId="53"/>
    <cellStyle name="40% - Accent3" xfId="54"/>
    <cellStyle name="40% - Accent4" xfId="55"/>
    <cellStyle name="40% - Accent5" xfId="56"/>
    <cellStyle name="40% - Accent6" xfId="57"/>
    <cellStyle name="60% - Accent1" xfId="58"/>
    <cellStyle name="60% - Accent2" xfId="59"/>
    <cellStyle name="60% - Accent3" xfId="60"/>
    <cellStyle name="60% - Accent4" xfId="61"/>
    <cellStyle name="60% - Accent5" xfId="62"/>
    <cellStyle name="60% - Accent6" xfId="63"/>
    <cellStyle name="Accent1" xfId="64"/>
    <cellStyle name="Accent1 - 20%" xfId="65"/>
    <cellStyle name="Accent1 - 40%" xfId="66"/>
    <cellStyle name="Accent1 - 60%" xfId="67"/>
    <cellStyle name="Accent1_EoE" xfId="68"/>
    <cellStyle name="Accent2" xfId="69"/>
    <cellStyle name="Accent2 - 20%" xfId="70"/>
    <cellStyle name="Accent2 - 40%" xfId="71"/>
    <cellStyle name="Accent2 - 60%" xfId="72"/>
    <cellStyle name="Accent2_EoE" xfId="73"/>
    <cellStyle name="Accent3" xfId="74"/>
    <cellStyle name="Accent3 - 20%" xfId="75"/>
    <cellStyle name="Accent3 - 40%" xfId="76"/>
    <cellStyle name="Accent3 - 60%" xfId="77"/>
    <cellStyle name="Accent3_EoE" xfId="78"/>
    <cellStyle name="Accent4" xfId="79"/>
    <cellStyle name="Accent4 - 20%" xfId="80"/>
    <cellStyle name="Accent4 - 40%" xfId="81"/>
    <cellStyle name="Accent4 - 60%" xfId="82"/>
    <cellStyle name="Accent4_EoE" xfId="83"/>
    <cellStyle name="Accent5" xfId="84"/>
    <cellStyle name="Accent5 - 20%" xfId="85"/>
    <cellStyle name="Accent5 - 40%" xfId="86"/>
    <cellStyle name="Accent5 - 60%" xfId="87"/>
    <cellStyle name="Accent5_EoE" xfId="88"/>
    <cellStyle name="Accent6" xfId="89"/>
    <cellStyle name="Accent6 - 20%" xfId="90"/>
    <cellStyle name="Accent6 - 40%" xfId="91"/>
    <cellStyle name="Accent6 - 60%" xfId="92"/>
    <cellStyle name="Accent6_EoE" xfId="93"/>
    <cellStyle name="Bad" xfId="94"/>
    <cellStyle name="Calculation" xfId="95"/>
    <cellStyle name="Check Cell" xfId="96"/>
    <cellStyle name="Comma" xfId="97"/>
    <cellStyle name="Comma [0]" xfId="98"/>
    <cellStyle name="Comma 2" xfId="99"/>
    <cellStyle name="Comma 3" xfId="100"/>
    <cellStyle name="Comma 4" xfId="101"/>
    <cellStyle name="Currency" xfId="102"/>
    <cellStyle name="Currency [0]" xfId="103"/>
    <cellStyle name="Emphasis 1" xfId="104"/>
    <cellStyle name="Emphasis 2" xfId="105"/>
    <cellStyle name="Emphasis 3" xfId="106"/>
    <cellStyle name="Explanatory Text" xfId="107"/>
    <cellStyle name="Followed Hyperlink" xfId="108"/>
    <cellStyle name="Good" xfId="109"/>
    <cellStyle name="Heading 1" xfId="110"/>
    <cellStyle name="Heading 2" xfId="111"/>
    <cellStyle name="Heading 3" xfId="112"/>
    <cellStyle name="Heading 4" xfId="113"/>
    <cellStyle name="Hyperlink" xfId="114"/>
    <cellStyle name="Input" xfId="115"/>
    <cellStyle name="Linked Cell" xfId="116"/>
    <cellStyle name="Neutral" xfId="117"/>
    <cellStyle name="Normal 2" xfId="118"/>
    <cellStyle name="Normal 2 2" xfId="119"/>
    <cellStyle name="Normal 2 3" xfId="120"/>
    <cellStyle name="Normal 2 4" xfId="121"/>
    <cellStyle name="Normal 3" xfId="122"/>
    <cellStyle name="Note" xfId="123"/>
    <cellStyle name="Output" xfId="124"/>
    <cellStyle name="Percent" xfId="125"/>
    <cellStyle name="Percent 2" xfId="126"/>
    <cellStyle name="Percent 3" xfId="127"/>
    <cellStyle name="Percent 4" xfId="128"/>
    <cellStyle name="Percent 5" xfId="129"/>
    <cellStyle name="SAPBEXaggData" xfId="130"/>
    <cellStyle name="SAPBEXaggDataEmph" xfId="131"/>
    <cellStyle name="SAPBEXaggItem" xfId="132"/>
    <cellStyle name="SAPBEXaggItemX" xfId="133"/>
    <cellStyle name="SAPBEXchaText" xfId="134"/>
    <cellStyle name="SAPBEXexcBad7" xfId="135"/>
    <cellStyle name="SAPBEXexcBad8" xfId="136"/>
    <cellStyle name="SAPBEXexcBad9" xfId="137"/>
    <cellStyle name="SAPBEXexcCritical4" xfId="138"/>
    <cellStyle name="SAPBEXexcCritical5" xfId="139"/>
    <cellStyle name="SAPBEXexcCritical6" xfId="140"/>
    <cellStyle name="SAPBEXexcGood1" xfId="141"/>
    <cellStyle name="SAPBEXexcGood2" xfId="142"/>
    <cellStyle name="SAPBEXexcGood3" xfId="143"/>
    <cellStyle name="SAPBEXfilterDrill" xfId="144"/>
    <cellStyle name="SAPBEXfilterItem" xfId="145"/>
    <cellStyle name="SAPBEXfilterText" xfId="146"/>
    <cellStyle name="SAPBEXformats" xfId="147"/>
    <cellStyle name="SAPBEXheaderItem" xfId="148"/>
    <cellStyle name="SAPBEXheaderText" xfId="149"/>
    <cellStyle name="SAPBEXHLevel0" xfId="150"/>
    <cellStyle name="SAPBEXHLevel0X" xfId="151"/>
    <cellStyle name="SAPBEXHLevel1" xfId="152"/>
    <cellStyle name="SAPBEXHLevel1X" xfId="153"/>
    <cellStyle name="SAPBEXHLevel2" xfId="154"/>
    <cellStyle name="SAPBEXHLevel2X" xfId="155"/>
    <cellStyle name="SAPBEXHLevel3" xfId="156"/>
    <cellStyle name="SAPBEXHLevel3X" xfId="157"/>
    <cellStyle name="SAPBEXinputData" xfId="158"/>
    <cellStyle name="SAPBEXItemHeader" xfId="159"/>
    <cellStyle name="SAPBEXresData" xfId="160"/>
    <cellStyle name="SAPBEXresDataEmph" xfId="161"/>
    <cellStyle name="SAPBEXresItem" xfId="162"/>
    <cellStyle name="SAPBEXresItemX" xfId="163"/>
    <cellStyle name="SAPBEXstdData" xfId="164"/>
    <cellStyle name="SAPBEXstdDataEmph" xfId="165"/>
    <cellStyle name="SAPBEXstdItem" xfId="166"/>
    <cellStyle name="SAPBEXstdItemX" xfId="167"/>
    <cellStyle name="SAPBEXtitle" xfId="168"/>
    <cellStyle name="SAPBEXunassignedItem" xfId="169"/>
    <cellStyle name="SAPBEXundefined" xfId="170"/>
    <cellStyle name="Sheet Title" xfId="171"/>
    <cellStyle name="Style 1" xfId="172"/>
    <cellStyle name="Title" xfId="173"/>
    <cellStyle name="Total" xfId="174"/>
    <cellStyle name="Warning Text" xfId="175"/>
  </cellStyles>
  <colors>
    <indexedColors>
      <rgbColor rgb="00000000"/>
      <rgbColor rgb="00FFFFFF"/>
      <rgbColor rgb="00FF0000"/>
      <rgbColor rgb="0000FF00"/>
      <rgbColor rgb="000000FF"/>
      <rgbColor rgb="00FFFF00"/>
      <rgbColor rgb="00FF00FF"/>
      <rgbColor rgb="0000FFFF"/>
      <rgbColor rgb="00666699"/>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ephen.a.marland\Local%20Settings\Temporary%20Internet%20Files\OLKDF\LDZ%20Shrinkage%20Monthly%20Report%20Nov-07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7"/>
  <sheetViews>
    <sheetView tabSelected="1" zoomScale="75" zoomScaleNormal="75" workbookViewId="0" topLeftCell="A1">
      <selection activeCell="A3" sqref="A3"/>
    </sheetView>
  </sheetViews>
  <sheetFormatPr defaultColWidth="9.140625" defaultRowHeight="12.75"/>
  <cols>
    <col min="1" max="1" width="71.57421875" style="8" bestFit="1" customWidth="1"/>
    <col min="2" max="2" width="14.28125" style="7" hidden="1" customWidth="1"/>
    <col min="3" max="3" width="12.8515625" style="7" hidden="1" customWidth="1"/>
    <col min="4" max="4" width="12.8515625" style="7" bestFit="1" customWidth="1"/>
    <col min="5" max="7" width="11.57421875" style="7" customWidth="1"/>
    <col min="8" max="16384" width="9.140625" style="8" customWidth="1"/>
  </cols>
  <sheetData>
    <row r="1" spans="1:2" ht="15">
      <c r="A1" s="5" t="s">
        <v>27</v>
      </c>
      <c r="B1" s="6"/>
    </row>
    <row r="2" ht="11.25">
      <c r="A2" s="9" t="s">
        <v>9</v>
      </c>
    </row>
    <row r="3" spans="1:7" ht="12.75">
      <c r="A3" s="10">
        <v>40389</v>
      </c>
      <c r="B3" s="4"/>
      <c r="C3" s="4"/>
      <c r="D3" s="4"/>
      <c r="E3" s="4"/>
      <c r="F3" s="4"/>
      <c r="G3" s="4"/>
    </row>
    <row r="4" spans="1:9" ht="12.75" customHeight="1">
      <c r="A4" s="1" t="s">
        <v>10</v>
      </c>
      <c r="B4" s="3" t="s">
        <v>3</v>
      </c>
      <c r="C4" s="3" t="s">
        <v>4</v>
      </c>
      <c r="D4" s="3" t="s">
        <v>5</v>
      </c>
      <c r="E4" s="3" t="s">
        <v>6</v>
      </c>
      <c r="F4" s="3" t="s">
        <v>7</v>
      </c>
      <c r="G4" s="3" t="s">
        <v>8</v>
      </c>
      <c r="H4" s="50" t="s">
        <v>31</v>
      </c>
      <c r="I4" s="50" t="s">
        <v>46</v>
      </c>
    </row>
    <row r="5" spans="1:7" ht="12.75" customHeight="1">
      <c r="A5"/>
      <c r="E5" s="4" t="s">
        <v>11</v>
      </c>
      <c r="F5" s="4"/>
      <c r="G5" s="4"/>
    </row>
    <row r="6" spans="1:9" ht="12.75" customHeight="1">
      <c r="A6" t="s">
        <v>12</v>
      </c>
      <c r="B6" s="11">
        <v>193.76484166224108</v>
      </c>
      <c r="C6" s="11">
        <v>193.86</v>
      </c>
      <c r="D6" s="11">
        <v>202.92</v>
      </c>
      <c r="E6" s="11">
        <v>195.84</v>
      </c>
      <c r="F6" s="11">
        <v>197.77</v>
      </c>
      <c r="G6" s="11">
        <v>198.89</v>
      </c>
      <c r="H6" s="49"/>
      <c r="I6" s="49"/>
    </row>
    <row r="7" spans="1:9" ht="12.75" customHeight="1">
      <c r="A7" t="s">
        <v>2</v>
      </c>
      <c r="B7" s="11">
        <v>28.29186296726583</v>
      </c>
      <c r="C7" s="11">
        <v>26.94</v>
      </c>
      <c r="D7" s="11">
        <v>26.89</v>
      </c>
      <c r="E7" s="11">
        <v>26.84</v>
      </c>
      <c r="F7" s="11">
        <v>26.79</v>
      </c>
      <c r="G7" s="11">
        <v>26.74</v>
      </c>
      <c r="H7" s="49"/>
      <c r="I7" s="49"/>
    </row>
    <row r="8" spans="1:9" ht="12.75" customHeight="1">
      <c r="A8" t="s">
        <v>13</v>
      </c>
      <c r="B8" s="11">
        <v>16.5</v>
      </c>
      <c r="C8" s="11">
        <v>7.3</v>
      </c>
      <c r="D8" s="11">
        <v>7.1</v>
      </c>
      <c r="E8" s="11">
        <v>6.9</v>
      </c>
      <c r="F8" s="11">
        <v>6.8</v>
      </c>
      <c r="G8" s="11">
        <v>6.8</v>
      </c>
      <c r="H8" s="49"/>
      <c r="I8" s="49"/>
    </row>
    <row r="9" spans="1:7" ht="12.75" customHeight="1">
      <c r="A9"/>
      <c r="B9" s="12"/>
      <c r="C9" s="4"/>
      <c r="D9" s="4"/>
      <c r="E9" s="4"/>
      <c r="F9" s="4"/>
      <c r="G9" s="4"/>
    </row>
    <row r="10" spans="1:9" s="16" customFormat="1" ht="12.75" customHeight="1">
      <c r="A10" s="13" t="s">
        <v>14</v>
      </c>
      <c r="B10" s="14">
        <v>238.5567046295069</v>
      </c>
      <c r="C10" s="15">
        <v>228.1</v>
      </c>
      <c r="D10" s="15">
        <v>236.91</v>
      </c>
      <c r="E10" s="15">
        <v>229.58</v>
      </c>
      <c r="F10" s="15">
        <v>231.36</v>
      </c>
      <c r="G10" s="15">
        <v>232.43</v>
      </c>
      <c r="H10" s="15">
        <v>232.43</v>
      </c>
      <c r="I10" s="15">
        <v>232.43</v>
      </c>
    </row>
    <row r="11" spans="1:7" ht="12.75" customHeight="1">
      <c r="A11" s="17"/>
      <c r="B11" s="18"/>
      <c r="C11" s="19"/>
      <c r="D11" s="19"/>
      <c r="E11" s="19"/>
      <c r="F11" s="19"/>
      <c r="G11" s="19"/>
    </row>
    <row r="12" spans="1:9" ht="12.75" customHeight="1">
      <c r="A12" s="17" t="s">
        <v>15</v>
      </c>
      <c r="B12" s="18"/>
      <c r="C12" s="20">
        <v>1.10719</v>
      </c>
      <c r="D12" s="20">
        <v>1.1494954859267126</v>
      </c>
      <c r="E12" s="20">
        <v>1.1450699238803326</v>
      </c>
      <c r="F12" s="20">
        <v>1.177553549300761</v>
      </c>
      <c r="G12" s="20">
        <v>1.2129580456718</v>
      </c>
      <c r="H12" s="20">
        <v>1.2494246769339703</v>
      </c>
      <c r="I12" s="20">
        <v>1.2869534430872718</v>
      </c>
    </row>
    <row r="13" spans="1:7" ht="12.75" customHeight="1">
      <c r="A13" s="17"/>
      <c r="B13" s="18"/>
      <c r="C13" s="19"/>
      <c r="D13" s="19"/>
      <c r="E13" s="19"/>
      <c r="F13" s="19"/>
      <c r="G13" s="19"/>
    </row>
    <row r="14" spans="1:9" s="21" customFormat="1" ht="12.75" customHeight="1">
      <c r="A14" s="13" t="s">
        <v>16</v>
      </c>
      <c r="B14" s="14">
        <v>238.5567046295069</v>
      </c>
      <c r="C14" s="15">
        <v>252.550039</v>
      </c>
      <c r="D14" s="15">
        <v>272.32697557089745</v>
      </c>
      <c r="E14" s="15">
        <v>262.8851531244468</v>
      </c>
      <c r="F14" s="15">
        <v>272.43878916622407</v>
      </c>
      <c r="G14" s="15">
        <v>281.9278385554965</v>
      </c>
      <c r="H14" s="15">
        <v>290.40377765976274</v>
      </c>
      <c r="I14" s="15">
        <v>299.1265887767746</v>
      </c>
    </row>
    <row r="15" spans="1:7" ht="12.75" customHeight="1">
      <c r="A15" s="17"/>
      <c r="B15" s="18"/>
      <c r="C15" s="19"/>
      <c r="D15" s="19"/>
      <c r="E15" s="19"/>
      <c r="F15" s="19"/>
      <c r="G15" s="19"/>
    </row>
    <row r="16" spans="1:9" ht="12.75" customHeight="1">
      <c r="A16" s="17" t="s">
        <v>17</v>
      </c>
      <c r="B16" s="18">
        <v>0</v>
      </c>
      <c r="C16" s="18">
        <v>-0.321106272734168</v>
      </c>
      <c r="D16" s="18">
        <v>-0.38004830930346994</v>
      </c>
      <c r="E16" s="18">
        <v>-2.659175429682295</v>
      </c>
      <c r="F16" s="18">
        <v>-4.084814685169806</v>
      </c>
      <c r="G16" s="18">
        <v>-5.611973473152485</v>
      </c>
      <c r="H16" s="18">
        <v>-5.929574441724268</v>
      </c>
      <c r="I16" s="18">
        <v>-6.207640700325213</v>
      </c>
    </row>
    <row r="17" spans="1:9" ht="12.75" customHeight="1">
      <c r="A17" s="17" t="s">
        <v>18</v>
      </c>
      <c r="B17" s="18">
        <v>-13.68754283675</v>
      </c>
      <c r="C17" s="18">
        <v>0.14700068759750984</v>
      </c>
      <c r="D17" s="18">
        <v>1.6382852718804735</v>
      </c>
      <c r="E17" s="18">
        <v>5.71354098228319</v>
      </c>
      <c r="F17" s="18">
        <v>6.17155355311932</v>
      </c>
      <c r="G17" s="18">
        <v>3.844544280517935</v>
      </c>
      <c r="H17" s="18">
        <v>-1.8706254416947994</v>
      </c>
      <c r="I17" s="18">
        <v>-2.12582105153725</v>
      </c>
    </row>
    <row r="18" spans="1:9" ht="12.75" customHeight="1">
      <c r="A18" s="17" t="s">
        <v>19</v>
      </c>
      <c r="B18" s="18">
        <v>5.98186866</v>
      </c>
      <c r="C18" s="18">
        <v>-3.2753183862197695</v>
      </c>
      <c r="D18" s="18">
        <v>2.021421448159577</v>
      </c>
      <c r="E18" s="18">
        <v>7.468465012066754</v>
      </c>
      <c r="F18" s="18">
        <v>1.3440907082302829</v>
      </c>
      <c r="G18" s="18">
        <v>0</v>
      </c>
      <c r="H18" s="18">
        <v>0</v>
      </c>
      <c r="I18" s="18">
        <v>0</v>
      </c>
    </row>
    <row r="19" spans="1:7" ht="12.75" customHeight="1">
      <c r="A19" s="17"/>
      <c r="B19" s="18"/>
      <c r="C19" s="19"/>
      <c r="D19" s="19"/>
      <c r="E19" s="19"/>
      <c r="F19" s="19"/>
      <c r="G19" s="19"/>
    </row>
    <row r="20" spans="1:9" s="21" customFormat="1" ht="12.75" customHeight="1">
      <c r="A20" s="13" t="s">
        <v>20</v>
      </c>
      <c r="B20" s="14">
        <f>+B14+B16+B17+B18</f>
        <v>230.8510304527569</v>
      </c>
      <c r="C20" s="22">
        <f aca="true" t="shared" si="0" ref="C20:H20">SUM(C14:C18)</f>
        <v>249.10061502864357</v>
      </c>
      <c r="D20" s="22">
        <f t="shared" si="0"/>
        <v>275.60663398163405</v>
      </c>
      <c r="E20" s="22">
        <f t="shared" si="0"/>
        <v>273.4079836891144</v>
      </c>
      <c r="F20" s="22">
        <f t="shared" si="0"/>
        <v>275.8696187424039</v>
      </c>
      <c r="G20" s="22">
        <f t="shared" si="0"/>
        <v>280.16040936286197</v>
      </c>
      <c r="H20" s="22">
        <f t="shared" si="0"/>
        <v>282.6035777763437</v>
      </c>
      <c r="I20" s="22">
        <f>SUM(I14:I18)</f>
        <v>290.79312702491217</v>
      </c>
    </row>
    <row r="21" spans="1:9" s="24" customFormat="1" ht="12.75" customHeight="1">
      <c r="A21" s="17" t="s">
        <v>21</v>
      </c>
      <c r="B21" s="23"/>
      <c r="C21" s="23">
        <f aca="true" t="shared" si="1" ref="C21:I21">C20/B20</f>
        <v>1.0790535114359014</v>
      </c>
      <c r="D21" s="23">
        <f>D20/C20</f>
        <v>1.1064068788025376</v>
      </c>
      <c r="E21" s="23">
        <f>E20/D20</f>
        <v>0.9920225059144762</v>
      </c>
      <c r="F21" s="23">
        <f t="shared" si="1"/>
        <v>1.009003522940605</v>
      </c>
      <c r="G21" s="23">
        <f t="shared" si="1"/>
        <v>1.015553690326678</v>
      </c>
      <c r="H21" s="23">
        <f t="shared" si="1"/>
        <v>1.0087206055239495</v>
      </c>
      <c r="I21" s="23">
        <f t="shared" si="1"/>
        <v>1.0289789298246246</v>
      </c>
    </row>
    <row r="22" spans="1:7" s="24" customFormat="1" ht="12.75" customHeight="1">
      <c r="A22" s="25"/>
      <c r="B22" s="23"/>
      <c r="C22" s="19"/>
      <c r="D22" s="19"/>
      <c r="E22" s="19"/>
      <c r="F22" s="19"/>
      <c r="G22" s="19"/>
    </row>
    <row r="23" spans="1:9" ht="12.75" customHeight="1">
      <c r="A23" s="26" t="s">
        <v>22</v>
      </c>
      <c r="B23" s="27" t="e">
        <f>#REF!/1000000</f>
        <v>#REF!</v>
      </c>
      <c r="C23" s="27" t="e">
        <f>#REF!/1000000</f>
        <v>#REF!</v>
      </c>
      <c r="D23" s="27">
        <v>268.28460946</v>
      </c>
      <c r="E23" s="27">
        <f>E34</f>
        <v>272.06389298088413</v>
      </c>
      <c r="F23" s="28">
        <f>F20</f>
        <v>275.8696187424039</v>
      </c>
      <c r="G23" s="28">
        <f>G20</f>
        <v>280.16040936286197</v>
      </c>
      <c r="H23" s="28">
        <f>H20</f>
        <v>282.6035777763437</v>
      </c>
      <c r="I23" s="28">
        <f>I20</f>
        <v>290.79312702491217</v>
      </c>
    </row>
    <row r="24" spans="1:7" s="9" customFormat="1" ht="12.75" customHeight="1">
      <c r="A24" s="29"/>
      <c r="B24" s="30"/>
      <c r="C24" s="31"/>
      <c r="D24" s="31"/>
      <c r="F24" s="31"/>
      <c r="G24" s="31"/>
    </row>
    <row r="25" spans="1:29" s="35" customFormat="1" ht="15.75" customHeight="1">
      <c r="A25" s="32" t="s">
        <v>26</v>
      </c>
      <c r="B25" s="33" t="e">
        <f aca="true" t="shared" si="2" ref="B25:H25">B23-B20</f>
        <v>#REF!</v>
      </c>
      <c r="C25" s="33" t="e">
        <f>C23-C20</f>
        <v>#REF!</v>
      </c>
      <c r="D25" s="33">
        <f t="shared" si="2"/>
        <v>-7.3220245216340345</v>
      </c>
      <c r="E25" s="33">
        <f t="shared" si="2"/>
        <v>-1.3440907082302829</v>
      </c>
      <c r="F25" s="33">
        <f t="shared" si="2"/>
        <v>0</v>
      </c>
      <c r="G25" s="33">
        <f t="shared" si="2"/>
        <v>0</v>
      </c>
      <c r="H25" s="33">
        <f t="shared" si="2"/>
        <v>0</v>
      </c>
      <c r="I25" s="33">
        <f>I23-I20</f>
        <v>0</v>
      </c>
      <c r="J25" s="34"/>
      <c r="K25" s="34"/>
      <c r="L25" s="34"/>
      <c r="M25" s="34"/>
      <c r="N25" s="34"/>
      <c r="O25" s="34"/>
      <c r="P25" s="34"/>
      <c r="Q25" s="34"/>
      <c r="R25" s="34"/>
      <c r="S25" s="34"/>
      <c r="T25" s="34"/>
      <c r="U25" s="34"/>
      <c r="V25" s="34"/>
      <c r="W25" s="34"/>
      <c r="X25" s="34"/>
      <c r="Y25" s="34"/>
      <c r="Z25" s="34"/>
      <c r="AA25" s="34"/>
      <c r="AB25" s="34"/>
      <c r="AC25" s="34"/>
    </row>
    <row r="26" spans="1:9" s="34" customFormat="1" ht="15.75" customHeight="1">
      <c r="A26" s="83" t="s">
        <v>57</v>
      </c>
      <c r="B26" s="84"/>
      <c r="C26" s="84"/>
      <c r="D26" s="84"/>
      <c r="E26" s="85">
        <v>277.0778013419139</v>
      </c>
      <c r="F26" s="84"/>
      <c r="G26" s="84"/>
      <c r="H26" s="84"/>
      <c r="I26" s="84"/>
    </row>
    <row r="27" spans="1:9" s="36" customFormat="1" ht="12.75" customHeight="1">
      <c r="A27" s="83" t="s">
        <v>54</v>
      </c>
      <c r="B27" s="86"/>
      <c r="C27" s="86"/>
      <c r="D27" s="87"/>
      <c r="E27" s="51">
        <f>D23/(1+0.96*(1+D48))*(0.96*(1+D48))</f>
        <v>129.70784837528927</v>
      </c>
      <c r="F27" s="51">
        <f>E33</f>
        <v>130.55263040344357</v>
      </c>
      <c r="G27" s="51">
        <f>F33</f>
        <v>135.8342792792547</v>
      </c>
      <c r="H27" s="51">
        <f>G33</f>
        <v>137.94700359491173</v>
      </c>
      <c r="I27" s="51">
        <f>H33</f>
        <v>139.1499849964738</v>
      </c>
    </row>
    <row r="28" spans="1:12" s="36" customFormat="1" ht="12.75" customHeight="1">
      <c r="A28" s="83" t="s">
        <v>55</v>
      </c>
      <c r="B28" s="86"/>
      <c r="C28" s="86"/>
      <c r="D28" s="84"/>
      <c r="E28" s="88">
        <f>E27*(1+E48)</f>
        <v>124.64924228865299</v>
      </c>
      <c r="F28" s="88">
        <f>F27*(1+F48)*1</f>
        <v>126.63605149134027</v>
      </c>
      <c r="G28" s="88">
        <f>G27*(1+G48)</f>
        <v>131.75925090087705</v>
      </c>
      <c r="H28" s="88">
        <f>H27*(1+H48)</f>
        <v>133.80859348706437</v>
      </c>
      <c r="I28" s="88">
        <f>I27*(1+I48)</f>
        <v>134.97548544657957</v>
      </c>
      <c r="K28" s="70"/>
      <c r="L28" s="69"/>
    </row>
    <row r="29" spans="1:12" s="36" customFormat="1" ht="12.75" customHeight="1">
      <c r="A29" s="89" t="s">
        <v>56</v>
      </c>
      <c r="B29" s="86"/>
      <c r="C29" s="86"/>
      <c r="D29" s="84"/>
      <c r="E29" s="90">
        <f>E27+E28</f>
        <v>254.35709066394224</v>
      </c>
      <c r="F29" s="90">
        <f>F27+F28</f>
        <v>257.1886818947838</v>
      </c>
      <c r="G29" s="90">
        <f>G27+G28</f>
        <v>267.5935301801318</v>
      </c>
      <c r="H29" s="90">
        <f>H27+H28</f>
        <v>271.75559708197613</v>
      </c>
      <c r="I29" s="90">
        <f>I27+I28</f>
        <v>274.12547044305336</v>
      </c>
      <c r="K29" s="70"/>
      <c r="L29" s="69"/>
    </row>
    <row r="30" spans="1:9" s="36" customFormat="1" ht="15.75" hidden="1">
      <c r="A30" s="91"/>
      <c r="B30" s="86"/>
      <c r="C30" s="86"/>
      <c r="D30" s="84"/>
      <c r="E30" s="92"/>
      <c r="F30" s="93">
        <f>(F23/(F27+F28))-1</f>
        <v>0.07263514362293133</v>
      </c>
      <c r="G30" s="93">
        <f>(G23/(G27+G28))-1</f>
        <v>0.04696256734709081</v>
      </c>
      <c r="H30" s="93">
        <f>(H23/(H27+H28))-1</f>
        <v>0.039918150024690124</v>
      </c>
      <c r="I30" s="93">
        <f>(I23/(I27+I28))-1</f>
        <v>0.060803020437757205</v>
      </c>
    </row>
    <row r="31" spans="1:9" s="40" customFormat="1" ht="12.75" customHeight="1">
      <c r="A31" s="94"/>
      <c r="B31" s="95"/>
      <c r="C31" s="95"/>
      <c r="D31" s="52"/>
      <c r="E31" s="52" t="s">
        <v>52</v>
      </c>
      <c r="F31" s="52" t="s">
        <v>52</v>
      </c>
      <c r="G31" s="52"/>
      <c r="H31" s="52"/>
      <c r="I31" s="52"/>
    </row>
    <row r="32" spans="1:9" s="40" customFormat="1" ht="12.75" customHeight="1">
      <c r="A32" s="94" t="s">
        <v>49</v>
      </c>
      <c r="B32" s="95"/>
      <c r="C32" s="95"/>
      <c r="D32" s="52"/>
      <c r="E32" s="51">
        <f>E27*(1+E36)</f>
        <v>141.5112625774406</v>
      </c>
      <c r="F32" s="51">
        <f>F27*(1+F$30)</f>
        <v>140.03533946314917</v>
      </c>
      <c r="G32" s="51">
        <f>G27*(1+G$30)</f>
        <v>142.21340576795023</v>
      </c>
      <c r="H32" s="51">
        <f>H27*(1+H$30)</f>
        <v>143.4535927798699</v>
      </c>
      <c r="I32" s="51">
        <f>I27*(1+I$30)</f>
        <v>147.610724378128</v>
      </c>
    </row>
    <row r="33" spans="1:9" s="40" customFormat="1" ht="11.25" customHeight="1">
      <c r="A33" s="94" t="s">
        <v>50</v>
      </c>
      <c r="B33" s="95"/>
      <c r="C33" s="95"/>
      <c r="D33" s="95"/>
      <c r="E33" s="51">
        <f>(E28*(1+E36))*(1+E35)</f>
        <v>130.55263040344357</v>
      </c>
      <c r="F33" s="51">
        <f>F28*(1+F$30)</f>
        <v>135.8342792792547</v>
      </c>
      <c r="G33" s="51">
        <f>G28*(1+G$30)</f>
        <v>137.94700359491173</v>
      </c>
      <c r="H33" s="51">
        <f>H28*(1+H$30)</f>
        <v>139.1499849964738</v>
      </c>
      <c r="I33" s="51">
        <f>I28*(1+I$30)</f>
        <v>143.18240264678414</v>
      </c>
    </row>
    <row r="34" spans="1:9" s="40" customFormat="1" ht="18">
      <c r="A34" s="96" t="s">
        <v>51</v>
      </c>
      <c r="B34" s="97"/>
      <c r="C34" s="97"/>
      <c r="D34" s="97"/>
      <c r="E34" s="85">
        <f>SUM(E32:E33)</f>
        <v>272.06389298088413</v>
      </c>
      <c r="F34" s="85">
        <f>SUM(F32:F33)</f>
        <v>275.8696187424039</v>
      </c>
      <c r="G34" s="85">
        <f>SUM(G32:G33)</f>
        <v>280.16040936286197</v>
      </c>
      <c r="H34" s="85">
        <f>SUM(H32:H33)</f>
        <v>282.6035777763437</v>
      </c>
      <c r="I34" s="85">
        <f>SUM(I32:I33)</f>
        <v>290.7931270249121</v>
      </c>
    </row>
    <row r="35" spans="1:9" s="40" customFormat="1" ht="18">
      <c r="A35" s="82" t="s">
        <v>53</v>
      </c>
      <c r="B35" s="79"/>
      <c r="C35" s="79"/>
      <c r="D35" s="79"/>
      <c r="E35" s="80">
        <v>-0.04</v>
      </c>
      <c r="F35" s="81"/>
      <c r="G35" s="81"/>
      <c r="H35" s="81"/>
      <c r="I35" s="81"/>
    </row>
    <row r="36" spans="1:29" s="39" customFormat="1" ht="35.25" customHeight="1">
      <c r="A36" s="37" t="s">
        <v>28</v>
      </c>
      <c r="B36" s="38">
        <v>0.208</v>
      </c>
      <c r="C36" s="45">
        <v>-0.083</v>
      </c>
      <c r="D36" s="62" t="s">
        <v>41</v>
      </c>
      <c r="E36" s="62">
        <v>0.091</v>
      </c>
      <c r="F36" s="72">
        <f>ROUND(F30,2)</f>
        <v>0.07</v>
      </c>
      <c r="G36" s="65">
        <f>ROUND(G30,2)</f>
        <v>0.05</v>
      </c>
      <c r="H36" s="65">
        <f>ROUND(H30,2)</f>
        <v>0.04</v>
      </c>
      <c r="I36" s="65">
        <f>ROUND(I30,2)</f>
        <v>0.06</v>
      </c>
      <c r="J36" s="19"/>
      <c r="K36" s="19"/>
      <c r="L36" s="36"/>
      <c r="M36" s="36"/>
      <c r="N36" s="19"/>
      <c r="O36" s="36"/>
      <c r="P36" s="19"/>
      <c r="Q36" s="36"/>
      <c r="R36" s="36"/>
      <c r="S36" s="36"/>
      <c r="T36" s="36"/>
      <c r="U36" s="36"/>
      <c r="V36" s="36"/>
      <c r="W36" s="36"/>
      <c r="X36" s="36"/>
      <c r="Y36" s="36"/>
      <c r="Z36" s="36"/>
      <c r="AA36" s="36"/>
      <c r="AB36" s="36"/>
      <c r="AC36" s="36"/>
    </row>
    <row r="37" spans="1:16" s="40" customFormat="1" ht="12.75" customHeight="1">
      <c r="A37" s="60" t="s">
        <v>34</v>
      </c>
      <c r="B37" s="46" t="s">
        <v>29</v>
      </c>
      <c r="C37" s="46" t="s">
        <v>29</v>
      </c>
      <c r="D37" s="46" t="s">
        <v>30</v>
      </c>
      <c r="E37" s="46" t="s">
        <v>30</v>
      </c>
      <c r="F37" s="46" t="s">
        <v>30</v>
      </c>
      <c r="G37" s="46" t="s">
        <v>30</v>
      </c>
      <c r="H37" s="46" t="s">
        <v>30</v>
      </c>
      <c r="I37" s="46" t="s">
        <v>30</v>
      </c>
      <c r="J37" s="19"/>
      <c r="K37" s="19"/>
      <c r="N37" s="19"/>
      <c r="P37" s="19"/>
    </row>
    <row r="38" spans="1:16" s="40" customFormat="1" ht="12.75" customHeight="1">
      <c r="A38" s="61">
        <v>40269</v>
      </c>
      <c r="B38" s="46"/>
      <c r="C38" s="46"/>
      <c r="D38" s="23">
        <v>-0.04</v>
      </c>
      <c r="E38" s="63">
        <v>0.091</v>
      </c>
      <c r="F38" s="47">
        <v>0</v>
      </c>
      <c r="G38" s="47">
        <v>0.07</v>
      </c>
      <c r="H38" s="47">
        <v>0.04</v>
      </c>
      <c r="I38" s="47">
        <v>0.06</v>
      </c>
      <c r="J38" s="19"/>
      <c r="K38" s="19"/>
      <c r="N38" s="19"/>
      <c r="P38" s="19"/>
    </row>
    <row r="39" spans="1:9" s="40" customFormat="1" ht="12.75" customHeight="1">
      <c r="A39" s="61">
        <v>40179</v>
      </c>
      <c r="B39" s="46"/>
      <c r="C39" s="46"/>
      <c r="D39" s="23">
        <v>-0.04</v>
      </c>
      <c r="E39" s="66">
        <v>0.088</v>
      </c>
      <c r="F39" s="67">
        <v>0</v>
      </c>
      <c r="G39" s="67">
        <v>0.05</v>
      </c>
      <c r="H39" s="67">
        <v>0.05</v>
      </c>
      <c r="I39" s="48"/>
    </row>
    <row r="40" spans="1:12" s="40" customFormat="1" ht="12.75" customHeight="1">
      <c r="A40" s="61">
        <v>40087</v>
      </c>
      <c r="B40" s="46"/>
      <c r="C40" s="46"/>
      <c r="D40" s="23">
        <v>-0.04</v>
      </c>
      <c r="E40" s="47">
        <v>0.01</v>
      </c>
      <c r="F40" s="47">
        <v>0.02</v>
      </c>
      <c r="G40" s="47">
        <v>0.02</v>
      </c>
      <c r="H40" s="47">
        <v>0.01</v>
      </c>
      <c r="I40" s="48"/>
      <c r="L40" s="71"/>
    </row>
    <row r="41" spans="1:9" s="40" customFormat="1" ht="12.75" customHeight="1">
      <c r="A41" s="59" t="s">
        <v>47</v>
      </c>
      <c r="B41" s="46"/>
      <c r="C41" s="46"/>
      <c r="D41" s="23">
        <v>-0.04</v>
      </c>
      <c r="E41" s="47">
        <v>0</v>
      </c>
      <c r="F41" s="47">
        <v>0.04</v>
      </c>
      <c r="G41" s="47">
        <v>0.02</v>
      </c>
      <c r="H41" s="47">
        <v>0.01</v>
      </c>
      <c r="I41" s="48"/>
    </row>
    <row r="42" spans="1:9" s="40" customFormat="1" ht="12.75" customHeight="1" hidden="1">
      <c r="A42" s="61">
        <v>39995</v>
      </c>
      <c r="B42" s="46"/>
      <c r="C42" s="46"/>
      <c r="D42" s="23">
        <v>0.063</v>
      </c>
      <c r="E42" s="47">
        <v>-0.03</v>
      </c>
      <c r="F42" s="47">
        <v>0.05</v>
      </c>
      <c r="G42" s="47">
        <v>0.02</v>
      </c>
      <c r="H42" s="47">
        <v>0.01</v>
      </c>
      <c r="I42" s="48"/>
    </row>
    <row r="43" spans="1:9" s="40" customFormat="1" ht="12.75" customHeight="1" hidden="1">
      <c r="A43" s="61">
        <v>39904</v>
      </c>
      <c r="B43" s="23">
        <v>0.208</v>
      </c>
      <c r="C43" s="23">
        <v>-0.083</v>
      </c>
      <c r="D43" s="23">
        <v>0.063</v>
      </c>
      <c r="E43" s="47">
        <v>0</v>
      </c>
      <c r="F43" s="47">
        <v>0.02</v>
      </c>
      <c r="G43" s="47">
        <v>0.02</v>
      </c>
      <c r="H43" s="47">
        <v>0.01</v>
      </c>
      <c r="I43" s="48"/>
    </row>
    <row r="44" spans="1:8" s="40" customFormat="1" ht="12.75" customHeight="1" hidden="1">
      <c r="A44" s="59" t="s">
        <v>40</v>
      </c>
      <c r="B44" s="23">
        <v>0.208</v>
      </c>
      <c r="C44" s="23">
        <v>-0.083</v>
      </c>
      <c r="D44" s="23">
        <v>0.063</v>
      </c>
      <c r="E44" s="48"/>
      <c r="F44" s="48"/>
      <c r="G44" s="48"/>
      <c r="H44" s="48"/>
    </row>
    <row r="45" spans="1:8" s="40" customFormat="1" ht="12.75" customHeight="1" hidden="1">
      <c r="A45" s="61">
        <v>39814</v>
      </c>
      <c r="B45" s="23">
        <v>0.208</v>
      </c>
      <c r="C45" s="23">
        <v>-0.083</v>
      </c>
      <c r="D45" s="23">
        <v>0.072</v>
      </c>
      <c r="E45" s="47">
        <v>-0.01</v>
      </c>
      <c r="F45" s="47">
        <v>0.02</v>
      </c>
      <c r="G45" s="47">
        <v>0.02</v>
      </c>
      <c r="H45" s="48"/>
    </row>
    <row r="46" spans="1:8" s="40" customFormat="1" ht="12.75" customHeight="1" hidden="1">
      <c r="A46" s="61">
        <v>39735</v>
      </c>
      <c r="B46" s="23">
        <v>0.208</v>
      </c>
      <c r="C46" s="23">
        <v>-0.083</v>
      </c>
      <c r="D46" s="23">
        <v>0.073</v>
      </c>
      <c r="E46" s="47">
        <v>0.01</v>
      </c>
      <c r="F46" s="47">
        <v>0.03</v>
      </c>
      <c r="G46" s="47">
        <v>0.03</v>
      </c>
      <c r="H46" s="48"/>
    </row>
    <row r="47" spans="1:8" s="40" customFormat="1" ht="12.75" customHeight="1" hidden="1">
      <c r="A47" s="61">
        <v>39643</v>
      </c>
      <c r="B47" s="23">
        <v>0.208</v>
      </c>
      <c r="C47" s="23">
        <v>-0.078</v>
      </c>
      <c r="D47" s="47">
        <v>0.03</v>
      </c>
      <c r="E47" s="47">
        <v>0</v>
      </c>
      <c r="F47" s="47">
        <v>0.03</v>
      </c>
      <c r="G47" s="47">
        <v>0.03</v>
      </c>
      <c r="H47" s="48"/>
    </row>
    <row r="48" spans="1:9" s="40" customFormat="1" ht="12.75" customHeight="1">
      <c r="A48" s="59" t="s">
        <v>35</v>
      </c>
      <c r="B48" s="48"/>
      <c r="C48" s="48"/>
      <c r="D48" s="47">
        <v>-0.025</v>
      </c>
      <c r="E48" s="47">
        <v>-0.039</v>
      </c>
      <c r="F48" s="47">
        <v>-0.03</v>
      </c>
      <c r="G48" s="47">
        <v>-0.03</v>
      </c>
      <c r="H48" s="47">
        <v>-0.03</v>
      </c>
      <c r="I48" s="47">
        <v>-0.03</v>
      </c>
    </row>
    <row r="49" spans="1:9" s="40" customFormat="1" ht="12.75" customHeight="1">
      <c r="A49" s="59" t="s">
        <v>43</v>
      </c>
      <c r="B49" s="46"/>
      <c r="C49" s="46"/>
      <c r="D49" s="23">
        <v>0.0382124870093532</v>
      </c>
      <c r="E49" s="23">
        <v>-0.0038500038500038913</v>
      </c>
      <c r="F49" s="23">
        <v>0.028368246115791917</v>
      </c>
      <c r="G49" s="23">
        <v>0.030066145520144305</v>
      </c>
      <c r="H49" s="23">
        <v>0.030064214827787428</v>
      </c>
      <c r="I49" s="23">
        <v>0.030036837631057134</v>
      </c>
    </row>
    <row r="55" spans="1:9" ht="11.25">
      <c r="A55" s="41"/>
      <c r="B55" s="42"/>
      <c r="C55" s="42"/>
      <c r="D55" s="42"/>
      <c r="E55" s="42"/>
      <c r="F55" s="42"/>
      <c r="G55" s="42"/>
      <c r="H55" s="41"/>
      <c r="I55" s="41"/>
    </row>
    <row r="56" spans="1:6" ht="12.75" customHeight="1">
      <c r="A56" s="43" t="s">
        <v>23</v>
      </c>
      <c r="C56" s="2"/>
      <c r="D56" s="44"/>
      <c r="E56" s="44"/>
      <c r="F56" s="44"/>
    </row>
    <row r="57" spans="1:7" ht="11.25" customHeight="1">
      <c r="A57" s="74" t="s">
        <v>5</v>
      </c>
      <c r="B57" s="74"/>
      <c r="C57" s="74"/>
      <c r="D57" s="74"/>
      <c r="E57" s="74"/>
      <c r="F57" s="74"/>
      <c r="G57" s="74"/>
    </row>
    <row r="58" spans="1:8" ht="11.25" customHeight="1">
      <c r="A58" s="73" t="s">
        <v>39</v>
      </c>
      <c r="B58" s="73"/>
      <c r="C58" s="73"/>
      <c r="D58" s="73"/>
      <c r="E58" s="73"/>
      <c r="F58" s="73"/>
      <c r="G58" s="73"/>
      <c r="H58" s="73"/>
    </row>
    <row r="59" spans="1:8" ht="15.75">
      <c r="A59" s="64"/>
      <c r="B59" s="65"/>
      <c r="C59" s="65"/>
      <c r="D59" s="68"/>
      <c r="E59" s="68"/>
      <c r="F59" s="68"/>
      <c r="G59" s="68"/>
      <c r="H59" s="64"/>
    </row>
    <row r="60" spans="1:8" ht="11.25">
      <c r="A60" s="55" t="s">
        <v>6</v>
      </c>
      <c r="B60" s="53"/>
      <c r="C60" s="53"/>
      <c r="D60" s="53"/>
      <c r="E60" s="53"/>
      <c r="F60" s="53"/>
      <c r="G60" s="53"/>
      <c r="H60" s="54"/>
    </row>
    <row r="61" spans="1:8" ht="11.25" customHeight="1">
      <c r="A61" s="75" t="s">
        <v>1</v>
      </c>
      <c r="B61" s="75"/>
      <c r="C61" s="75"/>
      <c r="D61" s="75"/>
      <c r="E61" s="75"/>
      <c r="F61" s="75"/>
      <c r="G61" s="75"/>
      <c r="H61" s="75"/>
    </row>
    <row r="62" spans="1:9" ht="11.25">
      <c r="A62" s="76" t="s">
        <v>0</v>
      </c>
      <c r="B62" s="76"/>
      <c r="C62" s="76"/>
      <c r="D62" s="76"/>
      <c r="E62" s="76"/>
      <c r="F62" s="76"/>
      <c r="G62" s="76"/>
      <c r="H62" s="76"/>
      <c r="I62" s="76"/>
    </row>
    <row r="63" spans="1:8" ht="11.25" customHeight="1">
      <c r="A63" s="73"/>
      <c r="B63" s="73"/>
      <c r="C63" s="73"/>
      <c r="D63" s="73"/>
      <c r="E63" s="73"/>
      <c r="F63" s="73"/>
      <c r="G63" s="73"/>
      <c r="H63" s="54"/>
    </row>
    <row r="64" spans="1:8" ht="11.25">
      <c r="A64" s="78" t="s">
        <v>32</v>
      </c>
      <c r="B64" s="78"/>
      <c r="C64" s="78"/>
      <c r="D64" s="78"/>
      <c r="E64" s="78"/>
      <c r="F64" s="78"/>
      <c r="G64" s="78"/>
      <c r="H64" s="54"/>
    </row>
    <row r="65" spans="1:8" ht="11.25">
      <c r="A65" s="76" t="s">
        <v>48</v>
      </c>
      <c r="B65" s="76"/>
      <c r="C65" s="76"/>
      <c r="D65" s="76"/>
      <c r="E65" s="76"/>
      <c r="F65" s="76"/>
      <c r="G65" s="76"/>
      <c r="H65" s="76"/>
    </row>
    <row r="66" spans="1:8" ht="11.25" customHeight="1">
      <c r="A66" s="73" t="s">
        <v>38</v>
      </c>
      <c r="B66" s="73"/>
      <c r="C66" s="73"/>
      <c r="D66" s="73"/>
      <c r="E66" s="73"/>
      <c r="F66" s="73"/>
      <c r="G66" s="73"/>
      <c r="H66" s="73"/>
    </row>
    <row r="67" spans="1:8" ht="11.25" customHeight="1">
      <c r="A67" s="73" t="s">
        <v>44</v>
      </c>
      <c r="B67" s="73"/>
      <c r="C67" s="73"/>
      <c r="D67" s="73"/>
      <c r="E67" s="73"/>
      <c r="F67" s="73"/>
      <c r="G67" s="73"/>
      <c r="H67" s="73"/>
    </row>
    <row r="68" spans="1:8" ht="11.25" customHeight="1">
      <c r="A68" s="73" t="s">
        <v>42</v>
      </c>
      <c r="B68" s="73"/>
      <c r="C68" s="73"/>
      <c r="D68" s="73"/>
      <c r="E68" s="73"/>
      <c r="F68" s="73"/>
      <c r="G68" s="73"/>
      <c r="H68" s="73"/>
    </row>
    <row r="69" spans="1:8" ht="11.25" customHeight="1">
      <c r="A69" s="73" t="s">
        <v>45</v>
      </c>
      <c r="B69" s="73"/>
      <c r="C69" s="73"/>
      <c r="D69" s="73"/>
      <c r="E69" s="73"/>
      <c r="F69" s="73"/>
      <c r="G69" s="73"/>
      <c r="H69" s="73"/>
    </row>
    <row r="70" spans="1:8" ht="11.25" customHeight="1">
      <c r="A70" s="73"/>
      <c r="B70" s="73"/>
      <c r="C70" s="73"/>
      <c r="D70" s="73"/>
      <c r="E70" s="73"/>
      <c r="F70" s="73"/>
      <c r="G70" s="73"/>
      <c r="H70" s="54"/>
    </row>
    <row r="71" spans="1:8" ht="11.25" customHeight="1">
      <c r="A71" s="78" t="s">
        <v>33</v>
      </c>
      <c r="B71" s="78"/>
      <c r="C71" s="78"/>
      <c r="D71" s="78"/>
      <c r="E71" s="78"/>
      <c r="F71" s="78"/>
      <c r="G71" s="78"/>
      <c r="H71" s="54"/>
    </row>
    <row r="72" spans="1:8" ht="11.25" customHeight="1">
      <c r="A72" s="73" t="s">
        <v>36</v>
      </c>
      <c r="B72" s="73"/>
      <c r="C72" s="73"/>
      <c r="D72" s="73"/>
      <c r="E72" s="73"/>
      <c r="F72" s="73"/>
      <c r="G72" s="73"/>
      <c r="H72" s="73"/>
    </row>
    <row r="73" spans="1:8" ht="11.25" customHeight="1">
      <c r="A73" s="73" t="s">
        <v>37</v>
      </c>
      <c r="B73" s="73"/>
      <c r="C73" s="73"/>
      <c r="D73" s="73"/>
      <c r="E73" s="73"/>
      <c r="F73" s="73"/>
      <c r="G73" s="73"/>
      <c r="H73" s="73"/>
    </row>
    <row r="74" spans="1:9" ht="11.25" customHeight="1">
      <c r="A74" s="56"/>
      <c r="B74" s="56"/>
      <c r="C74" s="56"/>
      <c r="D74" s="56"/>
      <c r="E74" s="56"/>
      <c r="F74" s="56"/>
      <c r="G74" s="56"/>
      <c r="H74" s="56"/>
      <c r="I74" s="56"/>
    </row>
    <row r="75" spans="1:8" ht="12.75">
      <c r="A75" s="57" t="s">
        <v>24</v>
      </c>
      <c r="B75" s="58"/>
      <c r="C75" s="58"/>
      <c r="D75" s="58"/>
      <c r="E75" s="54"/>
      <c r="F75" s="54"/>
      <c r="G75" s="54"/>
      <c r="H75" s="54"/>
    </row>
    <row r="76" spans="1:8" ht="11.25" customHeight="1">
      <c r="A76" s="77" t="s">
        <v>25</v>
      </c>
      <c r="B76" s="77"/>
      <c r="C76" s="77"/>
      <c r="D76" s="77"/>
      <c r="E76" s="77"/>
      <c r="F76" s="77"/>
      <c r="G76" s="77"/>
      <c r="H76" s="77"/>
    </row>
    <row r="77" spans="1:8" ht="11.25" customHeight="1">
      <c r="A77" s="77"/>
      <c r="B77" s="77"/>
      <c r="C77" s="77"/>
      <c r="D77" s="77"/>
      <c r="E77" s="77"/>
      <c r="F77" s="77"/>
      <c r="G77" s="77"/>
      <c r="H77" s="77"/>
    </row>
    <row r="78" spans="1:8" ht="11.25">
      <c r="A78" s="77"/>
      <c r="B78" s="77"/>
      <c r="C78" s="77"/>
      <c r="D78" s="77"/>
      <c r="E78" s="77"/>
      <c r="F78" s="77"/>
      <c r="G78" s="77"/>
      <c r="H78" s="77"/>
    </row>
    <row r="79" spans="1:8" ht="11.25">
      <c r="A79" s="77"/>
      <c r="B79" s="77"/>
      <c r="C79" s="77"/>
      <c r="D79" s="77"/>
      <c r="E79" s="77"/>
      <c r="F79" s="77"/>
      <c r="G79" s="77"/>
      <c r="H79" s="77"/>
    </row>
    <row r="80" spans="1:8" ht="11.25">
      <c r="A80" s="77"/>
      <c r="B80" s="77"/>
      <c r="C80" s="77"/>
      <c r="D80" s="77"/>
      <c r="E80" s="77"/>
      <c r="F80" s="77"/>
      <c r="G80" s="77"/>
      <c r="H80" s="77"/>
    </row>
    <row r="81" spans="1:8" ht="11.25">
      <c r="A81" s="77"/>
      <c r="B81" s="77"/>
      <c r="C81" s="77"/>
      <c r="D81" s="77"/>
      <c r="E81" s="77"/>
      <c r="F81" s="77"/>
      <c r="G81" s="77"/>
      <c r="H81" s="77"/>
    </row>
    <row r="82" spans="1:8" ht="11.25">
      <c r="A82" s="77"/>
      <c r="B82" s="77"/>
      <c r="C82" s="77"/>
      <c r="D82" s="77"/>
      <c r="E82" s="77"/>
      <c r="F82" s="77"/>
      <c r="G82" s="77"/>
      <c r="H82" s="77"/>
    </row>
    <row r="83" spans="1:8" ht="11.25">
      <c r="A83" s="77"/>
      <c r="B83" s="77"/>
      <c r="C83" s="77"/>
      <c r="D83" s="77"/>
      <c r="E83" s="77"/>
      <c r="F83" s="77"/>
      <c r="G83" s="77"/>
      <c r="H83" s="77"/>
    </row>
    <row r="84" spans="1:8" ht="11.25">
      <c r="A84" s="77"/>
      <c r="B84" s="77"/>
      <c r="C84" s="77"/>
      <c r="D84" s="77"/>
      <c r="E84" s="77"/>
      <c r="F84" s="77"/>
      <c r="G84" s="77"/>
      <c r="H84" s="77"/>
    </row>
    <row r="85" spans="1:8" ht="11.25">
      <c r="A85" s="77"/>
      <c r="B85" s="77"/>
      <c r="C85" s="77"/>
      <c r="D85" s="77"/>
      <c r="E85" s="77"/>
      <c r="F85" s="77"/>
      <c r="G85" s="77"/>
      <c r="H85" s="77"/>
    </row>
    <row r="86" spans="1:8" ht="11.25">
      <c r="A86" s="77"/>
      <c r="B86" s="77"/>
      <c r="C86" s="77"/>
      <c r="D86" s="77"/>
      <c r="E86" s="77"/>
      <c r="F86" s="77"/>
      <c r="G86" s="77"/>
      <c r="H86" s="77"/>
    </row>
    <row r="87" spans="1:8" ht="11.25">
      <c r="A87" s="77"/>
      <c r="B87" s="77"/>
      <c r="C87" s="77"/>
      <c r="D87" s="77"/>
      <c r="E87" s="77"/>
      <c r="F87" s="77"/>
      <c r="G87" s="77"/>
      <c r="H87" s="77"/>
    </row>
  </sheetData>
  <sheetProtection/>
  <mergeCells count="16">
    <mergeCell ref="A76:H87"/>
    <mergeCell ref="A73:H73"/>
    <mergeCell ref="A72:H72"/>
    <mergeCell ref="A63:G63"/>
    <mergeCell ref="A66:H66"/>
    <mergeCell ref="A68:H68"/>
    <mergeCell ref="A71:G71"/>
    <mergeCell ref="A57:G57"/>
    <mergeCell ref="A58:H58"/>
    <mergeCell ref="A64:G64"/>
    <mergeCell ref="A70:G70"/>
    <mergeCell ref="A67:H67"/>
    <mergeCell ref="A61:H61"/>
    <mergeCell ref="A69:H69"/>
    <mergeCell ref="A62:I62"/>
    <mergeCell ref="A65:H65"/>
  </mergeCells>
  <printOptions/>
  <pageMargins left="0.75" right="0.75" top="1" bottom="1" header="0.5" footer="0.5"/>
  <pageSetup fitToHeight="1" fitToWidth="1" horizontalDpi="600" verticalDpi="600" orientation="portrait" paperSize="9" scale="68" r:id="rId1"/>
  <headerFooter alignWithMargins="0">
    <oddFooter>&amp;RUncontrolled when printed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stephen.a.marland</dc:creator>
  <cp:keywords/>
  <dc:description/>
  <cp:lastModifiedBy>stephen.a.marland</cp:lastModifiedBy>
  <cp:lastPrinted>2010-07-15T15:24:19Z</cp:lastPrinted>
  <dcterms:created xsi:type="dcterms:W3CDTF">2007-12-18T13:27:06Z</dcterms:created>
  <dcterms:modified xsi:type="dcterms:W3CDTF">2010-07-30T10:57:08Z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