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am.bates1\OneDrive - National Grid\Work\Work since notice\Models and Analysis - Published\Analysis\"/>
    </mc:Choice>
  </mc:AlternateContent>
  <bookViews>
    <workbookView xWindow="0" yWindow="0" windowWidth="21600" windowHeight="10095" tabRatio="832"/>
  </bookViews>
  <sheets>
    <sheet name="Entry Prices" sheetId="1" r:id="rId1"/>
    <sheet name="Entry Prices Pivots" sheetId="9" state="hidden" r:id="rId2"/>
    <sheet name="Entry Firm Prices Chart" sheetId="10" r:id="rId3"/>
    <sheet name="Entry Combined Prices Chart" sheetId="11" r:id="rId4"/>
    <sheet name="Exit Prices Pivots" sheetId="13" state="hidden" r:id="rId5"/>
    <sheet name="Exit Prices" sheetId="2" r:id="rId6"/>
    <sheet name="Exit Firm Prices Chart" sheetId="14" r:id="rId7"/>
    <sheet name="Exit Combined Prices Chart" sheetId="16" r:id="rId8"/>
    <sheet name="Entry Revenue Pivots" sheetId="17" state="hidden" r:id="rId9"/>
    <sheet name="Entry Revenues" sheetId="3" r:id="rId10"/>
    <sheet name="Entry Capacity Revenue Chart" sheetId="18" r:id="rId11"/>
    <sheet name="Entry Combined Revenue Chart" sheetId="19" r:id="rId12"/>
    <sheet name="Exit Revenue Pivots" sheetId="20" state="hidden" r:id="rId13"/>
    <sheet name="Exit Revenues" sheetId="4" r:id="rId14"/>
    <sheet name="Exit Capacity Revenue Chart" sheetId="21" r:id="rId15"/>
    <sheet name="Exit Combined Revenue Chart" sheetId="22" r:id="rId16"/>
    <sheet name="Under Recovery" sheetId="5" r:id="rId17"/>
    <sheet name="Under Recovery Chart" sheetId="23" r:id="rId18"/>
    <sheet name="Cost Allocation Assessment" sheetId="6" r:id="rId19"/>
  </sheets>
  <calcPr calcId="171027"/>
  <pivotCaches>
    <pivotCache cacheId="260" r:id="rId20"/>
    <pivotCache cacheId="264" r:id="rId21"/>
    <pivotCache cacheId="268" r:id="rId22"/>
    <pivotCache cacheId="271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N2" i="4" l="1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K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N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K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" i="2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C3" i="5"/>
  <c r="D3" i="5"/>
  <c r="C4" i="5"/>
  <c r="D4" i="5"/>
  <c r="B4" i="5"/>
  <c r="B3" i="5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N5" i="5" l="1"/>
  <c r="M5" i="5"/>
  <c r="L5" i="5"/>
  <c r="I5" i="5"/>
  <c r="H5" i="5"/>
  <c r="G5" i="5"/>
  <c r="D5" i="5"/>
  <c r="C5" i="5"/>
  <c r="B5" i="5"/>
</calcChain>
</file>

<file path=xl/sharedStrings.xml><?xml version="1.0" encoding="utf-8"?>
<sst xmlns="http://schemas.openxmlformats.org/spreadsheetml/2006/main" count="2117" uniqueCount="367">
  <si>
    <t>Entry Point</t>
  </si>
  <si>
    <t>Entry Category</t>
  </si>
  <si>
    <t>2019/20 Entry Firm Price</t>
  </si>
  <si>
    <t>2019/20 Entry Interruptible Price</t>
  </si>
  <si>
    <t>2019/20 Entry Revenue Recovery Price</t>
  </si>
  <si>
    <t>2019/20 Entry Combined Price</t>
  </si>
  <si>
    <t>2020/21 Entry Firm Price</t>
  </si>
  <si>
    <t>2020/21 Entry Interruptible Price</t>
  </si>
  <si>
    <t>2020/21 Entry Revenue Recovery Price</t>
  </si>
  <si>
    <t>2020/21 Entry Combined Price</t>
  </si>
  <si>
    <t>2021/22 Entry Firm Price</t>
  </si>
  <si>
    <t>2021/22 Entry Interruptible Price</t>
  </si>
  <si>
    <t>2021/22 Entry Revenue Recovery Price</t>
  </si>
  <si>
    <t>2021/22 Entry Combined Price</t>
  </si>
  <si>
    <t>Exit Point</t>
  </si>
  <si>
    <t>Exit Category</t>
  </si>
  <si>
    <t>2019/20 Exit Firm Price</t>
  </si>
  <si>
    <t>2019/20 Exit Interruptible Price</t>
  </si>
  <si>
    <t>2019/20 Exit Revenue Recovery Price</t>
  </si>
  <si>
    <t>2019/20 Exit Combined Price</t>
  </si>
  <si>
    <t>2020/21 Exit Firm Price</t>
  </si>
  <si>
    <t>2020/21 Exit Interruptible Price</t>
  </si>
  <si>
    <t>2020/21 Exit Revenue Recovery Price</t>
  </si>
  <si>
    <t>2020/21 Exit Combined Price</t>
  </si>
  <si>
    <t>2021/22 Exit Firm Price</t>
  </si>
  <si>
    <t>2021/22 Exit Interruptible Price</t>
  </si>
  <si>
    <t>2021/22 Exit Revenue Recovery Price</t>
  </si>
  <si>
    <t>2021/22 Exit Combined Price</t>
  </si>
  <si>
    <t>2019/20 Entry Capacity Revenue</t>
  </si>
  <si>
    <t>2019/20 Entry Revenue Recovery Revenue</t>
  </si>
  <si>
    <t>2019/20 Entry Combined Revenue</t>
  </si>
  <si>
    <t>2020/21 Entry Capacity Revenue</t>
  </si>
  <si>
    <t>2020/21 Entry Revenue Recovery Revenue</t>
  </si>
  <si>
    <t>2020/21 Entry Combined Revenue</t>
  </si>
  <si>
    <t>2021/22 Entry Capacity Revenue</t>
  </si>
  <si>
    <t>2021/22 Entry Revenue Recovery Revenue</t>
  </si>
  <si>
    <t>2021/22 Entry Combined Revenue</t>
  </si>
  <si>
    <t>2019/20 Exit Capacity Revenue</t>
  </si>
  <si>
    <t>2019/20 Exit Revenue Recovery Revenue</t>
  </si>
  <si>
    <t>2019/20 Exit Combined Revenue</t>
  </si>
  <si>
    <t>2020/21 Exit Capacity Revenue</t>
  </si>
  <si>
    <t>2020/21 Exit Revenue Recovery Revenue</t>
  </si>
  <si>
    <t>2020/21 Exit Combined Revenue</t>
  </si>
  <si>
    <t>2021/22 Exit Capacity Revenue</t>
  </si>
  <si>
    <t>2021/22 Exit Revenue Recovery Revenue</t>
  </si>
  <si>
    <t>2021/22 Exit Combined Revenue</t>
  </si>
  <si>
    <t>2019/20</t>
  </si>
  <si>
    <t>Entry</t>
  </si>
  <si>
    <t>Exit</t>
  </si>
  <si>
    <t>Total</t>
  </si>
  <si>
    <t>2020/21</t>
  </si>
  <si>
    <t>2021/22</t>
  </si>
  <si>
    <t>Entry or Exit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</si>
  <si>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</si>
  <si>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</si>
  <si>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</si>
  <si>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</si>
  <si>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</si>
  <si>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</si>
  <si>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</si>
  <si>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</si>
  <si>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</si>
  <si>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</si>
  <si>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</si>
  <si>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</si>
  <si>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</si>
  <si>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</si>
  <si>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</si>
  <si>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</si>
  <si>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</si>
  <si>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</si>
  <si>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</si>
  <si>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</si>
  <si>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</si>
  <si>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Moffat (Irish Interconnector)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</si>
  <si>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</si>
  <si>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</si>
  <si>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</si>
  <si>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</si>
  <si>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</si>
  <si>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</si>
  <si>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</si>
  <si>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</si>
  <si>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</si>
  <si>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</si>
  <si>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</si>
  <si>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</si>
  <si>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</si>
  <si>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</si>
  <si>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</si>
  <si>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</si>
  <si>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</si>
  <si>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</si>
  <si>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</si>
  <si>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</si>
  <si>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</si>
  <si>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</si>
  <si>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</si>
  <si>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</si>
  <si>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</si>
  <si>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</si>
  <si>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</si>
  <si>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</si>
  <si>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</si>
  <si>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</si>
  <si>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</si>
  <si>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</si>
  <si>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</si>
  <si>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</si>
  <si>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</si>
  <si>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</si>
  <si>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</si>
  <si>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</si>
  <si>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</si>
  <si>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</si>
  <si>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</si>
  <si>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</si>
  <si>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</si>
  <si>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</si>
  <si>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</si>
  <si>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</si>
  <si>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</si>
  <si>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</si>
  <si>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</si>
  <si>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</si>
  <si>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</si>
  <si>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</si>
  <si>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</si>
  <si>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</si>
  <si>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</si>
  <si>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</si>
  <si>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</si>
  <si>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</si>
  <si>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</si>
  <si>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</si>
  <si>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</si>
  <si>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</si>
  <si>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</si>
  <si>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</si>
  <si>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</si>
  <si>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</si>
  <si>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</si>
  <si>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</si>
  <si>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</si>
  <si>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</si>
  <si>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</si>
  <si>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</si>
  <si>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</si>
  <si>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</si>
  <si>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</si>
  <si>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</si>
  <si>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</si>
  <si>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</si>
  <si>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</si>
  <si>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</si>
  <si>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</si>
  <si>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</si>
  <si>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</si>
  <si>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</si>
  <si>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</si>
  <si>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</si>
  <si>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</si>
  <si>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</si>
  <si>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</si>
  <si>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</si>
  <si>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</si>
  <si>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</si>
  <si>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</si>
  <si>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</si>
  <si>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</si>
  <si>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</si>
  <si>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</si>
  <si>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</si>
  <si>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</si>
  <si>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</si>
  <si>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</si>
  <si>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</si>
  <si>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</si>
  <si>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</si>
  <si>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</si>
  <si>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</si>
  <si>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</si>
  <si>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</si>
  <si>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</si>
  <si>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</si>
  <si>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</si>
  <si>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</si>
  <si>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</si>
  <si>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</si>
  <si>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</si>
  <si>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</si>
  <si>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</si>
  <si>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</si>
  <si>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</si>
  <si>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</si>
  <si>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</si>
  <si>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</si>
  <si>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</si>
  <si>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</si>
  <si>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</si>
  <si>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</si>
  <si>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</si>
  <si>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</si>
  <si>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</si>
  <si>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</si>
  <si>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</si>
  <si>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</si>
  <si>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</si>
  <si>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</si>
  <si>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</si>
  <si>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</si>
  <si>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</si>
  <si>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</si>
  <si>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</si>
  <si>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</si>
  <si>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</si>
  <si>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</si>
  <si>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</si>
  <si>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</si>
  <si>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</si>
  <si>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</si>
  <si>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</si>
  <si>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</si>
  <si>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</si>
  <si>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</si>
  <si>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</si>
  <si>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</si>
  <si>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</si>
  <si>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</si>
  <si>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</si>
  <si>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</si>
  <si>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</si>
  <si>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</si>
  <si>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</si>
  <si>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</si>
  <si>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</si>
  <si>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</si>
  <si>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</si>
  <si>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</si>
  <si>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</si>
  <si>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</si>
  <si>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</si>
  <si>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</si>
  <si>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</si>
  <si>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</si>
  <si>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</si>
  <si>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</si>
  <si>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</si>
  <si>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</si>
  <si>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</si>
  <si>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</si>
  <si>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</si>
  <si>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</si>
  <si>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</si>
  <si>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</si>
  <si>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</si>
  <si>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</si>
  <si>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</si>
  <si>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</si>
  <si>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</si>
  <si>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</si>
  <si>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</si>
  <si>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</si>
  <si>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</si>
  <si>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</si>
  <si>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</si>
  <si>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</si>
  <si>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</si>
  <si>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</si>
  <si>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</si>
  <si>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</si>
  <si>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</si>
  <si>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</si>
  <si>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</si>
  <si>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</si>
  <si>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</si>
  <si>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</si>
  <si>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</si>
  <si>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</si>
  <si>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</si>
  <si>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</si>
  <si>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</si>
  <si>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</si>
  <si>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</si>
  <si>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</si>
  <si>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</si>
  <si>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</si>
  <si>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</si>
  <si>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</si>
  <si>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</si>
  <si>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</si>
  <si>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</si>
  <si>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</si>
  <si>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</si>
  <si>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2017/18 Entry Firm Price</t>
  </si>
  <si>
    <t>2017/18 Entry Interruptible Price</t>
  </si>
  <si>
    <t>2017/18 Entry Revenue Recovery Price</t>
  </si>
  <si>
    <t>2017/18 Entry Combined Price</t>
  </si>
  <si>
    <t>STORAGE SITE</t>
  </si>
  <si>
    <t>INTERCONNECTION POINT</t>
  </si>
  <si>
    <t>BEACH TERMINAL</t>
  </si>
  <si>
    <t>ONSHORE FIELD</t>
  </si>
  <si>
    <t>LNG IMPORTATION TERMINAL</t>
  </si>
  <si>
    <t>GDN (SC)</t>
  </si>
  <si>
    <t>POWER STATION</t>
  </si>
  <si>
    <t>GDN (EM)</t>
  </si>
  <si>
    <t>GDN (WM)</t>
  </si>
  <si>
    <t>GDN (NE)</t>
  </si>
  <si>
    <t>GDN (NW)</t>
  </si>
  <si>
    <t>GDN (SW)</t>
  </si>
  <si>
    <t>GDN (EA)</t>
  </si>
  <si>
    <t>INTERCONNECTOR</t>
  </si>
  <si>
    <t>INDUSTRIAL</t>
  </si>
  <si>
    <t>GDN (NO)</t>
  </si>
  <si>
    <t>GDN (SO)</t>
  </si>
  <si>
    <t>GDN (WS)</t>
  </si>
  <si>
    <t>GDN (SE)</t>
  </si>
  <si>
    <t>GDN (NT)</t>
  </si>
  <si>
    <t>GDN (WN)</t>
  </si>
  <si>
    <t>2017/18 Entry Capacity Revenue</t>
  </si>
  <si>
    <t>2017/18 Entry Combined Revenue</t>
  </si>
  <si>
    <t>2017/18 Entry Revenue Recovery Revenue</t>
  </si>
  <si>
    <t>2017/18 Exit Firm Price</t>
  </si>
  <si>
    <t>2017/18 Exit Interruptible Price</t>
  </si>
  <si>
    <t>2017/18 Exit Revenue Recovery Price</t>
  </si>
  <si>
    <t>2017/18 Exit Combined Price</t>
  </si>
  <si>
    <t>2017/18 Exit Capacity Revenue</t>
  </si>
  <si>
    <t>2017/18 Exit Revenue Recovery Revenue</t>
  </si>
  <si>
    <t>2017/18 Exit Combined Revenue</t>
  </si>
  <si>
    <t>Sum of 2017/18 Entry Firm Price</t>
  </si>
  <si>
    <t>Row Labels</t>
  </si>
  <si>
    <t>Sum of 2019/20 Entry Firm Price</t>
  </si>
  <si>
    <t>Sum of 2020/21 Entry Firm Price</t>
  </si>
  <si>
    <t>Sum of 2021/22 Entry Firm Price</t>
  </si>
  <si>
    <t>Sum of 2017/18 Entry Combined Price</t>
  </si>
  <si>
    <t>Sum of 2019/20 Entry Combined Price</t>
  </si>
  <si>
    <t>Sum of 2020/21 Entry Combined Price</t>
  </si>
  <si>
    <t>Sum of 2021/22 Entry Combined Price</t>
  </si>
  <si>
    <t>(All)</t>
  </si>
  <si>
    <t>Sum of 2017/18 Exit Firm Price</t>
  </si>
  <si>
    <t>Sum of 2019/20 Exit Firm Price</t>
  </si>
  <si>
    <t>Sum of 2020/21 Exit Firm Price</t>
  </si>
  <si>
    <t>Sum of 2021/22 Exit Firm Price</t>
  </si>
  <si>
    <t>Sum of 2017/18 Exit Combined Price</t>
  </si>
  <si>
    <t>Sum of 2019/20 Exit Combined Price</t>
  </si>
  <si>
    <t>Sum of 2020/21 Exit Combined Price</t>
  </si>
  <si>
    <t>Sum of 2021/22 Exit Combined Price</t>
  </si>
  <si>
    <t>Grand Total</t>
  </si>
  <si>
    <t>Sum of 2017/18 Entry Capacity Revenue</t>
  </si>
  <si>
    <t>Sum of 2019/20 Entry Capacity Revenue</t>
  </si>
  <si>
    <t>Sum of 2020/21 Entry Capacity Revenue</t>
  </si>
  <si>
    <t>Sum of 2021/22 Entry Capacity Revenue</t>
  </si>
  <si>
    <t>Sum of 2017/18 Entry Combined Revenue</t>
  </si>
  <si>
    <t>Sum of 2019/20 Entry Combined Revenue</t>
  </si>
  <si>
    <t>Sum of 2020/21 Entry Combined Revenue</t>
  </si>
  <si>
    <t>Sum of 2021/22 Entry Combined Revenue</t>
  </si>
  <si>
    <t>Sum of 2017/18 Exit Combined Revenue</t>
  </si>
  <si>
    <t>Sum of 2019/20 Exit Combined Revenue</t>
  </si>
  <si>
    <t>Sum of 2020/21 Exit Combined Revenue</t>
  </si>
  <si>
    <t>Sum of 2021/22 Exit Combined Revenue</t>
  </si>
  <si>
    <t>Sum of 2017/18 Exit Capacity Revenue</t>
  </si>
  <si>
    <t>Sum of 2019/20 Exit Capacity Revenue</t>
  </si>
  <si>
    <t>Sum of 2020/21 Exit Capacity Revenue</t>
  </si>
  <si>
    <t>Sum of 2021/22 Exit Capacity Revenue</t>
  </si>
  <si>
    <t>Non-IP</t>
  </si>
  <si>
    <t>IP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</si>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</sst>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£&quot;#,##0"/>
    <numFmt numFmtId="166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06"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pivotCacheDefinition" Target="pivotCache/pivotCacheDefinition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pivotCacheDefinition" Target="pivotCache/pivotCacheDefinition4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pivotCacheDefinition" Target="pivotCache/pivotCacheDefinition3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[Counterfactual Analysis Workbook.xlsx]Entry Prices Pivots!PivotTable7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Pivots'!$B$1</c:f>
              <c:strCache>
                <c:ptCount val="1"/>
                <c:pt idx="0">
                  <c:v>Sum of 2017/18 Entry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Pivots'!$B$2:$B$27</c:f>
              <c:numCache>
                <c:formatCode>General</c:formatCode>
                <c:ptCount val="26"/>
                <c:pt idx="0">
                  <c:v>1E-4</c:v>
                </c:pt>
                <c:pt idx="1">
                  <c:v>1.09E-2</c:v>
                </c:pt>
                <c:pt idx="2">
                  <c:v>1.09E-2</c:v>
                </c:pt>
                <c:pt idx="3">
                  <c:v>1.4E-3</c:v>
                </c:pt>
                <c:pt idx="4">
                  <c:v>1E-4</c:v>
                </c:pt>
                <c:pt idx="5">
                  <c:v>1E-4</c:v>
                </c:pt>
                <c:pt idx="6">
                  <c:v>4.1000000000000003E-3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1.4E-2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5.3E-3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9.4000000000000004E-3</c:v>
                </c:pt>
                <c:pt idx="19">
                  <c:v>2.2800000000000001E-2</c:v>
                </c:pt>
                <c:pt idx="20">
                  <c:v>7.7000000000000002E-3</c:v>
                </c:pt>
                <c:pt idx="21">
                  <c:v>1E-4</c:v>
                </c:pt>
                <c:pt idx="22">
                  <c:v>4.8800000000000003E-2</c:v>
                </c:pt>
                <c:pt idx="23">
                  <c:v>1.0999999999999999E-2</c:v>
                </c:pt>
                <c:pt idx="24">
                  <c:v>1.4200000000000001E-2</c:v>
                </c:pt>
                <c:pt idx="25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9D-4D70-A09F-8177BC2E7620}"/>
            </c:ext>
          </c:extLst>
        </c:ser>
        <c:ser>
          <c:idx val="1"/>
          <c:order val="1"/>
          <c:tx>
            <c:strRef>
              <c:f>'Entry Prices Pivots'!$C$1</c:f>
              <c:strCache>
                <c:ptCount val="1"/>
                <c:pt idx="0">
                  <c:v>Sum of 2019/20 Entry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Pivots'!$C$2:$C$27</c:f>
              <c:numCache>
                <c:formatCode>General</c:formatCode>
                <c:ptCount val="26"/>
                <c:pt idx="0">
                  <c:v>4.8166629899058068E-3</c:v>
                </c:pt>
                <c:pt idx="1">
                  <c:v>7.5374021221594791E-3</c:v>
                </c:pt>
                <c:pt idx="2">
                  <c:v>7.5374021221594791E-3</c:v>
                </c:pt>
                <c:pt idx="3">
                  <c:v>9.507845089379784E-3</c:v>
                </c:pt>
                <c:pt idx="4">
                  <c:v>4.6721391269584026E-3</c:v>
                </c:pt>
                <c:pt idx="5">
                  <c:v>8.606998847371464E-3</c:v>
                </c:pt>
                <c:pt idx="6">
                  <c:v>0</c:v>
                </c:pt>
                <c:pt idx="7">
                  <c:v>3.65412698243406E-3</c:v>
                </c:pt>
                <c:pt idx="8">
                  <c:v>3.7791063292386849E-3</c:v>
                </c:pt>
                <c:pt idx="9">
                  <c:v>5.1382484037201092E-3</c:v>
                </c:pt>
                <c:pt idx="10">
                  <c:v>7.2630704161282559E-3</c:v>
                </c:pt>
                <c:pt idx="11">
                  <c:v>4.1562626824314941E-3</c:v>
                </c:pt>
                <c:pt idx="12">
                  <c:v>3.4861518135437543E-3</c:v>
                </c:pt>
                <c:pt idx="13">
                  <c:v>6.2887774185937505E-3</c:v>
                </c:pt>
                <c:pt idx="14">
                  <c:v>6.6846208222230436E-3</c:v>
                </c:pt>
                <c:pt idx="15">
                  <c:v>3.3423104111115218E-3</c:v>
                </c:pt>
                <c:pt idx="16">
                  <c:v>3.7265081138412024E-3</c:v>
                </c:pt>
                <c:pt idx="17">
                  <c:v>3.5878819455143081E-3</c:v>
                </c:pt>
                <c:pt idx="18">
                  <c:v>9.1790734374117573E-3</c:v>
                </c:pt>
                <c:pt idx="19">
                  <c:v>1.3903836981966075E-2</c:v>
                </c:pt>
                <c:pt idx="20">
                  <c:v>0</c:v>
                </c:pt>
                <c:pt idx="21">
                  <c:v>3.8893435831575569E-3</c:v>
                </c:pt>
                <c:pt idx="22">
                  <c:v>1.7517582906850078E-2</c:v>
                </c:pt>
                <c:pt idx="23">
                  <c:v>8.7107820649522331E-3</c:v>
                </c:pt>
                <c:pt idx="24">
                  <c:v>7.0098602837100682E-3</c:v>
                </c:pt>
                <c:pt idx="25">
                  <c:v>1.0249945463074934E-2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A9D-4D70-A09F-8177BC2E7620}"/>
            </c:ext>
          </c:extLst>
        </c:ser>
        <c:ser>
          <c:idx val="2"/>
          <c:order val="2"/>
          <c:tx>
            <c:strRef>
              <c:f>'Entry Prices Pivots'!$D$1</c:f>
              <c:strCache>
                <c:ptCount val="1"/>
                <c:pt idx="0">
                  <c:v>Sum of 2020/21 Entry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Pivots'!$D$2:$D$27</c:f>
              <c:numCache>
                <c:formatCode>General</c:formatCode>
                <c:ptCount val="26"/>
                <c:pt idx="0">
                  <c:v>5.0050310354857463E-3</c:v>
                </c:pt>
                <c:pt idx="1">
                  <c:v>7.8321716980000004E-3</c:v>
                </c:pt>
                <c:pt idx="2">
                  <c:v>7.8321716980000004E-3</c:v>
                </c:pt>
                <c:pt idx="3">
                  <c:v>9.8796739262563948E-3</c:v>
                </c:pt>
                <c:pt idx="4">
                  <c:v>4.8548551936350819E-3</c:v>
                </c:pt>
                <c:pt idx="5">
                  <c:v>8.9435977654576688E-3</c:v>
                </c:pt>
                <c:pt idx="6">
                  <c:v>0</c:v>
                </c:pt>
                <c:pt idx="7">
                  <c:v>3.7970310551135329E-3</c:v>
                </c:pt>
                <c:pt idx="8">
                  <c:v>3.9268980420426132E-3</c:v>
                </c:pt>
                <c:pt idx="9">
                  <c:v>5.3391928774234538E-3</c:v>
                </c:pt>
                <c:pt idx="10">
                  <c:v>7.5471115421241429E-3</c:v>
                </c:pt>
                <c:pt idx="11">
                  <c:v>4.3188040684589537E-3</c:v>
                </c:pt>
                <c:pt idx="12">
                  <c:v>3.6224867834364766E-3</c:v>
                </c:pt>
                <c:pt idx="13">
                  <c:v>6.534716300743139E-3</c:v>
                </c:pt>
                <c:pt idx="14">
                  <c:v>6.9460401829638599E-3</c:v>
                </c:pt>
                <c:pt idx="15">
                  <c:v>3.4730200914819299E-3</c:v>
                </c:pt>
                <c:pt idx="16">
                  <c:v>3.872242837593545E-3</c:v>
                </c:pt>
                <c:pt idx="17">
                  <c:v>3.7281953349427217E-3</c:v>
                </c:pt>
                <c:pt idx="18">
                  <c:v>9.5380448097630108E-3</c:v>
                </c:pt>
                <c:pt idx="19">
                  <c:v>1.4447582434750236E-2</c:v>
                </c:pt>
                <c:pt idx="20">
                  <c:v>0</c:v>
                </c:pt>
                <c:pt idx="21">
                  <c:v>4.0414464084711863E-3</c:v>
                </c:pt>
                <c:pt idx="22">
                  <c:v>1.8202653226771389E-2</c:v>
                </c:pt>
                <c:pt idx="23">
                  <c:v>9.0514396937891491E-3</c:v>
                </c:pt>
                <c:pt idx="24">
                  <c:v>7.283998973545357E-3</c:v>
                </c:pt>
                <c:pt idx="25">
                  <c:v>1.0650796051589567E-2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9D-4D70-A09F-8177BC2E7620}"/>
            </c:ext>
          </c:extLst>
        </c:ser>
        <c:ser>
          <c:idx val="3"/>
          <c:order val="3"/>
          <c:tx>
            <c:strRef>
              <c:f>'Entry Prices Pivots'!$E$1</c:f>
              <c:strCache>
                <c:ptCount val="1"/>
                <c:pt idx="0">
                  <c:v>Sum of 2021/22 Entry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Pivots'!$E$2:$E$27</c:f>
              <c:numCache>
                <c:formatCode>General</c:formatCode>
                <c:ptCount val="26"/>
                <c:pt idx="0">
                  <c:v>0</c:v>
                </c:pt>
                <c:pt idx="1">
                  <c:v>2.7596336173632167E-2</c:v>
                </c:pt>
                <c:pt idx="2">
                  <c:v>2.7596336173632167E-2</c:v>
                </c:pt>
                <c:pt idx="3">
                  <c:v>3.5947392881744124E-2</c:v>
                </c:pt>
                <c:pt idx="4">
                  <c:v>1.6476744580013154E-2</c:v>
                </c:pt>
                <c:pt idx="5">
                  <c:v>3.1362354843453781E-2</c:v>
                </c:pt>
                <c:pt idx="6">
                  <c:v>0</c:v>
                </c:pt>
                <c:pt idx="7">
                  <c:v>0</c:v>
                </c:pt>
                <c:pt idx="8">
                  <c:v>1.3726744559770541E-2</c:v>
                </c:pt>
                <c:pt idx="9">
                  <c:v>0</c:v>
                </c:pt>
                <c:pt idx="10">
                  <c:v>2.7771248786889614E-2</c:v>
                </c:pt>
                <c:pt idx="11">
                  <c:v>0</c:v>
                </c:pt>
                <c:pt idx="12">
                  <c:v>1.3399506009195308E-2</c:v>
                </c:pt>
                <c:pt idx="13">
                  <c:v>0</c:v>
                </c:pt>
                <c:pt idx="14">
                  <c:v>0</c:v>
                </c:pt>
                <c:pt idx="15">
                  <c:v>1.2657999418913659E-2</c:v>
                </c:pt>
                <c:pt idx="16">
                  <c:v>1.353500422518146E-2</c:v>
                </c:pt>
                <c:pt idx="17">
                  <c:v>1.3825186150871348E-2</c:v>
                </c:pt>
                <c:pt idx="18">
                  <c:v>3.2349943322596504E-2</c:v>
                </c:pt>
                <c:pt idx="19">
                  <c:v>4.9861973706062802E-2</c:v>
                </c:pt>
                <c:pt idx="20">
                  <c:v>0</c:v>
                </c:pt>
                <c:pt idx="21">
                  <c:v>0</c:v>
                </c:pt>
                <c:pt idx="22">
                  <c:v>6.665684988063518E-2</c:v>
                </c:pt>
                <c:pt idx="23">
                  <c:v>3.3715836775934337E-2</c:v>
                </c:pt>
                <c:pt idx="24">
                  <c:v>2.6284536889721873E-2</c:v>
                </c:pt>
                <c:pt idx="25">
                  <c:v>3.5896220178362997E-2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9D-4D70-A09F-8177BC2E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312448"/>
        <c:axId val="378313104"/>
      </c:barChart>
      <c:catAx>
        <c:axId val="3783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3104"/>
        <c:crosses val="autoZero"/>
        <c:auto val="1"/>
        <c:lblAlgn val="ctr"/>
        <c:lblOffset val="100"/>
        <c:noMultiLvlLbl val="0"/>
      </c:catAx>
      <c:valAx>
        <c:axId val="37831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[Counterfactual Analysis Workbook.xlsx]Entry Prices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Pivots'!$I$1</c:f>
              <c:strCache>
                <c:ptCount val="1"/>
                <c:pt idx="0">
                  <c:v>Sum of 2017/18 Entry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Pivots'!$I$2:$I$27</c:f>
              <c:numCache>
                <c:formatCode>General</c:formatCode>
                <c:ptCount val="26"/>
                <c:pt idx="0">
                  <c:v>1E-4</c:v>
                </c:pt>
                <c:pt idx="1">
                  <c:v>5.4300000000000001E-2</c:v>
                </c:pt>
                <c:pt idx="2">
                  <c:v>5.4300000000000001E-2</c:v>
                </c:pt>
                <c:pt idx="3">
                  <c:v>4.48E-2</c:v>
                </c:pt>
                <c:pt idx="4">
                  <c:v>1E-4</c:v>
                </c:pt>
                <c:pt idx="5">
                  <c:v>4.3500000000000004E-2</c:v>
                </c:pt>
                <c:pt idx="6">
                  <c:v>4.7500000000000001E-2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5.74E-2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4.87E-2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5.28E-2</c:v>
                </c:pt>
                <c:pt idx="19">
                  <c:v>6.6200000000000009E-2</c:v>
                </c:pt>
                <c:pt idx="20">
                  <c:v>5.11E-2</c:v>
                </c:pt>
                <c:pt idx="21">
                  <c:v>1E-4</c:v>
                </c:pt>
                <c:pt idx="22">
                  <c:v>9.2200000000000004E-2</c:v>
                </c:pt>
                <c:pt idx="23">
                  <c:v>5.4400000000000004E-2</c:v>
                </c:pt>
                <c:pt idx="24">
                  <c:v>5.7599999999999998E-2</c:v>
                </c:pt>
                <c:pt idx="25">
                  <c:v>4.3500000000000004E-2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A9-4BD5-A099-578FEC665B90}"/>
            </c:ext>
          </c:extLst>
        </c:ser>
        <c:ser>
          <c:idx val="1"/>
          <c:order val="1"/>
          <c:tx>
            <c:strRef>
              <c:f>'Entry Prices Pivots'!$J$1</c:f>
              <c:strCache>
                <c:ptCount val="1"/>
                <c:pt idx="0">
                  <c:v>Sum of 2019/20 Entry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Pivots'!$J$2:$J$27</c:f>
              <c:numCache>
                <c:formatCode>General</c:formatCode>
                <c:ptCount val="26"/>
                <c:pt idx="0">
                  <c:v>4.8166629899058068E-3</c:v>
                </c:pt>
                <c:pt idx="1">
                  <c:v>7.5374021221594791E-3</c:v>
                </c:pt>
                <c:pt idx="2">
                  <c:v>7.5374021221594791E-3</c:v>
                </c:pt>
                <c:pt idx="3">
                  <c:v>9.507845089379784E-3</c:v>
                </c:pt>
                <c:pt idx="4">
                  <c:v>4.6721391269584026E-3</c:v>
                </c:pt>
                <c:pt idx="5">
                  <c:v>8.606998847371464E-3</c:v>
                </c:pt>
                <c:pt idx="6">
                  <c:v>0</c:v>
                </c:pt>
                <c:pt idx="7">
                  <c:v>3.65412698243406E-3</c:v>
                </c:pt>
                <c:pt idx="8">
                  <c:v>3.7791063292386849E-3</c:v>
                </c:pt>
                <c:pt idx="9">
                  <c:v>5.1382484037201092E-3</c:v>
                </c:pt>
                <c:pt idx="10">
                  <c:v>7.2630704161282559E-3</c:v>
                </c:pt>
                <c:pt idx="11">
                  <c:v>4.1562626824314941E-3</c:v>
                </c:pt>
                <c:pt idx="12">
                  <c:v>3.4861518135437543E-3</c:v>
                </c:pt>
                <c:pt idx="13">
                  <c:v>6.2887774185937505E-3</c:v>
                </c:pt>
                <c:pt idx="14">
                  <c:v>6.6846208222230436E-3</c:v>
                </c:pt>
                <c:pt idx="15">
                  <c:v>3.3423104111115218E-3</c:v>
                </c:pt>
                <c:pt idx="16">
                  <c:v>3.7265081138412024E-3</c:v>
                </c:pt>
                <c:pt idx="17">
                  <c:v>3.5878819455143081E-3</c:v>
                </c:pt>
                <c:pt idx="18">
                  <c:v>9.1790734374117573E-3</c:v>
                </c:pt>
                <c:pt idx="19">
                  <c:v>1.3903836981966075E-2</c:v>
                </c:pt>
                <c:pt idx="20">
                  <c:v>0</c:v>
                </c:pt>
                <c:pt idx="21">
                  <c:v>3.8893435831575569E-3</c:v>
                </c:pt>
                <c:pt idx="22">
                  <c:v>1.7517582906850078E-2</c:v>
                </c:pt>
                <c:pt idx="23">
                  <c:v>8.7107820649522331E-3</c:v>
                </c:pt>
                <c:pt idx="24">
                  <c:v>7.0098602837100682E-3</c:v>
                </c:pt>
                <c:pt idx="25">
                  <c:v>1.0249945463074934E-2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FA9-4BD5-A099-578FEC665B90}"/>
            </c:ext>
          </c:extLst>
        </c:ser>
        <c:ser>
          <c:idx val="2"/>
          <c:order val="2"/>
          <c:tx>
            <c:strRef>
              <c:f>'Entry Prices Pivots'!$K$1</c:f>
              <c:strCache>
                <c:ptCount val="1"/>
                <c:pt idx="0">
                  <c:v>Sum of 2020/21 Entry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Pivots'!$K$2:$K$27</c:f>
              <c:numCache>
                <c:formatCode>General</c:formatCode>
                <c:ptCount val="26"/>
                <c:pt idx="0">
                  <c:v>5.0050310354857463E-3</c:v>
                </c:pt>
                <c:pt idx="1">
                  <c:v>7.8321716980000004E-3</c:v>
                </c:pt>
                <c:pt idx="2">
                  <c:v>7.8321716980000004E-3</c:v>
                </c:pt>
                <c:pt idx="3">
                  <c:v>9.8796739262563948E-3</c:v>
                </c:pt>
                <c:pt idx="4">
                  <c:v>4.8548551936350819E-3</c:v>
                </c:pt>
                <c:pt idx="5">
                  <c:v>8.9435977654576688E-3</c:v>
                </c:pt>
                <c:pt idx="6">
                  <c:v>0</c:v>
                </c:pt>
                <c:pt idx="7">
                  <c:v>3.7970310551135329E-3</c:v>
                </c:pt>
                <c:pt idx="8">
                  <c:v>3.9268980420426132E-3</c:v>
                </c:pt>
                <c:pt idx="9">
                  <c:v>5.3391928774234538E-3</c:v>
                </c:pt>
                <c:pt idx="10">
                  <c:v>7.5471115421241429E-3</c:v>
                </c:pt>
                <c:pt idx="11">
                  <c:v>4.3188040684589537E-3</c:v>
                </c:pt>
                <c:pt idx="12">
                  <c:v>3.6224867834364766E-3</c:v>
                </c:pt>
                <c:pt idx="13">
                  <c:v>6.534716300743139E-3</c:v>
                </c:pt>
                <c:pt idx="14">
                  <c:v>6.9460401829638599E-3</c:v>
                </c:pt>
                <c:pt idx="15">
                  <c:v>3.4730200914819299E-3</c:v>
                </c:pt>
                <c:pt idx="16">
                  <c:v>3.872242837593545E-3</c:v>
                </c:pt>
                <c:pt idx="17">
                  <c:v>3.7281953349427217E-3</c:v>
                </c:pt>
                <c:pt idx="18">
                  <c:v>9.5380448097630108E-3</c:v>
                </c:pt>
                <c:pt idx="19">
                  <c:v>1.4447582434750236E-2</c:v>
                </c:pt>
                <c:pt idx="20">
                  <c:v>0</c:v>
                </c:pt>
                <c:pt idx="21">
                  <c:v>4.0414464084711863E-3</c:v>
                </c:pt>
                <c:pt idx="22">
                  <c:v>1.8202653226771389E-2</c:v>
                </c:pt>
                <c:pt idx="23">
                  <c:v>9.0514396937891491E-3</c:v>
                </c:pt>
                <c:pt idx="24">
                  <c:v>7.283998973545357E-3</c:v>
                </c:pt>
                <c:pt idx="25">
                  <c:v>1.0650796051589567E-2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FA9-4BD5-A099-578FEC665B90}"/>
            </c:ext>
          </c:extLst>
        </c:ser>
        <c:ser>
          <c:idx val="3"/>
          <c:order val="3"/>
          <c:tx>
            <c:strRef>
              <c:f>'Entry Prices Pivots'!$L$1</c:f>
              <c:strCache>
                <c:ptCount val="1"/>
                <c:pt idx="0">
                  <c:v>Sum of 2021/22 Entry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Pivots'!$L$2:$L$27</c:f>
              <c:numCache>
                <c:formatCode>General</c:formatCode>
                <c:ptCount val="26"/>
                <c:pt idx="0">
                  <c:v>0</c:v>
                </c:pt>
                <c:pt idx="1">
                  <c:v>2.7596336173632167E-2</c:v>
                </c:pt>
                <c:pt idx="2">
                  <c:v>2.7596336173632167E-2</c:v>
                </c:pt>
                <c:pt idx="3">
                  <c:v>3.5947392881744124E-2</c:v>
                </c:pt>
                <c:pt idx="4">
                  <c:v>1.6476744580013154E-2</c:v>
                </c:pt>
                <c:pt idx="5">
                  <c:v>3.1362354843453781E-2</c:v>
                </c:pt>
                <c:pt idx="6">
                  <c:v>0</c:v>
                </c:pt>
                <c:pt idx="7">
                  <c:v>0</c:v>
                </c:pt>
                <c:pt idx="8">
                  <c:v>1.3726744559770541E-2</c:v>
                </c:pt>
                <c:pt idx="9">
                  <c:v>0</c:v>
                </c:pt>
                <c:pt idx="10">
                  <c:v>2.7771248786889614E-2</c:v>
                </c:pt>
                <c:pt idx="11">
                  <c:v>0</c:v>
                </c:pt>
                <c:pt idx="12">
                  <c:v>1.3399506009195308E-2</c:v>
                </c:pt>
                <c:pt idx="13">
                  <c:v>0</c:v>
                </c:pt>
                <c:pt idx="14">
                  <c:v>0</c:v>
                </c:pt>
                <c:pt idx="15">
                  <c:v>1.2657999418913659E-2</c:v>
                </c:pt>
                <c:pt idx="16">
                  <c:v>1.353500422518146E-2</c:v>
                </c:pt>
                <c:pt idx="17">
                  <c:v>1.3825186150871348E-2</c:v>
                </c:pt>
                <c:pt idx="18">
                  <c:v>3.2349943322596504E-2</c:v>
                </c:pt>
                <c:pt idx="19">
                  <c:v>4.9861973706062802E-2</c:v>
                </c:pt>
                <c:pt idx="20">
                  <c:v>0</c:v>
                </c:pt>
                <c:pt idx="21">
                  <c:v>0</c:v>
                </c:pt>
                <c:pt idx="22">
                  <c:v>6.665684988063518E-2</c:v>
                </c:pt>
                <c:pt idx="23">
                  <c:v>3.3715836775934337E-2</c:v>
                </c:pt>
                <c:pt idx="24">
                  <c:v>2.6284536889721873E-2</c:v>
                </c:pt>
                <c:pt idx="25">
                  <c:v>3.5896220178362997E-2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FA9-4BD5-A099-578FEC665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626432"/>
        <c:axId val="675627416"/>
      </c:barChart>
      <c:catAx>
        <c:axId val="6756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7416"/>
        <c:crosses val="autoZero"/>
        <c:auto val="1"/>
        <c:lblAlgn val="ctr"/>
        <c:lblOffset val="100"/>
        <c:noMultiLvlLbl val="0"/>
      </c:catAx>
      <c:valAx>
        <c:axId val="6756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[Counterfactual Analysis Workbook.xlsx]Exit Prices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Pivots'!$B$3</c:f>
              <c:strCache>
                <c:ptCount val="1"/>
                <c:pt idx="0">
                  <c:v>Sum of 2017/18 Exit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Pivots'!$B$4:$B$223</c:f>
              <c:numCache>
                <c:formatCode>General</c:formatCode>
                <c:ptCount val="220"/>
                <c:pt idx="0">
                  <c:v>1E-4</c:v>
                </c:pt>
                <c:pt idx="1">
                  <c:v>2.5399999999999999E-2</c:v>
                </c:pt>
                <c:pt idx="2">
                  <c:v>1.7299999999999999E-2</c:v>
                </c:pt>
                <c:pt idx="3">
                  <c:v>1.7299999999999999E-2</c:v>
                </c:pt>
                <c:pt idx="4">
                  <c:v>1E-4</c:v>
                </c:pt>
                <c:pt idx="5">
                  <c:v>1E-4</c:v>
                </c:pt>
                <c:pt idx="6">
                  <c:v>2.0799999999999999E-2</c:v>
                </c:pt>
                <c:pt idx="7">
                  <c:v>1.4E-3</c:v>
                </c:pt>
                <c:pt idx="8">
                  <c:v>2.2800000000000001E-2</c:v>
                </c:pt>
                <c:pt idx="9">
                  <c:v>2.2800000000000001E-2</c:v>
                </c:pt>
                <c:pt idx="10">
                  <c:v>1.6500000000000001E-2</c:v>
                </c:pt>
                <c:pt idx="11">
                  <c:v>2.75E-2</c:v>
                </c:pt>
                <c:pt idx="12">
                  <c:v>3.5499999999999997E-2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1E-4</c:v>
                </c:pt>
                <c:pt idx="17">
                  <c:v>1E-4</c:v>
                </c:pt>
                <c:pt idx="18">
                  <c:v>3.0999999999999999E-3</c:v>
                </c:pt>
                <c:pt idx="19">
                  <c:v>1E-4</c:v>
                </c:pt>
                <c:pt idx="20">
                  <c:v>1.2500000000000001E-2</c:v>
                </c:pt>
                <c:pt idx="21">
                  <c:v>8.3000000000000001E-3</c:v>
                </c:pt>
                <c:pt idx="22">
                  <c:v>8.3000000000000001E-3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1E-4</c:v>
                </c:pt>
                <c:pt idx="26">
                  <c:v>1E-4</c:v>
                </c:pt>
                <c:pt idx="27">
                  <c:v>8.0000000000000004E-4</c:v>
                </c:pt>
                <c:pt idx="28">
                  <c:v>8.0000000000000004E-4</c:v>
                </c:pt>
                <c:pt idx="29">
                  <c:v>1.3100000000000001E-2</c:v>
                </c:pt>
                <c:pt idx="30">
                  <c:v>1E-4</c:v>
                </c:pt>
                <c:pt idx="31">
                  <c:v>1.9400000000000001E-2</c:v>
                </c:pt>
                <c:pt idx="32">
                  <c:v>3.5000000000000001E-3</c:v>
                </c:pt>
                <c:pt idx="33">
                  <c:v>4.7000000000000002E-3</c:v>
                </c:pt>
                <c:pt idx="34">
                  <c:v>3.5000000000000001E-3</c:v>
                </c:pt>
                <c:pt idx="35">
                  <c:v>2.6599999999999999E-2</c:v>
                </c:pt>
                <c:pt idx="36">
                  <c:v>2.6599999999999999E-2</c:v>
                </c:pt>
                <c:pt idx="37">
                  <c:v>1E-4</c:v>
                </c:pt>
                <c:pt idx="38">
                  <c:v>8.0000000000000004E-4</c:v>
                </c:pt>
                <c:pt idx="39">
                  <c:v>1E-4</c:v>
                </c:pt>
                <c:pt idx="40">
                  <c:v>5.4999999999999997E-3</c:v>
                </c:pt>
                <c:pt idx="41">
                  <c:v>1E-4</c:v>
                </c:pt>
                <c:pt idx="42">
                  <c:v>2.7900000000000001E-2</c:v>
                </c:pt>
                <c:pt idx="43">
                  <c:v>1.03E-2</c:v>
                </c:pt>
                <c:pt idx="44">
                  <c:v>1.0699999999999999E-2</c:v>
                </c:pt>
                <c:pt idx="45">
                  <c:v>8.3000000000000001E-3</c:v>
                </c:pt>
                <c:pt idx="46">
                  <c:v>1E-4</c:v>
                </c:pt>
                <c:pt idx="47">
                  <c:v>2.2800000000000001E-2</c:v>
                </c:pt>
                <c:pt idx="48">
                  <c:v>1E-4</c:v>
                </c:pt>
                <c:pt idx="49">
                  <c:v>3.8399999999999997E-2</c:v>
                </c:pt>
                <c:pt idx="50">
                  <c:v>2.2800000000000001E-2</c:v>
                </c:pt>
                <c:pt idx="51">
                  <c:v>1E-4</c:v>
                </c:pt>
                <c:pt idx="52">
                  <c:v>3.8600000000000002E-2</c:v>
                </c:pt>
                <c:pt idx="53">
                  <c:v>1E-4</c:v>
                </c:pt>
                <c:pt idx="54">
                  <c:v>1.5E-3</c:v>
                </c:pt>
                <c:pt idx="55">
                  <c:v>1.29E-2</c:v>
                </c:pt>
                <c:pt idx="56">
                  <c:v>1E-4</c:v>
                </c:pt>
                <c:pt idx="57">
                  <c:v>2.5100000000000001E-2</c:v>
                </c:pt>
                <c:pt idx="58">
                  <c:v>1E-4</c:v>
                </c:pt>
                <c:pt idx="59">
                  <c:v>2.8000000000000001E-2</c:v>
                </c:pt>
                <c:pt idx="60">
                  <c:v>2.0400000000000001E-2</c:v>
                </c:pt>
                <c:pt idx="61">
                  <c:v>9.4999999999999998E-3</c:v>
                </c:pt>
                <c:pt idx="62">
                  <c:v>1.67E-2</c:v>
                </c:pt>
                <c:pt idx="63">
                  <c:v>1.8599999999999998E-2</c:v>
                </c:pt>
                <c:pt idx="64">
                  <c:v>1E-4</c:v>
                </c:pt>
                <c:pt idx="65">
                  <c:v>6.7000000000000002E-3</c:v>
                </c:pt>
                <c:pt idx="66">
                  <c:v>8.8999999999999999E-3</c:v>
                </c:pt>
                <c:pt idx="67">
                  <c:v>3.3999999999999998E-3</c:v>
                </c:pt>
                <c:pt idx="68">
                  <c:v>3.3999999999999998E-3</c:v>
                </c:pt>
                <c:pt idx="69">
                  <c:v>2.35E-2</c:v>
                </c:pt>
                <c:pt idx="70">
                  <c:v>2.6700000000000002E-2</c:v>
                </c:pt>
                <c:pt idx="71">
                  <c:v>1E-4</c:v>
                </c:pt>
                <c:pt idx="72">
                  <c:v>1E-4</c:v>
                </c:pt>
                <c:pt idx="73">
                  <c:v>1.3100000000000001E-2</c:v>
                </c:pt>
                <c:pt idx="74">
                  <c:v>1.8599999999999998E-2</c:v>
                </c:pt>
                <c:pt idx="75">
                  <c:v>1.3299999999999999E-2</c:v>
                </c:pt>
                <c:pt idx="76">
                  <c:v>1.3299999999999999E-2</c:v>
                </c:pt>
                <c:pt idx="77">
                  <c:v>1.9599999999999999E-2</c:v>
                </c:pt>
                <c:pt idx="78">
                  <c:v>1.78E-2</c:v>
                </c:pt>
                <c:pt idx="79">
                  <c:v>1E-4</c:v>
                </c:pt>
                <c:pt idx="80">
                  <c:v>1E-4</c:v>
                </c:pt>
                <c:pt idx="81">
                  <c:v>1.09E-2</c:v>
                </c:pt>
                <c:pt idx="82">
                  <c:v>1E-4</c:v>
                </c:pt>
                <c:pt idx="83">
                  <c:v>1E-4</c:v>
                </c:pt>
                <c:pt idx="84">
                  <c:v>2E-3</c:v>
                </c:pt>
                <c:pt idx="85">
                  <c:v>4.7999999999999996E-3</c:v>
                </c:pt>
                <c:pt idx="86">
                  <c:v>1E-4</c:v>
                </c:pt>
                <c:pt idx="87">
                  <c:v>1.0500000000000001E-2</c:v>
                </c:pt>
                <c:pt idx="88">
                  <c:v>7.1000000000000004E-3</c:v>
                </c:pt>
                <c:pt idx="89">
                  <c:v>1E-4</c:v>
                </c:pt>
                <c:pt idx="90">
                  <c:v>1.6199999999999999E-2</c:v>
                </c:pt>
                <c:pt idx="91">
                  <c:v>2.7799999999999998E-2</c:v>
                </c:pt>
                <c:pt idx="92">
                  <c:v>2.5000000000000001E-3</c:v>
                </c:pt>
                <c:pt idx="93">
                  <c:v>1.6000000000000001E-3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2.41E-2</c:v>
                </c:pt>
                <c:pt idx="98">
                  <c:v>2.4299999999999999E-2</c:v>
                </c:pt>
                <c:pt idx="99">
                  <c:v>1.2500000000000001E-2</c:v>
                </c:pt>
                <c:pt idx="100">
                  <c:v>1E-4</c:v>
                </c:pt>
                <c:pt idx="101">
                  <c:v>1E-4</c:v>
                </c:pt>
                <c:pt idx="102">
                  <c:v>1E-4</c:v>
                </c:pt>
                <c:pt idx="103">
                  <c:v>3.04E-2</c:v>
                </c:pt>
                <c:pt idx="104">
                  <c:v>0.02</c:v>
                </c:pt>
                <c:pt idx="105">
                  <c:v>0.02</c:v>
                </c:pt>
                <c:pt idx="106">
                  <c:v>9.4999999999999998E-3</c:v>
                </c:pt>
                <c:pt idx="107">
                  <c:v>3.6700000000000003E-2</c:v>
                </c:pt>
                <c:pt idx="108">
                  <c:v>1E-4</c:v>
                </c:pt>
                <c:pt idx="109">
                  <c:v>2.3E-3</c:v>
                </c:pt>
                <c:pt idx="110">
                  <c:v>4.19E-2</c:v>
                </c:pt>
                <c:pt idx="111">
                  <c:v>2.7000000000000001E-3</c:v>
                </c:pt>
                <c:pt idx="112">
                  <c:v>1E-4</c:v>
                </c:pt>
                <c:pt idx="113">
                  <c:v>1.55E-2</c:v>
                </c:pt>
                <c:pt idx="114">
                  <c:v>2.9999999999999997E-4</c:v>
                </c:pt>
                <c:pt idx="115">
                  <c:v>2.4400000000000002E-2</c:v>
                </c:pt>
                <c:pt idx="116">
                  <c:v>1.6000000000000001E-3</c:v>
                </c:pt>
                <c:pt idx="117">
                  <c:v>1.77E-2</c:v>
                </c:pt>
                <c:pt idx="118">
                  <c:v>1.2500000000000001E-2</c:v>
                </c:pt>
                <c:pt idx="119">
                  <c:v>1.2800000000000001E-2</c:v>
                </c:pt>
                <c:pt idx="120">
                  <c:v>4.19E-2</c:v>
                </c:pt>
                <c:pt idx="121">
                  <c:v>2.5999999999999999E-2</c:v>
                </c:pt>
                <c:pt idx="122">
                  <c:v>2.5100000000000001E-2</c:v>
                </c:pt>
                <c:pt idx="123">
                  <c:v>3.2399999999999998E-2</c:v>
                </c:pt>
                <c:pt idx="124">
                  <c:v>2.69E-2</c:v>
                </c:pt>
                <c:pt idx="125">
                  <c:v>1.1599999999999999E-2</c:v>
                </c:pt>
                <c:pt idx="126">
                  <c:v>1.2E-2</c:v>
                </c:pt>
                <c:pt idx="127">
                  <c:v>1.06E-2</c:v>
                </c:pt>
                <c:pt idx="128">
                  <c:v>8.6E-3</c:v>
                </c:pt>
                <c:pt idx="129">
                  <c:v>2.6499999999999999E-2</c:v>
                </c:pt>
                <c:pt idx="130">
                  <c:v>1.0500000000000001E-2</c:v>
                </c:pt>
                <c:pt idx="131">
                  <c:v>1.9400000000000001E-2</c:v>
                </c:pt>
                <c:pt idx="132">
                  <c:v>2.9999999999999997E-4</c:v>
                </c:pt>
                <c:pt idx="133">
                  <c:v>1E-4</c:v>
                </c:pt>
                <c:pt idx="134">
                  <c:v>6.0000000000000001E-3</c:v>
                </c:pt>
                <c:pt idx="135">
                  <c:v>2.2800000000000001E-2</c:v>
                </c:pt>
                <c:pt idx="136">
                  <c:v>2.2800000000000001E-2</c:v>
                </c:pt>
                <c:pt idx="137">
                  <c:v>1E-4</c:v>
                </c:pt>
                <c:pt idx="138">
                  <c:v>1E-4</c:v>
                </c:pt>
                <c:pt idx="139">
                  <c:v>7.4999999999999997E-3</c:v>
                </c:pt>
                <c:pt idx="140">
                  <c:v>7.1000000000000004E-3</c:v>
                </c:pt>
                <c:pt idx="141">
                  <c:v>1.21E-2</c:v>
                </c:pt>
                <c:pt idx="142">
                  <c:v>1.21E-2</c:v>
                </c:pt>
                <c:pt idx="143">
                  <c:v>1E-4</c:v>
                </c:pt>
                <c:pt idx="144">
                  <c:v>2.7000000000000001E-3</c:v>
                </c:pt>
                <c:pt idx="145">
                  <c:v>2.3400000000000001E-2</c:v>
                </c:pt>
                <c:pt idx="146">
                  <c:v>1E-4</c:v>
                </c:pt>
                <c:pt idx="147">
                  <c:v>2.5399999999999999E-2</c:v>
                </c:pt>
                <c:pt idx="148">
                  <c:v>1.6000000000000001E-3</c:v>
                </c:pt>
                <c:pt idx="149">
                  <c:v>1E-4</c:v>
                </c:pt>
                <c:pt idx="150">
                  <c:v>8.3000000000000001E-3</c:v>
                </c:pt>
                <c:pt idx="151">
                  <c:v>1E-4</c:v>
                </c:pt>
                <c:pt idx="152">
                  <c:v>1.44E-2</c:v>
                </c:pt>
                <c:pt idx="153">
                  <c:v>1.44E-2</c:v>
                </c:pt>
                <c:pt idx="154">
                  <c:v>2.7000000000000001E-3</c:v>
                </c:pt>
                <c:pt idx="155">
                  <c:v>9.2999999999999992E-3</c:v>
                </c:pt>
                <c:pt idx="156">
                  <c:v>1.4200000000000001E-2</c:v>
                </c:pt>
                <c:pt idx="157">
                  <c:v>1.3599999999999999E-2</c:v>
                </c:pt>
                <c:pt idx="158">
                  <c:v>3.5000000000000001E-3</c:v>
                </c:pt>
                <c:pt idx="159">
                  <c:v>1E-4</c:v>
                </c:pt>
                <c:pt idx="160">
                  <c:v>1E-4</c:v>
                </c:pt>
                <c:pt idx="161">
                  <c:v>1E-4</c:v>
                </c:pt>
                <c:pt idx="162">
                  <c:v>1E-4</c:v>
                </c:pt>
                <c:pt idx="163">
                  <c:v>1.77E-2</c:v>
                </c:pt>
                <c:pt idx="164">
                  <c:v>1.8200000000000001E-2</c:v>
                </c:pt>
                <c:pt idx="165">
                  <c:v>2.7699999999999999E-2</c:v>
                </c:pt>
                <c:pt idx="166">
                  <c:v>2.75E-2</c:v>
                </c:pt>
                <c:pt idx="167">
                  <c:v>1E-4</c:v>
                </c:pt>
                <c:pt idx="168">
                  <c:v>1.3100000000000001E-2</c:v>
                </c:pt>
                <c:pt idx="169">
                  <c:v>2.7199999999999998E-2</c:v>
                </c:pt>
                <c:pt idx="170">
                  <c:v>1.21E-2</c:v>
                </c:pt>
                <c:pt idx="171">
                  <c:v>2.75E-2</c:v>
                </c:pt>
                <c:pt idx="172">
                  <c:v>1.7899999999999999E-2</c:v>
                </c:pt>
                <c:pt idx="173">
                  <c:v>3.8E-3</c:v>
                </c:pt>
                <c:pt idx="174">
                  <c:v>1E-4</c:v>
                </c:pt>
                <c:pt idx="175">
                  <c:v>5.1999999999999998E-3</c:v>
                </c:pt>
                <c:pt idx="176">
                  <c:v>1E-4</c:v>
                </c:pt>
                <c:pt idx="177">
                  <c:v>1E-4</c:v>
                </c:pt>
                <c:pt idx="178">
                  <c:v>1E-4</c:v>
                </c:pt>
                <c:pt idx="179">
                  <c:v>1.17E-2</c:v>
                </c:pt>
                <c:pt idx="180">
                  <c:v>1E-4</c:v>
                </c:pt>
                <c:pt idx="181">
                  <c:v>1.29E-2</c:v>
                </c:pt>
                <c:pt idx="182">
                  <c:v>7.0000000000000001E-3</c:v>
                </c:pt>
                <c:pt idx="183">
                  <c:v>2.9999999999999997E-4</c:v>
                </c:pt>
                <c:pt idx="184">
                  <c:v>1.72E-2</c:v>
                </c:pt>
                <c:pt idx="185">
                  <c:v>2.3400000000000001E-2</c:v>
                </c:pt>
                <c:pt idx="186">
                  <c:v>5.7000000000000002E-3</c:v>
                </c:pt>
                <c:pt idx="187">
                  <c:v>5.4999999999999997E-3</c:v>
                </c:pt>
                <c:pt idx="188">
                  <c:v>1.54E-2</c:v>
                </c:pt>
                <c:pt idx="189">
                  <c:v>1E-4</c:v>
                </c:pt>
                <c:pt idx="190">
                  <c:v>1E-4</c:v>
                </c:pt>
                <c:pt idx="191">
                  <c:v>2.7400000000000001E-2</c:v>
                </c:pt>
                <c:pt idx="192">
                  <c:v>1E-4</c:v>
                </c:pt>
                <c:pt idx="193">
                  <c:v>1E-4</c:v>
                </c:pt>
                <c:pt idx="194">
                  <c:v>1E-4</c:v>
                </c:pt>
                <c:pt idx="195">
                  <c:v>2.3E-3</c:v>
                </c:pt>
                <c:pt idx="196">
                  <c:v>1.24E-2</c:v>
                </c:pt>
                <c:pt idx="197">
                  <c:v>6.7999999999999996E-3</c:v>
                </c:pt>
                <c:pt idx="198">
                  <c:v>3.0999999999999999E-3</c:v>
                </c:pt>
                <c:pt idx="199">
                  <c:v>4.0000000000000001E-3</c:v>
                </c:pt>
                <c:pt idx="200">
                  <c:v>2.2800000000000001E-2</c:v>
                </c:pt>
                <c:pt idx="201">
                  <c:v>1.18E-2</c:v>
                </c:pt>
                <c:pt idx="202">
                  <c:v>1E-4</c:v>
                </c:pt>
                <c:pt idx="203">
                  <c:v>1E-4</c:v>
                </c:pt>
                <c:pt idx="204">
                  <c:v>2.2499999999999999E-2</c:v>
                </c:pt>
                <c:pt idx="205">
                  <c:v>3.5999999999999999E-3</c:v>
                </c:pt>
                <c:pt idx="206">
                  <c:v>3.5999999999999999E-3</c:v>
                </c:pt>
                <c:pt idx="207">
                  <c:v>2.76E-2</c:v>
                </c:pt>
                <c:pt idx="208">
                  <c:v>2.76E-2</c:v>
                </c:pt>
                <c:pt idx="209">
                  <c:v>2.76E-2</c:v>
                </c:pt>
                <c:pt idx="210">
                  <c:v>5.5999999999999999E-3</c:v>
                </c:pt>
                <c:pt idx="211">
                  <c:v>1.1599999999999999E-2</c:v>
                </c:pt>
                <c:pt idx="212">
                  <c:v>1.84E-2</c:v>
                </c:pt>
                <c:pt idx="213">
                  <c:v>2.24E-2</c:v>
                </c:pt>
                <c:pt idx="214">
                  <c:v>2.24E-2</c:v>
                </c:pt>
                <c:pt idx="215">
                  <c:v>2.24E-2</c:v>
                </c:pt>
                <c:pt idx="216">
                  <c:v>5.1999999999999998E-3</c:v>
                </c:pt>
                <c:pt idx="217">
                  <c:v>1.6899999999999998E-2</c:v>
                </c:pt>
                <c:pt idx="218">
                  <c:v>1E-4</c:v>
                </c:pt>
                <c:pt idx="219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AD-4DDF-83A4-2332315B1FDF}"/>
            </c:ext>
          </c:extLst>
        </c:ser>
        <c:ser>
          <c:idx val="1"/>
          <c:order val="1"/>
          <c:tx>
            <c:strRef>
              <c:f>'Exit Prices Pivots'!$C$3</c:f>
              <c:strCache>
                <c:ptCount val="1"/>
                <c:pt idx="0">
                  <c:v>Sum of 2019/20 Exit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Pivots'!$C$4:$C$223</c:f>
              <c:numCache>
                <c:formatCode>General</c:formatCode>
                <c:ptCount val="220"/>
                <c:pt idx="0">
                  <c:v>1.678802447796705E-2</c:v>
                </c:pt>
                <c:pt idx="1">
                  <c:v>1.2930056372265374E-2</c:v>
                </c:pt>
                <c:pt idx="2">
                  <c:v>9.6944941814094149E-3</c:v>
                </c:pt>
                <c:pt idx="3">
                  <c:v>9.6944941814094132E-3</c:v>
                </c:pt>
                <c:pt idx="4">
                  <c:v>0</c:v>
                </c:pt>
                <c:pt idx="5">
                  <c:v>1.3931322426981831E-2</c:v>
                </c:pt>
                <c:pt idx="6">
                  <c:v>9.9870823308106753E-3</c:v>
                </c:pt>
                <c:pt idx="7">
                  <c:v>8.6363206867422337E-3</c:v>
                </c:pt>
                <c:pt idx="8">
                  <c:v>1.0130649093565376E-2</c:v>
                </c:pt>
                <c:pt idx="9">
                  <c:v>1.0130649093565373E-2</c:v>
                </c:pt>
                <c:pt idx="10">
                  <c:v>9.6742041480754794E-3</c:v>
                </c:pt>
                <c:pt idx="11">
                  <c:v>6.8199881299622006E-3</c:v>
                </c:pt>
                <c:pt idx="12">
                  <c:v>1.6319890423474273E-2</c:v>
                </c:pt>
                <c:pt idx="13">
                  <c:v>1.0330325376651085E-2</c:v>
                </c:pt>
                <c:pt idx="14">
                  <c:v>0</c:v>
                </c:pt>
                <c:pt idx="15">
                  <c:v>0</c:v>
                </c:pt>
                <c:pt idx="16">
                  <c:v>1.0330325376651083E-2</c:v>
                </c:pt>
                <c:pt idx="17">
                  <c:v>1.0330325376651085E-2</c:v>
                </c:pt>
                <c:pt idx="18">
                  <c:v>9.5603013887893083E-3</c:v>
                </c:pt>
                <c:pt idx="19">
                  <c:v>1.6048035951381712E-2</c:v>
                </c:pt>
                <c:pt idx="20">
                  <c:v>1.2517712080686166E-2</c:v>
                </c:pt>
                <c:pt idx="21">
                  <c:v>0</c:v>
                </c:pt>
                <c:pt idx="22">
                  <c:v>1.1392415857912423E-2</c:v>
                </c:pt>
                <c:pt idx="23">
                  <c:v>0</c:v>
                </c:pt>
                <c:pt idx="24">
                  <c:v>7.0395897806671366E-3</c:v>
                </c:pt>
                <c:pt idx="25">
                  <c:v>1.3762994579628342E-2</c:v>
                </c:pt>
                <c:pt idx="26">
                  <c:v>1.0320404004150421E-2</c:v>
                </c:pt>
                <c:pt idx="27">
                  <c:v>1.0202583880894985E-2</c:v>
                </c:pt>
                <c:pt idx="28">
                  <c:v>0</c:v>
                </c:pt>
                <c:pt idx="29">
                  <c:v>9.5847823313974928E-3</c:v>
                </c:pt>
                <c:pt idx="30">
                  <c:v>1.4155707846030494E-2</c:v>
                </c:pt>
                <c:pt idx="31">
                  <c:v>1.1927314966646072E-2</c:v>
                </c:pt>
                <c:pt idx="32">
                  <c:v>8.6951003813437698E-3</c:v>
                </c:pt>
                <c:pt idx="33">
                  <c:v>8.6951003813437698E-3</c:v>
                </c:pt>
                <c:pt idx="34">
                  <c:v>8.6951003813437698E-3</c:v>
                </c:pt>
                <c:pt idx="35">
                  <c:v>1.4597342424026714E-2</c:v>
                </c:pt>
                <c:pt idx="36">
                  <c:v>1.4597342424026716E-2</c:v>
                </c:pt>
                <c:pt idx="37">
                  <c:v>0</c:v>
                </c:pt>
                <c:pt idx="38">
                  <c:v>9.687736908171372E-3</c:v>
                </c:pt>
                <c:pt idx="39">
                  <c:v>1.4268944250730994E-2</c:v>
                </c:pt>
                <c:pt idx="40">
                  <c:v>9.1466574394576897E-3</c:v>
                </c:pt>
                <c:pt idx="41">
                  <c:v>1.7261904606419177E-2</c:v>
                </c:pt>
                <c:pt idx="42">
                  <c:v>1.1654107855127261E-2</c:v>
                </c:pt>
                <c:pt idx="43">
                  <c:v>9.0209892618097406E-3</c:v>
                </c:pt>
                <c:pt idx="44">
                  <c:v>9.0209892618097406E-3</c:v>
                </c:pt>
                <c:pt idx="45">
                  <c:v>0</c:v>
                </c:pt>
                <c:pt idx="46">
                  <c:v>1.6677352099454774E-2</c:v>
                </c:pt>
                <c:pt idx="47">
                  <c:v>1.0480065333211618E-2</c:v>
                </c:pt>
                <c:pt idx="48">
                  <c:v>4.5412212922536941E-3</c:v>
                </c:pt>
                <c:pt idx="49">
                  <c:v>1.7350934579390766E-2</c:v>
                </c:pt>
                <c:pt idx="50">
                  <c:v>1.2099345418324787E-2</c:v>
                </c:pt>
                <c:pt idx="51">
                  <c:v>0</c:v>
                </c:pt>
                <c:pt idx="52">
                  <c:v>1.7434376685540268E-2</c:v>
                </c:pt>
                <c:pt idx="53">
                  <c:v>1.3350227455310427E-2</c:v>
                </c:pt>
                <c:pt idx="54">
                  <c:v>1.1490755710233115E-2</c:v>
                </c:pt>
                <c:pt idx="55">
                  <c:v>0</c:v>
                </c:pt>
                <c:pt idx="56">
                  <c:v>1.0232919719848353E-2</c:v>
                </c:pt>
                <c:pt idx="57">
                  <c:v>0</c:v>
                </c:pt>
                <c:pt idx="58">
                  <c:v>0</c:v>
                </c:pt>
                <c:pt idx="59">
                  <c:v>1.1655078631259341E-2</c:v>
                </c:pt>
                <c:pt idx="60">
                  <c:v>1.2890379598784541E-2</c:v>
                </c:pt>
                <c:pt idx="61">
                  <c:v>1.3522495664642078E-2</c:v>
                </c:pt>
                <c:pt idx="62">
                  <c:v>0</c:v>
                </c:pt>
                <c:pt idx="63">
                  <c:v>9.8216002043554056E-3</c:v>
                </c:pt>
                <c:pt idx="64">
                  <c:v>1.4569491573839006E-2</c:v>
                </c:pt>
                <c:pt idx="65">
                  <c:v>1.4548161078843316E-2</c:v>
                </c:pt>
                <c:pt idx="66">
                  <c:v>6.8563855316316922E-3</c:v>
                </c:pt>
                <c:pt idx="67">
                  <c:v>8.7427212572445453E-3</c:v>
                </c:pt>
                <c:pt idx="68">
                  <c:v>8.7427212572445453E-3</c:v>
                </c:pt>
                <c:pt idx="69">
                  <c:v>1.2287077984112585E-2</c:v>
                </c:pt>
                <c:pt idx="70">
                  <c:v>1.1297809231324771E-2</c:v>
                </c:pt>
                <c:pt idx="71">
                  <c:v>9.842333643696426E-3</c:v>
                </c:pt>
                <c:pt idx="72">
                  <c:v>1.0323868728281196E-2</c:v>
                </c:pt>
                <c:pt idx="73">
                  <c:v>1.2071376220455532E-2</c:v>
                </c:pt>
                <c:pt idx="74">
                  <c:v>1.0718061486434763E-2</c:v>
                </c:pt>
                <c:pt idx="75">
                  <c:v>1.3263340862297641E-2</c:v>
                </c:pt>
                <c:pt idx="76">
                  <c:v>1.3263340862297641E-2</c:v>
                </c:pt>
                <c:pt idx="77">
                  <c:v>1.0385174258814939E-2</c:v>
                </c:pt>
                <c:pt idx="78">
                  <c:v>1.1146312077094527E-2</c:v>
                </c:pt>
                <c:pt idx="79">
                  <c:v>8.6115836619151311E-3</c:v>
                </c:pt>
                <c:pt idx="80">
                  <c:v>4.3921292282819054E-3</c:v>
                </c:pt>
                <c:pt idx="81">
                  <c:v>1.3126600077188067E-2</c:v>
                </c:pt>
                <c:pt idx="82">
                  <c:v>1.4282383277911441E-2</c:v>
                </c:pt>
                <c:pt idx="83">
                  <c:v>7.1411916389557207E-3</c:v>
                </c:pt>
                <c:pt idx="84">
                  <c:v>8.6665068719550195E-3</c:v>
                </c:pt>
                <c:pt idx="85">
                  <c:v>8.7017441743013485E-3</c:v>
                </c:pt>
                <c:pt idx="86">
                  <c:v>1.4350573824740136E-2</c:v>
                </c:pt>
                <c:pt idx="87">
                  <c:v>0</c:v>
                </c:pt>
                <c:pt idx="88">
                  <c:v>1.0798008485803947E-2</c:v>
                </c:pt>
                <c:pt idx="89">
                  <c:v>1.2204355215276729E-2</c:v>
                </c:pt>
                <c:pt idx="90">
                  <c:v>1.149061545028672E-2</c:v>
                </c:pt>
                <c:pt idx="91">
                  <c:v>1.1614513271679665E-2</c:v>
                </c:pt>
                <c:pt idx="92">
                  <c:v>4.3825502293524544E-3</c:v>
                </c:pt>
                <c:pt idx="93">
                  <c:v>0</c:v>
                </c:pt>
                <c:pt idx="94">
                  <c:v>0</c:v>
                </c:pt>
                <c:pt idx="95">
                  <c:v>5.1227648475081896E-3</c:v>
                </c:pt>
                <c:pt idx="96">
                  <c:v>0</c:v>
                </c:pt>
                <c:pt idx="97">
                  <c:v>1.0257685308703728E-2</c:v>
                </c:pt>
                <c:pt idx="98">
                  <c:v>1.0325376005065888E-2</c:v>
                </c:pt>
                <c:pt idx="99">
                  <c:v>1.2517712080686166E-2</c:v>
                </c:pt>
                <c:pt idx="100">
                  <c:v>4.4725914736782309E-3</c:v>
                </c:pt>
                <c:pt idx="101">
                  <c:v>1.3150637274362392E-2</c:v>
                </c:pt>
                <c:pt idx="102">
                  <c:v>1.3589839014619918E-2</c:v>
                </c:pt>
                <c:pt idx="103">
                  <c:v>1.4531226590961616E-2</c:v>
                </c:pt>
                <c:pt idx="104">
                  <c:v>1.2751480862873022E-2</c:v>
                </c:pt>
                <c:pt idx="105">
                  <c:v>1.2751480862873022E-2</c:v>
                </c:pt>
                <c:pt idx="106">
                  <c:v>1.0712718034299636E-2</c:v>
                </c:pt>
                <c:pt idx="107">
                  <c:v>1.6772614376562221E-2</c:v>
                </c:pt>
                <c:pt idx="108">
                  <c:v>1.7758469729025218E-2</c:v>
                </c:pt>
                <c:pt idx="109">
                  <c:v>8.6213890263545402E-3</c:v>
                </c:pt>
                <c:pt idx="110">
                  <c:v>1.8578890556739648E-2</c:v>
                </c:pt>
                <c:pt idx="111">
                  <c:v>1.1498083304787084E-2</c:v>
                </c:pt>
                <c:pt idx="112">
                  <c:v>1.3868297211234957E-2</c:v>
                </c:pt>
                <c:pt idx="113">
                  <c:v>9.9012507284014922E-3</c:v>
                </c:pt>
                <c:pt idx="114">
                  <c:v>9.9007009268573323E-3</c:v>
                </c:pt>
                <c:pt idx="115">
                  <c:v>1.2596058261941597E-2</c:v>
                </c:pt>
                <c:pt idx="116">
                  <c:v>1.1794920185393914E-2</c:v>
                </c:pt>
                <c:pt idx="117">
                  <c:v>1.0495065437375117E-2</c:v>
                </c:pt>
                <c:pt idx="118">
                  <c:v>1.0007240934828573E-2</c:v>
                </c:pt>
                <c:pt idx="119">
                  <c:v>1.227342734278344E-2</c:v>
                </c:pt>
                <c:pt idx="120">
                  <c:v>1.8578890556739648E-2</c:v>
                </c:pt>
                <c:pt idx="121">
                  <c:v>1.125347602948782E-2</c:v>
                </c:pt>
                <c:pt idx="122">
                  <c:v>1.0917429862788401E-2</c:v>
                </c:pt>
                <c:pt idx="123">
                  <c:v>1.5241831385989363E-2</c:v>
                </c:pt>
                <c:pt idx="124">
                  <c:v>1.4631670549349302E-2</c:v>
                </c:pt>
                <c:pt idx="125">
                  <c:v>9.2009694414855823E-3</c:v>
                </c:pt>
                <c:pt idx="126">
                  <c:v>1.1676397669547168E-2</c:v>
                </c:pt>
                <c:pt idx="127">
                  <c:v>1.3375232213813057E-2</c:v>
                </c:pt>
                <c:pt idx="128">
                  <c:v>1.0870509932698644E-2</c:v>
                </c:pt>
                <c:pt idx="129">
                  <c:v>1.1149348129450015E-2</c:v>
                </c:pt>
                <c:pt idx="130">
                  <c:v>1.3219365238664941E-2</c:v>
                </c:pt>
                <c:pt idx="131">
                  <c:v>9.877324393599559E-3</c:v>
                </c:pt>
                <c:pt idx="132">
                  <c:v>1.2079947376689257E-2</c:v>
                </c:pt>
                <c:pt idx="133">
                  <c:v>1.2295085301607486E-2</c:v>
                </c:pt>
                <c:pt idx="134">
                  <c:v>9.0384730613331313E-3</c:v>
                </c:pt>
                <c:pt idx="135">
                  <c:v>1.0480065333211615E-2</c:v>
                </c:pt>
                <c:pt idx="136">
                  <c:v>5.2400326666058091E-3</c:v>
                </c:pt>
                <c:pt idx="137">
                  <c:v>8.5211899728198197E-3</c:v>
                </c:pt>
                <c:pt idx="138">
                  <c:v>1.7153478804937887E-2</c:v>
                </c:pt>
                <c:pt idx="139">
                  <c:v>8.9966114617229965E-3</c:v>
                </c:pt>
                <c:pt idx="140">
                  <c:v>8.9966114617229965E-3</c:v>
                </c:pt>
                <c:pt idx="141">
                  <c:v>1.1165286510422237E-2</c:v>
                </c:pt>
                <c:pt idx="142">
                  <c:v>1.1165286510422237E-2</c:v>
                </c:pt>
                <c:pt idx="143">
                  <c:v>1.0383326725659918E-2</c:v>
                </c:pt>
                <c:pt idx="144">
                  <c:v>9.5682007651430607E-3</c:v>
                </c:pt>
                <c:pt idx="145">
                  <c:v>1.0405700268338298E-2</c:v>
                </c:pt>
                <c:pt idx="146">
                  <c:v>1.5465191101062255E-2</c:v>
                </c:pt>
                <c:pt idx="147">
                  <c:v>1.2927261812047971E-2</c:v>
                </c:pt>
                <c:pt idx="148">
                  <c:v>8.6507782807125674E-3</c:v>
                </c:pt>
                <c:pt idx="149">
                  <c:v>0</c:v>
                </c:pt>
                <c:pt idx="150">
                  <c:v>1.1392415857912426E-2</c:v>
                </c:pt>
                <c:pt idx="151">
                  <c:v>8.5308236028580637E-3</c:v>
                </c:pt>
                <c:pt idx="152">
                  <c:v>1.2111771913291255E-2</c:v>
                </c:pt>
                <c:pt idx="153">
                  <c:v>1.2111771913291259E-2</c:v>
                </c:pt>
                <c:pt idx="154">
                  <c:v>1.1744385376725603E-2</c:v>
                </c:pt>
                <c:pt idx="155">
                  <c:v>1.0890252033443945E-2</c:v>
                </c:pt>
                <c:pt idx="156">
                  <c:v>9.5502097442160452E-3</c:v>
                </c:pt>
                <c:pt idx="157">
                  <c:v>1.2257893869495594E-2</c:v>
                </c:pt>
                <c:pt idx="158">
                  <c:v>9.1059178743550361E-3</c:v>
                </c:pt>
                <c:pt idx="159">
                  <c:v>8.6306175099501344E-3</c:v>
                </c:pt>
                <c:pt idx="160">
                  <c:v>0</c:v>
                </c:pt>
                <c:pt idx="161">
                  <c:v>1.4775592891695924E-2</c:v>
                </c:pt>
                <c:pt idx="162">
                  <c:v>1.4775592891695921E-2</c:v>
                </c:pt>
                <c:pt idx="163">
                  <c:v>1.1331093689141859E-2</c:v>
                </c:pt>
                <c:pt idx="164">
                  <c:v>1.1498266628451756E-2</c:v>
                </c:pt>
                <c:pt idx="165">
                  <c:v>1.3704073656343742E-2</c:v>
                </c:pt>
                <c:pt idx="166">
                  <c:v>1.3651814067371214E-2</c:v>
                </c:pt>
                <c:pt idx="167">
                  <c:v>0</c:v>
                </c:pt>
                <c:pt idx="168">
                  <c:v>1.2305322299900575E-2</c:v>
                </c:pt>
                <c:pt idx="169">
                  <c:v>1.139101263757158E-2</c:v>
                </c:pt>
                <c:pt idx="170">
                  <c:v>1.2844109242473851E-2</c:v>
                </c:pt>
                <c:pt idx="171">
                  <c:v>1.1498043211316634E-2</c:v>
                </c:pt>
                <c:pt idx="172">
                  <c:v>1.0174856784972482E-2</c:v>
                </c:pt>
                <c:pt idx="173">
                  <c:v>8.5806839773711549E-3</c:v>
                </c:pt>
                <c:pt idx="174">
                  <c:v>1.4097575188994274E-2</c:v>
                </c:pt>
                <c:pt idx="175">
                  <c:v>0</c:v>
                </c:pt>
                <c:pt idx="176">
                  <c:v>1.807031255783919E-2</c:v>
                </c:pt>
                <c:pt idx="177">
                  <c:v>1.807031255783919E-2</c:v>
                </c:pt>
                <c:pt idx="178">
                  <c:v>1.807031255783919E-2</c:v>
                </c:pt>
                <c:pt idx="179">
                  <c:v>9.9458509146978791E-3</c:v>
                </c:pt>
                <c:pt idx="180">
                  <c:v>8.8106281255085992E-3</c:v>
                </c:pt>
                <c:pt idx="181">
                  <c:v>1.2619963043406688E-2</c:v>
                </c:pt>
                <c:pt idx="182">
                  <c:v>9.6914167882954788E-3</c:v>
                </c:pt>
                <c:pt idx="183">
                  <c:v>1.207994737668926E-2</c:v>
                </c:pt>
                <c:pt idx="184">
                  <c:v>1.0329000481410933E-2</c:v>
                </c:pt>
                <c:pt idx="185">
                  <c:v>0</c:v>
                </c:pt>
                <c:pt idx="186">
                  <c:v>8.7509469892825473E-3</c:v>
                </c:pt>
                <c:pt idx="187">
                  <c:v>8.750946989282549E-3</c:v>
                </c:pt>
                <c:pt idx="188">
                  <c:v>1.3986024570575151E-2</c:v>
                </c:pt>
                <c:pt idx="189">
                  <c:v>1.0396319441150324E-2</c:v>
                </c:pt>
                <c:pt idx="190">
                  <c:v>1.0383326725659918E-2</c:v>
                </c:pt>
                <c:pt idx="191">
                  <c:v>1.3605625210908412E-2</c:v>
                </c:pt>
                <c:pt idx="192">
                  <c:v>8.5173710207430437E-3</c:v>
                </c:pt>
                <c:pt idx="193">
                  <c:v>8.5173710207430437E-3</c:v>
                </c:pt>
                <c:pt idx="194">
                  <c:v>8.517371020743042E-3</c:v>
                </c:pt>
                <c:pt idx="195">
                  <c:v>9.7952188359915291E-3</c:v>
                </c:pt>
                <c:pt idx="196">
                  <c:v>0</c:v>
                </c:pt>
                <c:pt idx="197">
                  <c:v>1.4320151322857027E-2</c:v>
                </c:pt>
                <c:pt idx="198">
                  <c:v>1.0747535805148903E-2</c:v>
                </c:pt>
                <c:pt idx="199">
                  <c:v>8.8278839071882637E-3</c:v>
                </c:pt>
                <c:pt idx="200">
                  <c:v>0</c:v>
                </c:pt>
                <c:pt idx="201">
                  <c:v>9.5053713187972112E-3</c:v>
                </c:pt>
                <c:pt idx="202">
                  <c:v>1.7325823738688354E-2</c:v>
                </c:pt>
                <c:pt idx="203">
                  <c:v>8.4850998975891032E-3</c:v>
                </c:pt>
                <c:pt idx="204">
                  <c:v>1.0384918774018776E-2</c:v>
                </c:pt>
                <c:pt idx="205">
                  <c:v>8.7038420389212966E-3</c:v>
                </c:pt>
                <c:pt idx="206">
                  <c:v>9.0835931363983154E-3</c:v>
                </c:pt>
                <c:pt idx="207">
                  <c:v>1.154721395046736E-2</c:v>
                </c:pt>
                <c:pt idx="208">
                  <c:v>1.154721395046736E-2</c:v>
                </c:pt>
                <c:pt idx="209">
                  <c:v>1.1547213950467363E-2</c:v>
                </c:pt>
                <c:pt idx="210">
                  <c:v>1.1313655914624561E-2</c:v>
                </c:pt>
                <c:pt idx="211">
                  <c:v>1.0987719398720014E-2</c:v>
                </c:pt>
                <c:pt idx="212">
                  <c:v>0</c:v>
                </c:pt>
                <c:pt idx="213">
                  <c:v>1.3596258944812959E-2</c:v>
                </c:pt>
                <c:pt idx="214">
                  <c:v>1.3596258944812959E-2</c:v>
                </c:pt>
                <c:pt idx="215">
                  <c:v>1.3596258944812962E-2</c:v>
                </c:pt>
                <c:pt idx="216">
                  <c:v>8.7153980604766958E-3</c:v>
                </c:pt>
                <c:pt idx="217">
                  <c:v>0</c:v>
                </c:pt>
                <c:pt idx="218">
                  <c:v>1.1170999547983871E-2</c:v>
                </c:pt>
                <c:pt idx="219">
                  <c:v>1.0320404004150423E-2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AD-4DDF-83A4-2332315B1FDF}"/>
            </c:ext>
          </c:extLst>
        </c:ser>
        <c:ser>
          <c:idx val="2"/>
          <c:order val="2"/>
          <c:tx>
            <c:strRef>
              <c:f>'Exit Prices Pivots'!$D$3</c:f>
              <c:strCache>
                <c:ptCount val="1"/>
                <c:pt idx="0">
                  <c:v>Sum of 2020/21 Exit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Pivots'!$D$4:$D$223</c:f>
              <c:numCache>
                <c:formatCode>General</c:formatCode>
                <c:ptCount val="220"/>
                <c:pt idx="0">
                  <c:v>1.7444563531392638E-2</c:v>
                </c:pt>
                <c:pt idx="1">
                  <c:v>1.3435719619452552E-2</c:v>
                </c:pt>
                <c:pt idx="2">
                  <c:v>1.0073622413063815E-2</c:v>
                </c:pt>
                <c:pt idx="3">
                  <c:v>1.0073622413063815E-2</c:v>
                </c:pt>
                <c:pt idx="4">
                  <c:v>0</c:v>
                </c:pt>
                <c:pt idx="5">
                  <c:v>1.4476142769076361E-2</c:v>
                </c:pt>
                <c:pt idx="6">
                  <c:v>1.0377652977676202E-2</c:v>
                </c:pt>
                <c:pt idx="7">
                  <c:v>8.9740663110826745E-3</c:v>
                </c:pt>
                <c:pt idx="8">
                  <c:v>1.0526834289459351E-2</c:v>
                </c:pt>
                <c:pt idx="9">
                  <c:v>1.0526834289459351E-2</c:v>
                </c:pt>
                <c:pt idx="10">
                  <c:v>1.0052538885575968E-2</c:v>
                </c:pt>
                <c:pt idx="11">
                  <c:v>7.086701378867433E-3</c:v>
                </c:pt>
                <c:pt idx="12">
                  <c:v>1.69581218857109E-2</c:v>
                </c:pt>
                <c:pt idx="13">
                  <c:v>1.0734319429272705E-2</c:v>
                </c:pt>
                <c:pt idx="14">
                  <c:v>0</c:v>
                </c:pt>
                <c:pt idx="15">
                  <c:v>0</c:v>
                </c:pt>
                <c:pt idx="16">
                  <c:v>1.0734319429272703E-2</c:v>
                </c:pt>
                <c:pt idx="17">
                  <c:v>1.0734319429272703E-2</c:v>
                </c:pt>
                <c:pt idx="18">
                  <c:v>9.9341816647262899E-3</c:v>
                </c:pt>
                <c:pt idx="19">
                  <c:v>1.6675635842404501E-2</c:v>
                </c:pt>
                <c:pt idx="20">
                  <c:v>1.3007249539443972E-2</c:v>
                </c:pt>
                <c:pt idx="21">
                  <c:v>0</c:v>
                </c:pt>
                <c:pt idx="22">
                  <c:v>1.1837945701724653E-2</c:v>
                </c:pt>
                <c:pt idx="23">
                  <c:v>0</c:v>
                </c:pt>
                <c:pt idx="24">
                  <c:v>7.3148911192593806E-3</c:v>
                </c:pt>
                <c:pt idx="25">
                  <c:v>1.4301232026534005E-2</c:v>
                </c:pt>
                <c:pt idx="26">
                  <c:v>1.0724010055877782E-2</c:v>
                </c:pt>
                <c:pt idx="27">
                  <c:v>1.0601582272423962E-2</c:v>
                </c:pt>
                <c:pt idx="28">
                  <c:v>0</c:v>
                </c:pt>
                <c:pt idx="29">
                  <c:v>9.9596199978188651E-3</c:v>
                </c:pt>
                <c:pt idx="30">
                  <c:v>1.4709303359427524E-2</c:v>
                </c:pt>
                <c:pt idx="31">
                  <c:v>1.2393763421518648E-2</c:v>
                </c:pt>
                <c:pt idx="32">
                  <c:v>9.0351447374441615E-3</c:v>
                </c:pt>
                <c:pt idx="33">
                  <c:v>9.0351447374441632E-3</c:v>
                </c:pt>
                <c:pt idx="34">
                  <c:v>9.0351447374441632E-3</c:v>
                </c:pt>
                <c:pt idx="35">
                  <c:v>1.5168209198147611E-2</c:v>
                </c:pt>
                <c:pt idx="36">
                  <c:v>1.5168209198147615E-2</c:v>
                </c:pt>
                <c:pt idx="37">
                  <c:v>0</c:v>
                </c:pt>
                <c:pt idx="38">
                  <c:v>1.006660087920468E-2</c:v>
                </c:pt>
                <c:pt idx="39">
                  <c:v>1.4826968166174554E-2</c:v>
                </c:pt>
                <c:pt idx="40">
                  <c:v>9.5043611004924332E-3</c:v>
                </c:pt>
                <c:pt idx="41">
                  <c:v>1.7936975966095538E-2</c:v>
                </c:pt>
                <c:pt idx="42">
                  <c:v>1.2109871840327947E-2</c:v>
                </c:pt>
                <c:pt idx="43">
                  <c:v>9.3737783442109472E-3</c:v>
                </c:pt>
                <c:pt idx="44">
                  <c:v>9.3737783442109472E-3</c:v>
                </c:pt>
                <c:pt idx="45">
                  <c:v>0</c:v>
                </c:pt>
                <c:pt idx="46">
                  <c:v>1.7329563023699701E-2</c:v>
                </c:pt>
                <c:pt idx="47">
                  <c:v>1.0889915353548158E-2</c:v>
                </c:pt>
                <c:pt idx="48">
                  <c:v>4.7188174789000352E-3</c:v>
                </c:pt>
                <c:pt idx="49">
                  <c:v>1.8029487686086143E-2</c:v>
                </c:pt>
                <c:pt idx="50">
                  <c:v>1.2572521568290595E-2</c:v>
                </c:pt>
                <c:pt idx="51">
                  <c:v>0</c:v>
                </c:pt>
                <c:pt idx="52">
                  <c:v>1.8116193011291533E-2</c:v>
                </c:pt>
                <c:pt idx="53">
                  <c:v>1.3872322577820471E-2</c:v>
                </c:pt>
                <c:pt idx="54">
                  <c:v>1.1940131387939699E-2</c:v>
                </c:pt>
                <c:pt idx="55">
                  <c:v>0</c:v>
                </c:pt>
                <c:pt idx="56">
                  <c:v>1.0633104472703971E-2</c:v>
                </c:pt>
                <c:pt idx="57">
                  <c:v>0</c:v>
                </c:pt>
                <c:pt idx="58">
                  <c:v>0</c:v>
                </c:pt>
                <c:pt idx="59">
                  <c:v>1.2110880581167773E-2</c:v>
                </c:pt>
                <c:pt idx="60">
                  <c:v>1.3394491183276786E-2</c:v>
                </c:pt>
                <c:pt idx="61">
                  <c:v>1.4051327780372403E-2</c:v>
                </c:pt>
                <c:pt idx="62">
                  <c:v>0</c:v>
                </c:pt>
                <c:pt idx="63">
                  <c:v>1.0205699245297057E-2</c:v>
                </c:pt>
                <c:pt idx="64">
                  <c:v>1.51392691685366E-2</c:v>
                </c:pt>
                <c:pt idx="65">
                  <c:v>1.5117104489446647E-2</c:v>
                </c:pt>
                <c:pt idx="66">
                  <c:v>7.124522194927976E-3</c:v>
                </c:pt>
                <c:pt idx="67">
                  <c:v>9.0846279506811862E-3</c:v>
                </c:pt>
                <c:pt idx="68">
                  <c:v>9.0846279506811862E-3</c:v>
                </c:pt>
                <c:pt idx="69">
                  <c:v>1.2767595900895642E-2</c:v>
                </c:pt>
                <c:pt idx="70">
                  <c:v>1.1739639238676243E-2</c:v>
                </c:pt>
                <c:pt idx="71">
                  <c:v>1.0227243519329026E-2</c:v>
                </c:pt>
                <c:pt idx="72">
                  <c:v>1.0727610276993578E-2</c:v>
                </c:pt>
                <c:pt idx="73">
                  <c:v>1.2543458562706309E-2</c:v>
                </c:pt>
                <c:pt idx="74">
                  <c:v>1.1137218960984342E-2</c:v>
                </c:pt>
                <c:pt idx="75">
                  <c:v>1.3782038060197389E-2</c:v>
                </c:pt>
                <c:pt idx="76">
                  <c:v>1.3782038060197389E-2</c:v>
                </c:pt>
                <c:pt idx="77">
                  <c:v>1.0791313318624545E-2</c:v>
                </c:pt>
                <c:pt idx="78">
                  <c:v>1.1582217396978123E-2</c:v>
                </c:pt>
                <c:pt idx="79">
                  <c:v>8.9483618810146607E-3</c:v>
                </c:pt>
                <c:pt idx="80">
                  <c:v>4.5638947847262377E-3</c:v>
                </c:pt>
                <c:pt idx="81">
                  <c:v>1.363994967354373E-2</c:v>
                </c:pt>
                <c:pt idx="82">
                  <c:v>1.484093276122009E-2</c:v>
                </c:pt>
                <c:pt idx="83">
                  <c:v>7.4204663806100458E-3</c:v>
                </c:pt>
                <c:pt idx="84">
                  <c:v>9.0054330050260839E-3</c:v>
                </c:pt>
                <c:pt idx="85">
                  <c:v>9.0420483530833928E-3</c:v>
                </c:pt>
                <c:pt idx="86">
                  <c:v>1.4911790075489246E-2</c:v>
                </c:pt>
                <c:pt idx="87">
                  <c:v>0</c:v>
                </c:pt>
                <c:pt idx="88">
                  <c:v>1.1220292494232419E-2</c:v>
                </c:pt>
                <c:pt idx="89">
                  <c:v>1.2681638044547283E-2</c:v>
                </c:pt>
                <c:pt idx="90">
                  <c:v>1.1939985642765872E-2</c:v>
                </c:pt>
                <c:pt idx="91">
                  <c:v>1.2068728808438935E-2</c:v>
                </c:pt>
                <c:pt idx="92">
                  <c:v>4.553941174305234E-3</c:v>
                </c:pt>
                <c:pt idx="93">
                  <c:v>0</c:v>
                </c:pt>
                <c:pt idx="94">
                  <c:v>0</c:v>
                </c:pt>
                <c:pt idx="95">
                  <c:v>5.3231037967585307E-3</c:v>
                </c:pt>
                <c:pt idx="96">
                  <c:v>0</c:v>
                </c:pt>
                <c:pt idx="97">
                  <c:v>1.0658838583870353E-2</c:v>
                </c:pt>
                <c:pt idx="98">
                  <c:v>1.0729176499729581E-2</c:v>
                </c:pt>
                <c:pt idx="99">
                  <c:v>1.3007249539443967E-2</c:v>
                </c:pt>
                <c:pt idx="100">
                  <c:v>4.6475037140280059E-3</c:v>
                </c:pt>
                <c:pt idx="101">
                  <c:v>1.3664926907391255E-2</c:v>
                </c:pt>
                <c:pt idx="102">
                  <c:v>1.4121304765969905E-2</c:v>
                </c:pt>
                <c:pt idx="103">
                  <c:v>1.5099507734681869E-2</c:v>
                </c:pt>
                <c:pt idx="104">
                  <c:v>1.3250160453582018E-2</c:v>
                </c:pt>
                <c:pt idx="105">
                  <c:v>1.3250160453582014E-2</c:v>
                </c:pt>
                <c:pt idx="106">
                  <c:v>1.1131666539353642E-2</c:v>
                </c:pt>
                <c:pt idx="107">
                  <c:v>1.7428550778174741E-2</c:v>
                </c:pt>
                <c:pt idx="108">
                  <c:v>1.8452960550234279E-2</c:v>
                </c:pt>
                <c:pt idx="109">
                  <c:v>8.9585507095534915E-3</c:v>
                </c:pt>
                <c:pt idx="110">
                  <c:v>1.9305466053209059E-2</c:v>
                </c:pt>
                <c:pt idx="111">
                  <c:v>1.194774554700271E-2</c:v>
                </c:pt>
                <c:pt idx="112">
                  <c:v>1.4410652789500801E-2</c:v>
                </c:pt>
                <c:pt idx="113">
                  <c:v>1.0288464708788858E-2</c:v>
                </c:pt>
                <c:pt idx="114">
                  <c:v>1.0287893405835415E-2</c:v>
                </c:pt>
                <c:pt idx="115">
                  <c:v>1.3088659650451735E-2</c:v>
                </c:pt>
                <c:pt idx="116">
                  <c:v>1.2256191000427101E-2</c:v>
                </c:pt>
                <c:pt idx="117">
                  <c:v>1.090550207552376E-2</c:v>
                </c:pt>
                <c:pt idx="118">
                  <c:v>1.0398599935965185E-2</c:v>
                </c:pt>
                <c:pt idx="119">
                  <c:v>1.2753411415983613E-2</c:v>
                </c:pt>
                <c:pt idx="120">
                  <c:v>1.9305466053209056E-2</c:v>
                </c:pt>
                <c:pt idx="121">
                  <c:v>1.1693572272487952E-2</c:v>
                </c:pt>
                <c:pt idx="122">
                  <c:v>1.1344384152577675E-2</c:v>
                </c:pt>
                <c:pt idx="123">
                  <c:v>1.5837902565404377E-2</c:v>
                </c:pt>
                <c:pt idx="124">
                  <c:v>1.5203879813465658E-2</c:v>
                </c:pt>
                <c:pt idx="125">
                  <c:v>9.5607971136240644E-3</c:v>
                </c:pt>
                <c:pt idx="126">
                  <c:v>1.2133033355505706E-2</c:v>
                </c:pt>
                <c:pt idx="127">
                  <c:v>1.3898305211980837E-2</c:v>
                </c:pt>
                <c:pt idx="128">
                  <c:v>1.1295629297447853E-2</c:v>
                </c:pt>
                <c:pt idx="129">
                  <c:v>1.1585372182001787E-2</c:v>
                </c:pt>
                <c:pt idx="130">
                  <c:v>1.3736342656232492E-2</c:v>
                </c:pt>
                <c:pt idx="131">
                  <c:v>1.0263602672873108E-2</c:v>
                </c:pt>
                <c:pt idx="132">
                  <c:v>1.2552364916140148E-2</c:v>
                </c:pt>
                <c:pt idx="133">
                  <c:v>1.2775916365220623E-2</c:v>
                </c:pt>
                <c:pt idx="134">
                  <c:v>9.3919458928677993E-3</c:v>
                </c:pt>
                <c:pt idx="135">
                  <c:v>1.0889915353548156E-2</c:v>
                </c:pt>
                <c:pt idx="136">
                  <c:v>5.444957676774078E-3</c:v>
                </c:pt>
                <c:pt idx="137">
                  <c:v>8.8544331132594297E-3</c:v>
                </c:pt>
                <c:pt idx="138">
                  <c:v>1.7824309893630319E-2</c:v>
                </c:pt>
                <c:pt idx="139">
                  <c:v>9.3484471872944865E-3</c:v>
                </c:pt>
                <c:pt idx="140">
                  <c:v>9.3484471872944831E-3</c:v>
                </c:pt>
                <c:pt idx="141">
                  <c:v>1.160193387452388E-2</c:v>
                </c:pt>
                <c:pt idx="142">
                  <c:v>1.160193387452388E-2</c:v>
                </c:pt>
                <c:pt idx="143">
                  <c:v>1.0789393532914117E-2</c:v>
                </c:pt>
                <c:pt idx="144">
                  <c:v>9.942389966593029E-3</c:v>
                </c:pt>
                <c:pt idx="145">
                  <c:v>1.0812642050760131E-2</c:v>
                </c:pt>
                <c:pt idx="146">
                  <c:v>1.6069997338976849E-2</c:v>
                </c:pt>
                <c:pt idx="147">
                  <c:v>1.3432815770740705E-2</c:v>
                </c:pt>
                <c:pt idx="148">
                  <c:v>8.9890893066029397E-3</c:v>
                </c:pt>
                <c:pt idx="149">
                  <c:v>0</c:v>
                </c:pt>
                <c:pt idx="150">
                  <c:v>1.1837945701724653E-2</c:v>
                </c:pt>
                <c:pt idx="151">
                  <c:v>8.864443491279822E-3</c:v>
                </c:pt>
                <c:pt idx="152">
                  <c:v>1.2585434033434999E-2</c:v>
                </c:pt>
                <c:pt idx="153">
                  <c:v>1.2585434033435001E-2</c:v>
                </c:pt>
                <c:pt idx="154">
                  <c:v>1.2203679897556234E-2</c:v>
                </c:pt>
                <c:pt idx="155">
                  <c:v>1.1316143464028115E-2</c:v>
                </c:pt>
                <c:pt idx="156">
                  <c:v>9.9236953603296287E-3</c:v>
                </c:pt>
                <c:pt idx="157">
                  <c:v>1.2737270466106594E-2</c:v>
                </c:pt>
                <c:pt idx="158">
                  <c:v>9.4620283094837415E-3</c:v>
                </c:pt>
                <c:pt idx="159">
                  <c:v>8.9681400968332787E-3</c:v>
                </c:pt>
                <c:pt idx="160">
                  <c:v>0</c:v>
                </c:pt>
                <c:pt idx="161">
                  <c:v>1.5353430610698982E-2</c:v>
                </c:pt>
                <c:pt idx="162">
                  <c:v>1.5353430610698975E-2</c:v>
                </c:pt>
                <c:pt idx="163">
                  <c:v>1.1774225371175647E-2</c:v>
                </c:pt>
                <c:pt idx="164">
                  <c:v>1.1947936040012739E-2</c:v>
                </c:pt>
                <c:pt idx="165">
                  <c:v>1.4240006848377068E-2</c:v>
                </c:pt>
                <c:pt idx="166">
                  <c:v>1.418570351321383E-2</c:v>
                </c:pt>
                <c:pt idx="167">
                  <c:v>0</c:v>
                </c:pt>
                <c:pt idx="168">
                  <c:v>1.2786553707769705E-2</c:v>
                </c:pt>
                <c:pt idx="169">
                  <c:v>1.1836487604828467E-2</c:v>
                </c:pt>
                <c:pt idx="170">
                  <c:v>1.3346411305186223E-2</c:v>
                </c:pt>
                <c:pt idx="171">
                  <c:v>1.1947703885573556E-2</c:v>
                </c:pt>
                <c:pt idx="172">
                  <c:v>1.0572770836808304E-2</c:v>
                </c:pt>
                <c:pt idx="173">
                  <c:v>8.9162537845060563E-3</c:v>
                </c:pt>
                <c:pt idx="174">
                  <c:v>1.4648897274706363E-2</c:v>
                </c:pt>
                <c:pt idx="175">
                  <c:v>0</c:v>
                </c:pt>
                <c:pt idx="176">
                  <c:v>1.8776998798224333E-2</c:v>
                </c:pt>
                <c:pt idx="177">
                  <c:v>1.8776998798224333E-2</c:v>
                </c:pt>
                <c:pt idx="178">
                  <c:v>1.8776998798224337E-2</c:v>
                </c:pt>
                <c:pt idx="179">
                  <c:v>1.0334809100553378E-2</c:v>
                </c:pt>
                <c:pt idx="180">
                  <c:v>9.1551904924028135E-3</c:v>
                </c:pt>
                <c:pt idx="181">
                  <c:v>1.3113499290131742E-2</c:v>
                </c:pt>
                <c:pt idx="182">
                  <c:v>1.0070424670544581E-2</c:v>
                </c:pt>
                <c:pt idx="183">
                  <c:v>1.2552364916140151E-2</c:v>
                </c:pt>
                <c:pt idx="184">
                  <c:v>1.0732942720582556E-2</c:v>
                </c:pt>
                <c:pt idx="185">
                  <c:v>0</c:v>
                </c:pt>
                <c:pt idx="186">
                  <c:v>9.0931753712140476E-3</c:v>
                </c:pt>
                <c:pt idx="187">
                  <c:v>9.0931753712140493E-3</c:v>
                </c:pt>
                <c:pt idx="188">
                  <c:v>1.4532984181266903E-2</c:v>
                </c:pt>
                <c:pt idx="189">
                  <c:v>1.0802894362098348E-2</c:v>
                </c:pt>
                <c:pt idx="190">
                  <c:v>1.0789393532914117E-2</c:v>
                </c:pt>
                <c:pt idx="191">
                  <c:v>1.4137708322233182E-2</c:v>
                </c:pt>
                <c:pt idx="192">
                  <c:v>8.8504648111989871E-3</c:v>
                </c:pt>
                <c:pt idx="193">
                  <c:v>8.8504648111989871E-3</c:v>
                </c:pt>
                <c:pt idx="194">
                  <c:v>8.8504648111989871E-3</c:v>
                </c:pt>
                <c:pt idx="195">
                  <c:v>1.0178286165391633E-2</c:v>
                </c:pt>
                <c:pt idx="196">
                  <c:v>0</c:v>
                </c:pt>
                <c:pt idx="197">
                  <c:v>1.4880177823101817E-2</c:v>
                </c:pt>
                <c:pt idx="198">
                  <c:v>1.1167845949051231E-2</c:v>
                </c:pt>
                <c:pt idx="199">
                  <c:v>9.1731211059892896E-3</c:v>
                </c:pt>
                <c:pt idx="200">
                  <c:v>0</c:v>
                </c:pt>
                <c:pt idx="201">
                  <c:v>9.8771034124865102E-3</c:v>
                </c:pt>
                <c:pt idx="202">
                  <c:v>1.8003394821107611E-2</c:v>
                </c:pt>
                <c:pt idx="203">
                  <c:v>8.8169316424317416E-3</c:v>
                </c:pt>
                <c:pt idx="204">
                  <c:v>1.0791047842435619E-2</c:v>
                </c:pt>
                <c:pt idx="205">
                  <c:v>9.0442282601171826E-3</c:v>
                </c:pt>
                <c:pt idx="206">
                  <c:v>9.4388305049940696E-3</c:v>
                </c:pt>
                <c:pt idx="207">
                  <c:v>1.1998797573465548E-2</c:v>
                </c:pt>
                <c:pt idx="208">
                  <c:v>1.199879757346555E-2</c:v>
                </c:pt>
                <c:pt idx="209">
                  <c:v>1.199879757346555E-2</c:v>
                </c:pt>
                <c:pt idx="210">
                  <c:v>1.1756105647451607E-2</c:v>
                </c:pt>
                <c:pt idx="211">
                  <c:v>1.1417422542339399E-2</c:v>
                </c:pt>
                <c:pt idx="212">
                  <c:v>0</c:v>
                </c:pt>
                <c:pt idx="213">
                  <c:v>1.4127975764113052E-2</c:v>
                </c:pt>
                <c:pt idx="214">
                  <c:v>1.4127975764113052E-2</c:v>
                </c:pt>
                <c:pt idx="215">
                  <c:v>1.4127975764113055E-2</c:v>
                </c:pt>
                <c:pt idx="216">
                  <c:v>9.0562362097397174E-3</c:v>
                </c:pt>
                <c:pt idx="217">
                  <c:v>0</c:v>
                </c:pt>
                <c:pt idx="218">
                  <c:v>1.1607870335173666E-2</c:v>
                </c:pt>
                <c:pt idx="219">
                  <c:v>1.0724010055877786E-2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AD-4DDF-83A4-2332315B1FDF}"/>
            </c:ext>
          </c:extLst>
        </c:ser>
        <c:ser>
          <c:idx val="3"/>
          <c:order val="3"/>
          <c:tx>
            <c:strRef>
              <c:f>'Exit Prices Pivots'!$E$3</c:f>
              <c:strCache>
                <c:ptCount val="1"/>
                <c:pt idx="0">
                  <c:v>Sum of 2021/22 Exit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Pivots'!$E$4:$E$223</c:f>
              <c:numCache>
                <c:formatCode>General</c:formatCode>
                <c:ptCount val="220"/>
                <c:pt idx="0">
                  <c:v>2.0854843795121269E-2</c:v>
                </c:pt>
                <c:pt idx="1">
                  <c:v>2.5309136939645781E-2</c:v>
                </c:pt>
                <c:pt idx="2">
                  <c:v>1.9569954412827054E-2</c:v>
                </c:pt>
                <c:pt idx="3">
                  <c:v>1.9569954412827054E-2</c:v>
                </c:pt>
                <c:pt idx="4">
                  <c:v>0</c:v>
                </c:pt>
                <c:pt idx="5">
                  <c:v>1.9808872593541322E-2</c:v>
                </c:pt>
                <c:pt idx="6">
                  <c:v>1.9905532955274523E-2</c:v>
                </c:pt>
                <c:pt idx="7">
                  <c:v>1.4639640121412233E-2</c:v>
                </c:pt>
                <c:pt idx="8">
                  <c:v>2.0048132727549111E-2</c:v>
                </c:pt>
                <c:pt idx="9">
                  <c:v>2.0048132727549114E-2</c:v>
                </c:pt>
                <c:pt idx="10">
                  <c:v>1.9575045783027569E-2</c:v>
                </c:pt>
                <c:pt idx="11">
                  <c:v>0</c:v>
                </c:pt>
                <c:pt idx="12">
                  <c:v>3.0854599974333201E-2</c:v>
                </c:pt>
                <c:pt idx="13">
                  <c:v>1.9035166392490636E-2</c:v>
                </c:pt>
                <c:pt idx="14">
                  <c:v>0</c:v>
                </c:pt>
                <c:pt idx="15">
                  <c:v>1.903516639249064E-2</c:v>
                </c:pt>
                <c:pt idx="16">
                  <c:v>1.903516639249064E-2</c:v>
                </c:pt>
                <c:pt idx="17">
                  <c:v>1.903516639249064E-2</c:v>
                </c:pt>
                <c:pt idx="18">
                  <c:v>1.5233956935559409E-2</c:v>
                </c:pt>
                <c:pt idx="19">
                  <c:v>2.1295333828291237E-2</c:v>
                </c:pt>
                <c:pt idx="20">
                  <c:v>2.3815715863041174E-2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1.3143082531657396E-2</c:v>
                </c:pt>
                <c:pt idx="25">
                  <c:v>1.9543560129754792E-2</c:v>
                </c:pt>
                <c:pt idx="26">
                  <c:v>1.5744286361918106E-2</c:v>
                </c:pt>
                <c:pt idx="27">
                  <c:v>1.5394865211250023E-2</c:v>
                </c:pt>
                <c:pt idx="28">
                  <c:v>1.5394865211250023E-2</c:v>
                </c:pt>
                <c:pt idx="29">
                  <c:v>1.9224874520225033E-2</c:v>
                </c:pt>
                <c:pt idx="30">
                  <c:v>1.9844624600470151E-2</c:v>
                </c:pt>
                <c:pt idx="31">
                  <c:v>2.0518671332408197E-2</c:v>
                </c:pt>
                <c:pt idx="32">
                  <c:v>1.5219993568424456E-2</c:v>
                </c:pt>
                <c:pt idx="33">
                  <c:v>1.5219993568424456E-2</c:v>
                </c:pt>
                <c:pt idx="34">
                  <c:v>1.521999356842446E-2</c:v>
                </c:pt>
                <c:pt idx="35">
                  <c:v>2.7194806142970266E-2</c:v>
                </c:pt>
                <c:pt idx="36">
                  <c:v>2.7194806142970266E-2</c:v>
                </c:pt>
                <c:pt idx="37">
                  <c:v>0</c:v>
                </c:pt>
                <c:pt idx="38">
                  <c:v>1.7941468354411051E-2</c:v>
                </c:pt>
                <c:pt idx="39">
                  <c:v>2.0325546561162214E-2</c:v>
                </c:pt>
                <c:pt idx="40">
                  <c:v>1.5214159053559096E-2</c:v>
                </c:pt>
                <c:pt idx="41">
                  <c:v>2.1387240641268332E-2</c:v>
                </c:pt>
                <c:pt idx="42">
                  <c:v>2.2412351818050423E-2</c:v>
                </c:pt>
                <c:pt idx="43">
                  <c:v>1.7946953227719272E-2</c:v>
                </c:pt>
                <c:pt idx="44">
                  <c:v>1.7946953227719272E-2</c:v>
                </c:pt>
                <c:pt idx="45">
                  <c:v>0</c:v>
                </c:pt>
                <c:pt idx="46">
                  <c:v>2.1793795269823512E-2</c:v>
                </c:pt>
                <c:pt idx="47">
                  <c:v>2.0343248484636697E-2</c:v>
                </c:pt>
                <c:pt idx="48">
                  <c:v>0</c:v>
                </c:pt>
                <c:pt idx="49">
                  <c:v>3.2479695700202371E-2</c:v>
                </c:pt>
                <c:pt idx="50">
                  <c:v>2.3894889587673041E-2</c:v>
                </c:pt>
                <c:pt idx="51">
                  <c:v>0</c:v>
                </c:pt>
                <c:pt idx="52">
                  <c:v>3.2611214228563112E-2</c:v>
                </c:pt>
                <c:pt idx="53">
                  <c:v>1.8133756401274594E-2</c:v>
                </c:pt>
                <c:pt idx="54">
                  <c:v>1.6401438962854835E-2</c:v>
                </c:pt>
                <c:pt idx="55">
                  <c:v>0</c:v>
                </c:pt>
                <c:pt idx="56">
                  <c:v>1.5606396693775193E-2</c:v>
                </c:pt>
                <c:pt idx="57">
                  <c:v>0</c:v>
                </c:pt>
                <c:pt idx="58">
                  <c:v>0</c:v>
                </c:pt>
                <c:pt idx="59">
                  <c:v>2.2413893177727576E-2</c:v>
                </c:pt>
                <c:pt idx="60">
                  <c:v>2.4078479704341061E-2</c:v>
                </c:pt>
                <c:pt idx="61">
                  <c:v>2.6399887289707668E-2</c:v>
                </c:pt>
                <c:pt idx="62">
                  <c:v>0</c:v>
                </c:pt>
                <c:pt idx="63">
                  <c:v>1.9741165429704863E-2</c:v>
                </c:pt>
                <c:pt idx="64">
                  <c:v>2.0161842249225945E-2</c:v>
                </c:pt>
                <c:pt idx="65">
                  <c:v>2.8124257271795971E-2</c:v>
                </c:pt>
                <c:pt idx="66">
                  <c:v>0</c:v>
                </c:pt>
                <c:pt idx="67">
                  <c:v>0</c:v>
                </c:pt>
                <c:pt idx="68">
                  <c:v>1.5031794067237796E-2</c:v>
                </c:pt>
                <c:pt idx="69">
                  <c:v>2.4233744333749876E-2</c:v>
                </c:pt>
                <c:pt idx="70">
                  <c:v>2.1864684317063298E-2</c:v>
                </c:pt>
                <c:pt idx="71">
                  <c:v>1.5104227783678892E-2</c:v>
                </c:pt>
                <c:pt idx="72">
                  <c:v>0</c:v>
                </c:pt>
                <c:pt idx="73">
                  <c:v>2.2946673723055186E-2</c:v>
                </c:pt>
                <c:pt idx="74">
                  <c:v>2.1594166228033309E-2</c:v>
                </c:pt>
                <c:pt idx="75">
                  <c:v>2.5066049953409112E-2</c:v>
                </c:pt>
                <c:pt idx="76">
                  <c:v>2.5066049953409112E-2</c:v>
                </c:pt>
                <c:pt idx="77">
                  <c:v>1.9607459523242367E-2</c:v>
                </c:pt>
                <c:pt idx="78">
                  <c:v>2.2337334723171995E-2</c:v>
                </c:pt>
                <c:pt idx="79">
                  <c:v>1.4260809172600843E-2</c:v>
                </c:pt>
                <c:pt idx="80">
                  <c:v>7.3077145839967224E-3</c:v>
                </c:pt>
                <c:pt idx="81">
                  <c:v>2.5723128598725574E-2</c:v>
                </c:pt>
                <c:pt idx="82">
                  <c:v>2.0377269278394471E-2</c:v>
                </c:pt>
                <c:pt idx="83">
                  <c:v>0</c:v>
                </c:pt>
                <c:pt idx="84">
                  <c:v>1.4748120883459632E-2</c:v>
                </c:pt>
                <c:pt idx="85">
                  <c:v>1.5934341752476863E-2</c:v>
                </c:pt>
                <c:pt idx="86">
                  <c:v>0</c:v>
                </c:pt>
                <c:pt idx="87">
                  <c:v>2.5297338931589412E-2</c:v>
                </c:pt>
                <c:pt idx="88">
                  <c:v>2.0622361089464424E-2</c:v>
                </c:pt>
                <c:pt idx="89">
                  <c:v>1.6963108039289063E-2</c:v>
                </c:pt>
                <c:pt idx="90">
                  <c:v>2.1785758213989214E-2</c:v>
                </c:pt>
                <c:pt idx="91">
                  <c:v>0</c:v>
                </c:pt>
                <c:pt idx="92">
                  <c:v>7.5764181967438813E-3</c:v>
                </c:pt>
                <c:pt idx="93">
                  <c:v>0</c:v>
                </c:pt>
                <c:pt idx="94">
                  <c:v>1.0097297713661189E-2</c:v>
                </c:pt>
                <c:pt idx="95">
                  <c:v>1.0097297713661189E-2</c:v>
                </c:pt>
                <c:pt idx="96">
                  <c:v>1.0129644891512395E-2</c:v>
                </c:pt>
                <c:pt idx="97">
                  <c:v>2.0204834854710828E-2</c:v>
                </c:pt>
                <c:pt idx="98">
                  <c:v>2.0211229056104094E-2</c:v>
                </c:pt>
                <c:pt idx="99">
                  <c:v>2.3815715863041188E-2</c:v>
                </c:pt>
                <c:pt idx="100">
                  <c:v>7.2737700638398142E-3</c:v>
                </c:pt>
                <c:pt idx="101">
                  <c:v>1.7803151346526162E-2</c:v>
                </c:pt>
                <c:pt idx="102">
                  <c:v>1.8720043091210229E-2</c:v>
                </c:pt>
                <c:pt idx="103">
                  <c:v>2.803537062071813E-2</c:v>
                </c:pt>
                <c:pt idx="104">
                  <c:v>2.3891359516067953E-2</c:v>
                </c:pt>
                <c:pt idx="105">
                  <c:v>2.3891359516067953E-2</c:v>
                </c:pt>
                <c:pt idx="106">
                  <c:v>1.8030784430582304E-2</c:v>
                </c:pt>
                <c:pt idx="107">
                  <c:v>3.1568167629937478E-2</c:v>
                </c:pt>
                <c:pt idx="108">
                  <c:v>2.1598813023726019E-2</c:v>
                </c:pt>
                <c:pt idx="109">
                  <c:v>1.5392867692866286E-2</c:v>
                </c:pt>
                <c:pt idx="110">
                  <c:v>3.4415156949746346E-2</c:v>
                </c:pt>
                <c:pt idx="111">
                  <c:v>1.7760864633255241E-2</c:v>
                </c:pt>
                <c:pt idx="112">
                  <c:v>0</c:v>
                </c:pt>
                <c:pt idx="113">
                  <c:v>2.0090486582507762E-2</c:v>
                </c:pt>
                <c:pt idx="114">
                  <c:v>1.5201887423014865E-2</c:v>
                </c:pt>
                <c:pt idx="115">
                  <c:v>2.4750455766902914E-2</c:v>
                </c:pt>
                <c:pt idx="116">
                  <c:v>1.8014893289748948E-2</c:v>
                </c:pt>
                <c:pt idx="117">
                  <c:v>2.1166182642581532E-2</c:v>
                </c:pt>
                <c:pt idx="118">
                  <c:v>1.7547076253094662E-2</c:v>
                </c:pt>
                <c:pt idx="119">
                  <c:v>2.3319994693476606E-2</c:v>
                </c:pt>
                <c:pt idx="120">
                  <c:v>3.4415156949746346E-2</c:v>
                </c:pt>
                <c:pt idx="121">
                  <c:v>2.1816771173562177E-2</c:v>
                </c:pt>
                <c:pt idx="122">
                  <c:v>2.1287327919746343E-2</c:v>
                </c:pt>
                <c:pt idx="123">
                  <c:v>2.9354703795234124E-2</c:v>
                </c:pt>
                <c:pt idx="124">
                  <c:v>2.731814545756046E-2</c:v>
                </c:pt>
                <c:pt idx="125">
                  <c:v>1.8552912439593495E-2</c:v>
                </c:pt>
                <c:pt idx="126">
                  <c:v>2.2324122350053509E-2</c:v>
                </c:pt>
                <c:pt idx="127">
                  <c:v>2.5356044433868071E-2</c:v>
                </c:pt>
                <c:pt idx="128">
                  <c:v>1.8101169111518715E-2</c:v>
                </c:pt>
                <c:pt idx="129">
                  <c:v>2.16175059451672E-2</c:v>
                </c:pt>
                <c:pt idx="130">
                  <c:v>2.5083079040497541E-2</c:v>
                </c:pt>
                <c:pt idx="131">
                  <c:v>1.979651429001161E-2</c:v>
                </c:pt>
                <c:pt idx="132">
                  <c:v>1.8218845690649021E-2</c:v>
                </c:pt>
                <c:pt idx="133">
                  <c:v>1.8398545318796158E-2</c:v>
                </c:pt>
                <c:pt idx="134">
                  <c:v>1.5154738059887601E-2</c:v>
                </c:pt>
                <c:pt idx="135">
                  <c:v>2.0343248484636704E-2</c:v>
                </c:pt>
                <c:pt idx="136">
                  <c:v>0</c:v>
                </c:pt>
                <c:pt idx="137">
                  <c:v>1.4214960999300596E-2</c:v>
                </c:pt>
                <c:pt idx="138">
                  <c:v>3.2543177422576008E-2</c:v>
                </c:pt>
                <c:pt idx="139">
                  <c:v>1.7356644600548966E-2</c:v>
                </c:pt>
                <c:pt idx="140">
                  <c:v>1.7356644600548969E-2</c:v>
                </c:pt>
                <c:pt idx="141">
                  <c:v>2.1252767315012858E-2</c:v>
                </c:pt>
                <c:pt idx="142">
                  <c:v>2.1252767315012858E-2</c:v>
                </c:pt>
                <c:pt idx="143">
                  <c:v>1.5830764609929091E-2</c:v>
                </c:pt>
                <c:pt idx="144">
                  <c:v>1.4844492980935162E-2</c:v>
                </c:pt>
                <c:pt idx="145">
                  <c:v>2.0336740934116901E-2</c:v>
                </c:pt>
                <c:pt idx="146">
                  <c:v>2.0891399890235404E-2</c:v>
                </c:pt>
                <c:pt idx="147">
                  <c:v>2.5304620381032192E-2</c:v>
                </c:pt>
                <c:pt idx="148">
                  <c:v>1.4691596696919145E-2</c:v>
                </c:pt>
                <c:pt idx="149">
                  <c:v>0</c:v>
                </c:pt>
                <c:pt idx="150">
                  <c:v>0</c:v>
                </c:pt>
                <c:pt idx="151">
                  <c:v>1.4227053435621377E-2</c:v>
                </c:pt>
                <c:pt idx="152">
                  <c:v>2.3988304985312743E-2</c:v>
                </c:pt>
                <c:pt idx="153">
                  <c:v>2.3988304985312743E-2</c:v>
                </c:pt>
                <c:pt idx="154">
                  <c:v>2.1836794395414104E-2</c:v>
                </c:pt>
                <c:pt idx="155">
                  <c:v>2.0835576215619277E-2</c:v>
                </c:pt>
                <c:pt idx="156">
                  <c:v>1.9458611074305434E-2</c:v>
                </c:pt>
                <c:pt idx="157">
                  <c:v>2.324065631586154E-2</c:v>
                </c:pt>
                <c:pt idx="158">
                  <c:v>1.7063908375502063E-2</c:v>
                </c:pt>
                <c:pt idx="159">
                  <c:v>1.43874368548325E-2</c:v>
                </c:pt>
                <c:pt idx="160">
                  <c:v>0</c:v>
                </c:pt>
                <c:pt idx="161">
                  <c:v>2.0364349538962913E-2</c:v>
                </c:pt>
                <c:pt idx="162">
                  <c:v>2.0364349538962913E-2</c:v>
                </c:pt>
                <c:pt idx="163">
                  <c:v>1.9578928214536495E-2</c:v>
                </c:pt>
                <c:pt idx="164">
                  <c:v>1.9842420352670989E-2</c:v>
                </c:pt>
                <c:pt idx="165">
                  <c:v>2.6567016220730055E-2</c:v>
                </c:pt>
                <c:pt idx="166">
                  <c:v>2.6484646484974714E-2</c:v>
                </c:pt>
                <c:pt idx="167">
                  <c:v>0</c:v>
                </c:pt>
                <c:pt idx="168">
                  <c:v>2.1260787466587126E-2</c:v>
                </c:pt>
                <c:pt idx="169">
                  <c:v>2.1998409087859015E-2</c:v>
                </c:pt>
                <c:pt idx="170">
                  <c:v>2.4405271741714345E-2</c:v>
                </c:pt>
                <c:pt idx="171">
                  <c:v>2.2166600399979752E-2</c:v>
                </c:pt>
                <c:pt idx="172">
                  <c:v>2.0364156953191995E-2</c:v>
                </c:pt>
                <c:pt idx="173">
                  <c:v>1.5900326809758308E-2</c:v>
                </c:pt>
                <c:pt idx="174">
                  <c:v>1.9931886457546875E-2</c:v>
                </c:pt>
                <c:pt idx="175">
                  <c:v>0</c:v>
                </c:pt>
                <c:pt idx="176">
                  <c:v>2.1837880058724318E-2</c:v>
                </c:pt>
                <c:pt idx="177">
                  <c:v>2.1837880058724318E-2</c:v>
                </c:pt>
                <c:pt idx="178">
                  <c:v>0</c:v>
                </c:pt>
                <c:pt idx="179">
                  <c:v>1.9240975524540661E-2</c:v>
                </c:pt>
                <c:pt idx="180">
                  <c:v>1.494342253951369E-2</c:v>
                </c:pt>
                <c:pt idx="181">
                  <c:v>2.4000406979353923E-2</c:v>
                </c:pt>
                <c:pt idx="182">
                  <c:v>1.7651025005619034E-2</c:v>
                </c:pt>
                <c:pt idx="183">
                  <c:v>1.8218845690649025E-2</c:v>
                </c:pt>
                <c:pt idx="184">
                  <c:v>2.087793776462438E-2</c:v>
                </c:pt>
                <c:pt idx="185">
                  <c:v>1.0130093970412857E-2</c:v>
                </c:pt>
                <c:pt idx="186">
                  <c:v>1.6406947307870477E-2</c:v>
                </c:pt>
                <c:pt idx="187">
                  <c:v>1.6406947307870477E-2</c:v>
                </c:pt>
                <c:pt idx="188">
                  <c:v>2.6205118730180471E-2</c:v>
                </c:pt>
                <c:pt idx="189">
                  <c:v>1.5851243273514667E-2</c:v>
                </c:pt>
                <c:pt idx="190">
                  <c:v>1.5830764609929091E-2</c:v>
                </c:pt>
                <c:pt idx="191">
                  <c:v>0</c:v>
                </c:pt>
                <c:pt idx="192">
                  <c:v>1.4433531774617682E-2</c:v>
                </c:pt>
                <c:pt idx="193">
                  <c:v>1.4433531774617687E-2</c:v>
                </c:pt>
                <c:pt idx="194">
                  <c:v>1.4433531774617687E-2</c:v>
                </c:pt>
                <c:pt idx="195">
                  <c:v>1.5576409208116563E-2</c:v>
                </c:pt>
                <c:pt idx="196">
                  <c:v>0</c:v>
                </c:pt>
                <c:pt idx="197">
                  <c:v>2.7752194012117301E-2</c:v>
                </c:pt>
                <c:pt idx="198">
                  <c:v>1.6609435091127594E-2</c:v>
                </c:pt>
                <c:pt idx="199">
                  <c:v>1.4829913072390901E-2</c:v>
                </c:pt>
                <c:pt idx="200">
                  <c:v>0</c:v>
                </c:pt>
                <c:pt idx="201">
                  <c:v>1.8886481653967814E-2</c:v>
                </c:pt>
                <c:pt idx="202">
                  <c:v>0</c:v>
                </c:pt>
                <c:pt idx="203">
                  <c:v>1.4828398607773921E-2</c:v>
                </c:pt>
                <c:pt idx="204">
                  <c:v>2.0187155559973267E-2</c:v>
                </c:pt>
                <c:pt idx="205">
                  <c:v>1.5227997365825818E-2</c:v>
                </c:pt>
                <c:pt idx="206">
                  <c:v>1.7022856285445091E-2</c:v>
                </c:pt>
                <c:pt idx="207">
                  <c:v>2.2244608132299004E-2</c:v>
                </c:pt>
                <c:pt idx="208">
                  <c:v>2.2244608132299015E-2</c:v>
                </c:pt>
                <c:pt idx="209">
                  <c:v>2.2244608132299015E-2</c:v>
                </c:pt>
                <c:pt idx="210">
                  <c:v>1.8098097180164925E-2</c:v>
                </c:pt>
                <c:pt idx="211">
                  <c:v>2.097289224600991E-2</c:v>
                </c:pt>
                <c:pt idx="212">
                  <c:v>0</c:v>
                </c:pt>
                <c:pt idx="213">
                  <c:v>2.5212462408915341E-2</c:v>
                </c:pt>
                <c:pt idx="214">
                  <c:v>2.5212462408915341E-2</c:v>
                </c:pt>
                <c:pt idx="215">
                  <c:v>2.5212462408915341E-2</c:v>
                </c:pt>
                <c:pt idx="216">
                  <c:v>1.6026348616576234E-2</c:v>
                </c:pt>
                <c:pt idx="217">
                  <c:v>0</c:v>
                </c:pt>
                <c:pt idx="218">
                  <c:v>2.0553636703455939E-2</c:v>
                </c:pt>
                <c:pt idx="219">
                  <c:v>1.574428636191811E-2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AD-4DDF-83A4-2332315B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506848"/>
        <c:axId val="721490696"/>
      </c:barChart>
      <c:catAx>
        <c:axId val="7215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90696"/>
        <c:crosses val="autoZero"/>
        <c:auto val="1"/>
        <c:lblAlgn val="ctr"/>
        <c:lblOffset val="100"/>
        <c:noMultiLvlLbl val="0"/>
      </c:catAx>
      <c:valAx>
        <c:axId val="72149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0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[Counterfactual Analysis Workbook.xlsx]Exit Prices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Pivots'!$H$3</c:f>
              <c:strCache>
                <c:ptCount val="1"/>
                <c:pt idx="0">
                  <c:v>Sum of 2017/18 Exit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Pivots'!$H$4:$H$223</c:f>
              <c:numCache>
                <c:formatCode>General</c:formatCode>
                <c:ptCount val="220"/>
                <c:pt idx="0">
                  <c:v>2.0299999999999999E-2</c:v>
                </c:pt>
                <c:pt idx="1">
                  <c:v>4.5600000000000002E-2</c:v>
                </c:pt>
                <c:pt idx="2">
                  <c:v>3.7499999999999999E-2</c:v>
                </c:pt>
                <c:pt idx="3">
                  <c:v>3.7499999999999999E-2</c:v>
                </c:pt>
                <c:pt idx="4">
                  <c:v>2.0299999999999999E-2</c:v>
                </c:pt>
                <c:pt idx="5">
                  <c:v>2.0299999999999999E-2</c:v>
                </c:pt>
                <c:pt idx="6">
                  <c:v>4.0999999999999995E-2</c:v>
                </c:pt>
                <c:pt idx="7">
                  <c:v>2.1599999999999998E-2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3.6699999999999997E-2</c:v>
                </c:pt>
                <c:pt idx="11">
                  <c:v>2.75E-2</c:v>
                </c:pt>
                <c:pt idx="12">
                  <c:v>5.57E-2</c:v>
                </c:pt>
                <c:pt idx="13">
                  <c:v>2.0299999999999999E-2</c:v>
                </c:pt>
                <c:pt idx="14">
                  <c:v>1E-4</c:v>
                </c:pt>
                <c:pt idx="15">
                  <c:v>2.0299999999999999E-2</c:v>
                </c:pt>
                <c:pt idx="16">
                  <c:v>2.0299999999999999E-2</c:v>
                </c:pt>
                <c:pt idx="17">
                  <c:v>2.0299999999999999E-2</c:v>
                </c:pt>
                <c:pt idx="18">
                  <c:v>2.3299999999999998E-2</c:v>
                </c:pt>
                <c:pt idx="19">
                  <c:v>2.0299999999999999E-2</c:v>
                </c:pt>
                <c:pt idx="20">
                  <c:v>3.27E-2</c:v>
                </c:pt>
                <c:pt idx="21">
                  <c:v>8.3000000000000001E-3</c:v>
                </c:pt>
                <c:pt idx="22">
                  <c:v>2.8499999999999998E-2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2.0299999999999999E-2</c:v>
                </c:pt>
                <c:pt idx="26">
                  <c:v>2.0299999999999999E-2</c:v>
                </c:pt>
                <c:pt idx="27">
                  <c:v>2.0999999999999998E-2</c:v>
                </c:pt>
                <c:pt idx="28">
                  <c:v>2.0999999999999998E-2</c:v>
                </c:pt>
                <c:pt idx="29">
                  <c:v>3.3299999999999996E-2</c:v>
                </c:pt>
                <c:pt idx="30">
                  <c:v>2.0299999999999999E-2</c:v>
                </c:pt>
                <c:pt idx="31">
                  <c:v>3.9599999999999996E-2</c:v>
                </c:pt>
                <c:pt idx="32">
                  <c:v>2.3699999999999999E-2</c:v>
                </c:pt>
                <c:pt idx="33">
                  <c:v>2.4899999999999999E-2</c:v>
                </c:pt>
                <c:pt idx="34">
                  <c:v>2.3699999999999999E-2</c:v>
                </c:pt>
                <c:pt idx="35">
                  <c:v>4.6799999999999994E-2</c:v>
                </c:pt>
                <c:pt idx="36">
                  <c:v>4.6799999999999994E-2</c:v>
                </c:pt>
                <c:pt idx="37">
                  <c:v>2.0299999999999999E-2</c:v>
                </c:pt>
                <c:pt idx="38">
                  <c:v>2.0999999999999998E-2</c:v>
                </c:pt>
                <c:pt idx="39">
                  <c:v>2.0299999999999999E-2</c:v>
                </c:pt>
                <c:pt idx="40">
                  <c:v>2.5700000000000001E-2</c:v>
                </c:pt>
                <c:pt idx="41">
                  <c:v>2.0299999999999999E-2</c:v>
                </c:pt>
                <c:pt idx="42">
                  <c:v>4.8100000000000004E-2</c:v>
                </c:pt>
                <c:pt idx="43">
                  <c:v>3.0499999999999999E-2</c:v>
                </c:pt>
                <c:pt idx="44">
                  <c:v>3.0899999999999997E-2</c:v>
                </c:pt>
                <c:pt idx="45">
                  <c:v>2.8499999999999998E-2</c:v>
                </c:pt>
                <c:pt idx="46">
                  <c:v>2.0299999999999999E-2</c:v>
                </c:pt>
                <c:pt idx="47">
                  <c:v>4.2999999999999997E-2</c:v>
                </c:pt>
                <c:pt idx="48">
                  <c:v>1E-4</c:v>
                </c:pt>
                <c:pt idx="49">
                  <c:v>5.8599999999999999E-2</c:v>
                </c:pt>
                <c:pt idx="50">
                  <c:v>4.2999999999999997E-2</c:v>
                </c:pt>
                <c:pt idx="51">
                  <c:v>2.0299999999999999E-2</c:v>
                </c:pt>
                <c:pt idx="52">
                  <c:v>5.8800000000000005E-2</c:v>
                </c:pt>
                <c:pt idx="53">
                  <c:v>2.0299999999999999E-2</c:v>
                </c:pt>
                <c:pt idx="54">
                  <c:v>2.1700000000000001E-2</c:v>
                </c:pt>
                <c:pt idx="55">
                  <c:v>3.3099999999999997E-2</c:v>
                </c:pt>
                <c:pt idx="56">
                  <c:v>2.0299999999999999E-2</c:v>
                </c:pt>
                <c:pt idx="57">
                  <c:v>4.53E-2</c:v>
                </c:pt>
                <c:pt idx="58">
                  <c:v>1E-4</c:v>
                </c:pt>
                <c:pt idx="59">
                  <c:v>4.82E-2</c:v>
                </c:pt>
                <c:pt idx="60">
                  <c:v>4.0599999999999997E-2</c:v>
                </c:pt>
                <c:pt idx="61">
                  <c:v>2.9699999999999997E-2</c:v>
                </c:pt>
                <c:pt idx="62">
                  <c:v>3.6900000000000002E-2</c:v>
                </c:pt>
                <c:pt idx="63">
                  <c:v>3.8800000000000001E-2</c:v>
                </c:pt>
                <c:pt idx="64">
                  <c:v>2.0299999999999999E-2</c:v>
                </c:pt>
                <c:pt idx="65">
                  <c:v>2.69E-2</c:v>
                </c:pt>
                <c:pt idx="66">
                  <c:v>8.8999999999999999E-3</c:v>
                </c:pt>
                <c:pt idx="67">
                  <c:v>2.3599999999999999E-2</c:v>
                </c:pt>
                <c:pt idx="68">
                  <c:v>2.3599999999999999E-2</c:v>
                </c:pt>
                <c:pt idx="69">
                  <c:v>4.3700000000000003E-2</c:v>
                </c:pt>
                <c:pt idx="70">
                  <c:v>4.6899999999999997E-2</c:v>
                </c:pt>
                <c:pt idx="71">
                  <c:v>2.0299999999999999E-2</c:v>
                </c:pt>
                <c:pt idx="72">
                  <c:v>2.0299999999999999E-2</c:v>
                </c:pt>
                <c:pt idx="73">
                  <c:v>3.3299999999999996E-2</c:v>
                </c:pt>
                <c:pt idx="74">
                  <c:v>3.8800000000000001E-2</c:v>
                </c:pt>
                <c:pt idx="75">
                  <c:v>3.3500000000000002E-2</c:v>
                </c:pt>
                <c:pt idx="76">
                  <c:v>3.3500000000000002E-2</c:v>
                </c:pt>
                <c:pt idx="77">
                  <c:v>3.9800000000000002E-2</c:v>
                </c:pt>
                <c:pt idx="78">
                  <c:v>3.7999999999999999E-2</c:v>
                </c:pt>
                <c:pt idx="79">
                  <c:v>2.0299999999999999E-2</c:v>
                </c:pt>
                <c:pt idx="80">
                  <c:v>1E-4</c:v>
                </c:pt>
                <c:pt idx="81">
                  <c:v>3.1099999999999999E-2</c:v>
                </c:pt>
                <c:pt idx="82">
                  <c:v>2.0299999999999999E-2</c:v>
                </c:pt>
                <c:pt idx="83">
                  <c:v>1E-4</c:v>
                </c:pt>
                <c:pt idx="84">
                  <c:v>2.2199999999999998E-2</c:v>
                </c:pt>
                <c:pt idx="85">
                  <c:v>2.4999999999999998E-2</c:v>
                </c:pt>
                <c:pt idx="86">
                  <c:v>2.0299999999999999E-2</c:v>
                </c:pt>
                <c:pt idx="87">
                  <c:v>3.0699999999999998E-2</c:v>
                </c:pt>
                <c:pt idx="88">
                  <c:v>2.7299999999999998E-2</c:v>
                </c:pt>
                <c:pt idx="89">
                  <c:v>2.0299999999999999E-2</c:v>
                </c:pt>
                <c:pt idx="90">
                  <c:v>3.6400000000000002E-2</c:v>
                </c:pt>
                <c:pt idx="91">
                  <c:v>4.8000000000000001E-2</c:v>
                </c:pt>
                <c:pt idx="92">
                  <c:v>2.5000000000000001E-3</c:v>
                </c:pt>
                <c:pt idx="93">
                  <c:v>2.18E-2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4.4299999999999999E-2</c:v>
                </c:pt>
                <c:pt idx="98">
                  <c:v>4.4499999999999998E-2</c:v>
                </c:pt>
                <c:pt idx="99">
                  <c:v>3.27E-2</c:v>
                </c:pt>
                <c:pt idx="100">
                  <c:v>1E-4</c:v>
                </c:pt>
                <c:pt idx="101">
                  <c:v>2.0299999999999999E-2</c:v>
                </c:pt>
                <c:pt idx="102">
                  <c:v>2.0299999999999999E-2</c:v>
                </c:pt>
                <c:pt idx="103">
                  <c:v>5.0599999999999999E-2</c:v>
                </c:pt>
                <c:pt idx="104">
                  <c:v>4.02E-2</c:v>
                </c:pt>
                <c:pt idx="105">
                  <c:v>4.02E-2</c:v>
                </c:pt>
                <c:pt idx="106">
                  <c:v>2.9699999999999997E-2</c:v>
                </c:pt>
                <c:pt idx="107">
                  <c:v>5.6900000000000006E-2</c:v>
                </c:pt>
                <c:pt idx="108">
                  <c:v>2.0299999999999999E-2</c:v>
                </c:pt>
                <c:pt idx="109">
                  <c:v>2.2499999999999999E-2</c:v>
                </c:pt>
                <c:pt idx="110">
                  <c:v>6.2100000000000002E-2</c:v>
                </c:pt>
                <c:pt idx="111">
                  <c:v>2.29E-2</c:v>
                </c:pt>
                <c:pt idx="112">
                  <c:v>2.0299999999999999E-2</c:v>
                </c:pt>
                <c:pt idx="113">
                  <c:v>3.5699999999999996E-2</c:v>
                </c:pt>
                <c:pt idx="114">
                  <c:v>2.0500000000000001E-2</c:v>
                </c:pt>
                <c:pt idx="115">
                  <c:v>4.4600000000000001E-2</c:v>
                </c:pt>
                <c:pt idx="116">
                  <c:v>2.18E-2</c:v>
                </c:pt>
                <c:pt idx="117">
                  <c:v>3.7900000000000003E-2</c:v>
                </c:pt>
                <c:pt idx="118">
                  <c:v>3.27E-2</c:v>
                </c:pt>
                <c:pt idx="119">
                  <c:v>3.3000000000000002E-2</c:v>
                </c:pt>
                <c:pt idx="120">
                  <c:v>6.2100000000000002E-2</c:v>
                </c:pt>
                <c:pt idx="121">
                  <c:v>4.6199999999999998E-2</c:v>
                </c:pt>
                <c:pt idx="122">
                  <c:v>4.53E-2</c:v>
                </c:pt>
                <c:pt idx="123">
                  <c:v>5.2599999999999994E-2</c:v>
                </c:pt>
                <c:pt idx="124">
                  <c:v>4.7100000000000003E-2</c:v>
                </c:pt>
                <c:pt idx="125">
                  <c:v>3.1799999999999995E-2</c:v>
                </c:pt>
                <c:pt idx="126">
                  <c:v>3.2199999999999999E-2</c:v>
                </c:pt>
                <c:pt idx="127">
                  <c:v>3.0800000000000001E-2</c:v>
                </c:pt>
                <c:pt idx="128">
                  <c:v>2.8799999999999999E-2</c:v>
                </c:pt>
                <c:pt idx="129">
                  <c:v>4.6699999999999998E-2</c:v>
                </c:pt>
                <c:pt idx="130">
                  <c:v>3.0699999999999998E-2</c:v>
                </c:pt>
                <c:pt idx="131">
                  <c:v>3.9599999999999996E-2</c:v>
                </c:pt>
                <c:pt idx="132">
                  <c:v>2.0500000000000001E-2</c:v>
                </c:pt>
                <c:pt idx="133">
                  <c:v>2.0299999999999999E-2</c:v>
                </c:pt>
                <c:pt idx="134">
                  <c:v>2.6200000000000001E-2</c:v>
                </c:pt>
                <c:pt idx="135">
                  <c:v>4.2999999999999997E-2</c:v>
                </c:pt>
                <c:pt idx="136">
                  <c:v>2.2800000000000001E-2</c:v>
                </c:pt>
                <c:pt idx="137">
                  <c:v>2.0299999999999999E-2</c:v>
                </c:pt>
                <c:pt idx="138">
                  <c:v>2.0299999999999999E-2</c:v>
                </c:pt>
                <c:pt idx="139">
                  <c:v>2.7699999999999999E-2</c:v>
                </c:pt>
                <c:pt idx="140">
                  <c:v>2.7299999999999998E-2</c:v>
                </c:pt>
                <c:pt idx="141">
                  <c:v>3.2299999999999995E-2</c:v>
                </c:pt>
                <c:pt idx="142">
                  <c:v>3.2299999999999995E-2</c:v>
                </c:pt>
                <c:pt idx="143">
                  <c:v>2.0299999999999999E-2</c:v>
                </c:pt>
                <c:pt idx="144">
                  <c:v>2.29E-2</c:v>
                </c:pt>
                <c:pt idx="145">
                  <c:v>4.36E-2</c:v>
                </c:pt>
                <c:pt idx="146">
                  <c:v>2.0299999999999999E-2</c:v>
                </c:pt>
                <c:pt idx="147">
                  <c:v>4.5600000000000002E-2</c:v>
                </c:pt>
                <c:pt idx="148">
                  <c:v>2.18E-2</c:v>
                </c:pt>
                <c:pt idx="149">
                  <c:v>2.0299999999999999E-2</c:v>
                </c:pt>
                <c:pt idx="150">
                  <c:v>2.8499999999999998E-2</c:v>
                </c:pt>
                <c:pt idx="151">
                  <c:v>2.0299999999999999E-2</c:v>
                </c:pt>
                <c:pt idx="152">
                  <c:v>3.4599999999999999E-2</c:v>
                </c:pt>
                <c:pt idx="153">
                  <c:v>3.4599999999999999E-2</c:v>
                </c:pt>
                <c:pt idx="154">
                  <c:v>2.29E-2</c:v>
                </c:pt>
                <c:pt idx="155">
                  <c:v>2.9499999999999998E-2</c:v>
                </c:pt>
                <c:pt idx="156">
                  <c:v>3.44E-2</c:v>
                </c:pt>
                <c:pt idx="157">
                  <c:v>3.3799999999999997E-2</c:v>
                </c:pt>
                <c:pt idx="158">
                  <c:v>2.3699999999999999E-2</c:v>
                </c:pt>
                <c:pt idx="159">
                  <c:v>2.0299999999999999E-2</c:v>
                </c:pt>
                <c:pt idx="160">
                  <c:v>1E-4</c:v>
                </c:pt>
                <c:pt idx="161">
                  <c:v>2.0299999999999999E-2</c:v>
                </c:pt>
                <c:pt idx="162">
                  <c:v>2.0299999999999999E-2</c:v>
                </c:pt>
                <c:pt idx="163">
                  <c:v>3.7900000000000003E-2</c:v>
                </c:pt>
                <c:pt idx="164">
                  <c:v>3.8400000000000004E-2</c:v>
                </c:pt>
                <c:pt idx="165">
                  <c:v>4.7899999999999998E-2</c:v>
                </c:pt>
                <c:pt idx="166">
                  <c:v>4.7699999999999999E-2</c:v>
                </c:pt>
                <c:pt idx="167">
                  <c:v>2.0299999999999999E-2</c:v>
                </c:pt>
                <c:pt idx="168">
                  <c:v>3.3299999999999996E-2</c:v>
                </c:pt>
                <c:pt idx="169">
                  <c:v>4.7399999999999998E-2</c:v>
                </c:pt>
                <c:pt idx="170">
                  <c:v>3.2299999999999995E-2</c:v>
                </c:pt>
                <c:pt idx="171">
                  <c:v>4.7699999999999999E-2</c:v>
                </c:pt>
                <c:pt idx="172">
                  <c:v>3.8099999999999995E-2</c:v>
                </c:pt>
                <c:pt idx="173">
                  <c:v>2.4E-2</c:v>
                </c:pt>
                <c:pt idx="174">
                  <c:v>2.0299999999999999E-2</c:v>
                </c:pt>
                <c:pt idx="175">
                  <c:v>2.5399999999999999E-2</c:v>
                </c:pt>
                <c:pt idx="176">
                  <c:v>2.0299999999999999E-2</c:v>
                </c:pt>
                <c:pt idx="177">
                  <c:v>2.0299999999999999E-2</c:v>
                </c:pt>
                <c:pt idx="178">
                  <c:v>2.0299999999999999E-2</c:v>
                </c:pt>
                <c:pt idx="179">
                  <c:v>3.1899999999999998E-2</c:v>
                </c:pt>
                <c:pt idx="180">
                  <c:v>2.0299999999999999E-2</c:v>
                </c:pt>
                <c:pt idx="181">
                  <c:v>3.3099999999999997E-2</c:v>
                </c:pt>
                <c:pt idx="182">
                  <c:v>2.7199999999999998E-2</c:v>
                </c:pt>
                <c:pt idx="183">
                  <c:v>2.0500000000000001E-2</c:v>
                </c:pt>
                <c:pt idx="184">
                  <c:v>3.7400000000000003E-2</c:v>
                </c:pt>
                <c:pt idx="185">
                  <c:v>2.3400000000000001E-2</c:v>
                </c:pt>
                <c:pt idx="186">
                  <c:v>2.5899999999999999E-2</c:v>
                </c:pt>
                <c:pt idx="187">
                  <c:v>2.5700000000000001E-2</c:v>
                </c:pt>
                <c:pt idx="188">
                  <c:v>3.56E-2</c:v>
                </c:pt>
                <c:pt idx="189">
                  <c:v>2.0299999999999999E-2</c:v>
                </c:pt>
                <c:pt idx="190">
                  <c:v>2.0299999999999999E-2</c:v>
                </c:pt>
                <c:pt idx="191">
                  <c:v>4.7600000000000003E-2</c:v>
                </c:pt>
                <c:pt idx="192">
                  <c:v>2.0299999999999999E-2</c:v>
                </c:pt>
                <c:pt idx="193">
                  <c:v>2.0299999999999999E-2</c:v>
                </c:pt>
                <c:pt idx="194">
                  <c:v>2.0299999999999999E-2</c:v>
                </c:pt>
                <c:pt idx="195">
                  <c:v>2.2499999999999999E-2</c:v>
                </c:pt>
                <c:pt idx="196">
                  <c:v>3.2599999999999997E-2</c:v>
                </c:pt>
                <c:pt idx="197">
                  <c:v>2.7E-2</c:v>
                </c:pt>
                <c:pt idx="198">
                  <c:v>2.3299999999999998E-2</c:v>
                </c:pt>
                <c:pt idx="199">
                  <c:v>2.4199999999999999E-2</c:v>
                </c:pt>
                <c:pt idx="200">
                  <c:v>4.2999999999999997E-2</c:v>
                </c:pt>
                <c:pt idx="201">
                  <c:v>3.2000000000000001E-2</c:v>
                </c:pt>
                <c:pt idx="202">
                  <c:v>2.0299999999999999E-2</c:v>
                </c:pt>
                <c:pt idx="203">
                  <c:v>2.0299999999999999E-2</c:v>
                </c:pt>
                <c:pt idx="204">
                  <c:v>4.2700000000000002E-2</c:v>
                </c:pt>
                <c:pt idx="205">
                  <c:v>2.3799999999999998E-2</c:v>
                </c:pt>
                <c:pt idx="206">
                  <c:v>2.3799999999999998E-2</c:v>
                </c:pt>
                <c:pt idx="207">
                  <c:v>4.7799999999999995E-2</c:v>
                </c:pt>
                <c:pt idx="208">
                  <c:v>4.7799999999999995E-2</c:v>
                </c:pt>
                <c:pt idx="209">
                  <c:v>4.7799999999999995E-2</c:v>
                </c:pt>
                <c:pt idx="210">
                  <c:v>2.58E-2</c:v>
                </c:pt>
                <c:pt idx="211">
                  <c:v>3.1799999999999995E-2</c:v>
                </c:pt>
                <c:pt idx="212">
                  <c:v>3.8599999999999995E-2</c:v>
                </c:pt>
                <c:pt idx="213">
                  <c:v>4.2599999999999999E-2</c:v>
                </c:pt>
                <c:pt idx="214">
                  <c:v>4.2599999999999999E-2</c:v>
                </c:pt>
                <c:pt idx="215">
                  <c:v>4.2599999999999999E-2</c:v>
                </c:pt>
                <c:pt idx="216">
                  <c:v>2.5399999999999999E-2</c:v>
                </c:pt>
                <c:pt idx="217">
                  <c:v>3.7099999999999994E-2</c:v>
                </c:pt>
                <c:pt idx="218">
                  <c:v>2.0299999999999999E-2</c:v>
                </c:pt>
                <c:pt idx="219">
                  <c:v>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81-4188-B9B7-A5097D01C6B4}"/>
            </c:ext>
          </c:extLst>
        </c:ser>
        <c:ser>
          <c:idx val="1"/>
          <c:order val="1"/>
          <c:tx>
            <c:strRef>
              <c:f>'Exit Prices Pivots'!$I$3</c:f>
              <c:strCache>
                <c:ptCount val="1"/>
                <c:pt idx="0">
                  <c:v>Sum of 2019/20 Exit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Pivots'!$I$4:$I$223</c:f>
              <c:numCache>
                <c:formatCode>General</c:formatCode>
                <c:ptCount val="220"/>
                <c:pt idx="0">
                  <c:v>1.678802447796705E-2</c:v>
                </c:pt>
                <c:pt idx="1">
                  <c:v>1.2930056372265374E-2</c:v>
                </c:pt>
                <c:pt idx="2">
                  <c:v>9.6944941814094149E-3</c:v>
                </c:pt>
                <c:pt idx="3">
                  <c:v>9.6944941814094132E-3</c:v>
                </c:pt>
                <c:pt idx="4">
                  <c:v>0</c:v>
                </c:pt>
                <c:pt idx="5">
                  <c:v>1.3931322426981831E-2</c:v>
                </c:pt>
                <c:pt idx="6">
                  <c:v>9.9870823308106753E-3</c:v>
                </c:pt>
                <c:pt idx="7">
                  <c:v>8.6363206867422337E-3</c:v>
                </c:pt>
                <c:pt idx="8">
                  <c:v>1.0130649093565376E-2</c:v>
                </c:pt>
                <c:pt idx="9">
                  <c:v>1.0130649093565373E-2</c:v>
                </c:pt>
                <c:pt idx="10">
                  <c:v>9.6742041480754794E-3</c:v>
                </c:pt>
                <c:pt idx="11">
                  <c:v>6.8199881299622006E-3</c:v>
                </c:pt>
                <c:pt idx="12">
                  <c:v>1.6319890423474273E-2</c:v>
                </c:pt>
                <c:pt idx="13">
                  <c:v>1.0330325376651085E-2</c:v>
                </c:pt>
                <c:pt idx="14">
                  <c:v>0</c:v>
                </c:pt>
                <c:pt idx="15">
                  <c:v>0</c:v>
                </c:pt>
                <c:pt idx="16">
                  <c:v>1.0330325376651083E-2</c:v>
                </c:pt>
                <c:pt idx="17">
                  <c:v>1.0330325376651085E-2</c:v>
                </c:pt>
                <c:pt idx="18">
                  <c:v>9.5603013887893083E-3</c:v>
                </c:pt>
                <c:pt idx="19">
                  <c:v>1.6048035951381712E-2</c:v>
                </c:pt>
                <c:pt idx="20">
                  <c:v>1.2517712080686166E-2</c:v>
                </c:pt>
                <c:pt idx="21">
                  <c:v>0</c:v>
                </c:pt>
                <c:pt idx="22">
                  <c:v>1.1392415857912423E-2</c:v>
                </c:pt>
                <c:pt idx="23">
                  <c:v>0</c:v>
                </c:pt>
                <c:pt idx="24">
                  <c:v>7.0395897806671366E-3</c:v>
                </c:pt>
                <c:pt idx="25">
                  <c:v>1.3762994579628342E-2</c:v>
                </c:pt>
                <c:pt idx="26">
                  <c:v>1.0320404004150421E-2</c:v>
                </c:pt>
                <c:pt idx="27">
                  <c:v>1.0202583880894985E-2</c:v>
                </c:pt>
                <c:pt idx="28">
                  <c:v>0</c:v>
                </c:pt>
                <c:pt idx="29">
                  <c:v>9.5847823313974928E-3</c:v>
                </c:pt>
                <c:pt idx="30">
                  <c:v>1.4155707846030494E-2</c:v>
                </c:pt>
                <c:pt idx="31">
                  <c:v>1.1927314966646072E-2</c:v>
                </c:pt>
                <c:pt idx="32">
                  <c:v>8.6951003813437698E-3</c:v>
                </c:pt>
                <c:pt idx="33">
                  <c:v>8.6951003813437698E-3</c:v>
                </c:pt>
                <c:pt idx="34">
                  <c:v>8.6951003813437698E-3</c:v>
                </c:pt>
                <c:pt idx="35">
                  <c:v>1.4597342424026714E-2</c:v>
                </c:pt>
                <c:pt idx="36">
                  <c:v>1.4597342424026716E-2</c:v>
                </c:pt>
                <c:pt idx="37">
                  <c:v>0</c:v>
                </c:pt>
                <c:pt idx="38">
                  <c:v>9.687736908171372E-3</c:v>
                </c:pt>
                <c:pt idx="39">
                  <c:v>1.4268944250730994E-2</c:v>
                </c:pt>
                <c:pt idx="40">
                  <c:v>9.1466574394576897E-3</c:v>
                </c:pt>
                <c:pt idx="41">
                  <c:v>1.7261904606419177E-2</c:v>
                </c:pt>
                <c:pt idx="42">
                  <c:v>1.1654107855127261E-2</c:v>
                </c:pt>
                <c:pt idx="43">
                  <c:v>9.0209892618097406E-3</c:v>
                </c:pt>
                <c:pt idx="44">
                  <c:v>9.0209892618097406E-3</c:v>
                </c:pt>
                <c:pt idx="45">
                  <c:v>0</c:v>
                </c:pt>
                <c:pt idx="46">
                  <c:v>1.6677352099454774E-2</c:v>
                </c:pt>
                <c:pt idx="47">
                  <c:v>1.0480065333211618E-2</c:v>
                </c:pt>
                <c:pt idx="48">
                  <c:v>4.5412212922536941E-3</c:v>
                </c:pt>
                <c:pt idx="49">
                  <c:v>1.7350934579390766E-2</c:v>
                </c:pt>
                <c:pt idx="50">
                  <c:v>1.2099345418324787E-2</c:v>
                </c:pt>
                <c:pt idx="51">
                  <c:v>0</c:v>
                </c:pt>
                <c:pt idx="52">
                  <c:v>1.7434376685540268E-2</c:v>
                </c:pt>
                <c:pt idx="53">
                  <c:v>1.3350227455310427E-2</c:v>
                </c:pt>
                <c:pt idx="54">
                  <c:v>1.1490755710233115E-2</c:v>
                </c:pt>
                <c:pt idx="55">
                  <c:v>0</c:v>
                </c:pt>
                <c:pt idx="56">
                  <c:v>1.0232919719848353E-2</c:v>
                </c:pt>
                <c:pt idx="57">
                  <c:v>0</c:v>
                </c:pt>
                <c:pt idx="58">
                  <c:v>0</c:v>
                </c:pt>
                <c:pt idx="59">
                  <c:v>1.1655078631259341E-2</c:v>
                </c:pt>
                <c:pt idx="60">
                  <c:v>1.2890379598784541E-2</c:v>
                </c:pt>
                <c:pt idx="61">
                  <c:v>1.3522495664642078E-2</c:v>
                </c:pt>
                <c:pt idx="62">
                  <c:v>0</c:v>
                </c:pt>
                <c:pt idx="63">
                  <c:v>9.8216002043554056E-3</c:v>
                </c:pt>
                <c:pt idx="64">
                  <c:v>1.4569491573839006E-2</c:v>
                </c:pt>
                <c:pt idx="65">
                  <c:v>1.4548161078843316E-2</c:v>
                </c:pt>
                <c:pt idx="66">
                  <c:v>6.8563855316316922E-3</c:v>
                </c:pt>
                <c:pt idx="67">
                  <c:v>8.7427212572445453E-3</c:v>
                </c:pt>
                <c:pt idx="68">
                  <c:v>8.7427212572445453E-3</c:v>
                </c:pt>
                <c:pt idx="69">
                  <c:v>1.2287077984112585E-2</c:v>
                </c:pt>
                <c:pt idx="70">
                  <c:v>1.1297809231324771E-2</c:v>
                </c:pt>
                <c:pt idx="71">
                  <c:v>9.842333643696426E-3</c:v>
                </c:pt>
                <c:pt idx="72">
                  <c:v>1.0323868728281196E-2</c:v>
                </c:pt>
                <c:pt idx="73">
                  <c:v>1.2071376220455532E-2</c:v>
                </c:pt>
                <c:pt idx="74">
                  <c:v>1.0718061486434763E-2</c:v>
                </c:pt>
                <c:pt idx="75">
                  <c:v>1.3263340862297641E-2</c:v>
                </c:pt>
                <c:pt idx="76">
                  <c:v>1.3263340862297641E-2</c:v>
                </c:pt>
                <c:pt idx="77">
                  <c:v>1.0385174258814939E-2</c:v>
                </c:pt>
                <c:pt idx="78">
                  <c:v>1.1146312077094527E-2</c:v>
                </c:pt>
                <c:pt idx="79">
                  <c:v>8.6115836619151311E-3</c:v>
                </c:pt>
                <c:pt idx="80">
                  <c:v>4.3921292282819054E-3</c:v>
                </c:pt>
                <c:pt idx="81">
                  <c:v>1.3126600077188067E-2</c:v>
                </c:pt>
                <c:pt idx="82">
                  <c:v>1.4282383277911441E-2</c:v>
                </c:pt>
                <c:pt idx="83">
                  <c:v>7.1411916389557207E-3</c:v>
                </c:pt>
                <c:pt idx="84">
                  <c:v>8.6665068719550195E-3</c:v>
                </c:pt>
                <c:pt idx="85">
                  <c:v>8.7017441743013485E-3</c:v>
                </c:pt>
                <c:pt idx="86">
                  <c:v>1.4350573824740136E-2</c:v>
                </c:pt>
                <c:pt idx="87">
                  <c:v>0</c:v>
                </c:pt>
                <c:pt idx="88">
                  <c:v>1.0798008485803947E-2</c:v>
                </c:pt>
                <c:pt idx="89">
                  <c:v>1.2204355215276729E-2</c:v>
                </c:pt>
                <c:pt idx="90">
                  <c:v>1.149061545028672E-2</c:v>
                </c:pt>
                <c:pt idx="91">
                  <c:v>1.1614513271679665E-2</c:v>
                </c:pt>
                <c:pt idx="92">
                  <c:v>4.3825502293524544E-3</c:v>
                </c:pt>
                <c:pt idx="93">
                  <c:v>0</c:v>
                </c:pt>
                <c:pt idx="94">
                  <c:v>0</c:v>
                </c:pt>
                <c:pt idx="95">
                  <c:v>5.1227648475081896E-3</c:v>
                </c:pt>
                <c:pt idx="96">
                  <c:v>0</c:v>
                </c:pt>
                <c:pt idx="97">
                  <c:v>1.0257685308703728E-2</c:v>
                </c:pt>
                <c:pt idx="98">
                  <c:v>1.0325376005065888E-2</c:v>
                </c:pt>
                <c:pt idx="99">
                  <c:v>1.2517712080686166E-2</c:v>
                </c:pt>
                <c:pt idx="100">
                  <c:v>4.4725914736782309E-3</c:v>
                </c:pt>
                <c:pt idx="101">
                  <c:v>1.3150637274362392E-2</c:v>
                </c:pt>
                <c:pt idx="102">
                  <c:v>1.3589839014619918E-2</c:v>
                </c:pt>
                <c:pt idx="103">
                  <c:v>1.4531226590961616E-2</c:v>
                </c:pt>
                <c:pt idx="104">
                  <c:v>1.2751480862873022E-2</c:v>
                </c:pt>
                <c:pt idx="105">
                  <c:v>1.2751480862873022E-2</c:v>
                </c:pt>
                <c:pt idx="106">
                  <c:v>1.0712718034299636E-2</c:v>
                </c:pt>
                <c:pt idx="107">
                  <c:v>1.6772614376562221E-2</c:v>
                </c:pt>
                <c:pt idx="108">
                  <c:v>1.7758469729025218E-2</c:v>
                </c:pt>
                <c:pt idx="109">
                  <c:v>8.6213890263545402E-3</c:v>
                </c:pt>
                <c:pt idx="110">
                  <c:v>1.8578890556739648E-2</c:v>
                </c:pt>
                <c:pt idx="111">
                  <c:v>1.1498083304787084E-2</c:v>
                </c:pt>
                <c:pt idx="112">
                  <c:v>1.3868297211234957E-2</c:v>
                </c:pt>
                <c:pt idx="113">
                  <c:v>9.9012507284014922E-3</c:v>
                </c:pt>
                <c:pt idx="114">
                  <c:v>9.9007009268573323E-3</c:v>
                </c:pt>
                <c:pt idx="115">
                  <c:v>1.2596058261941597E-2</c:v>
                </c:pt>
                <c:pt idx="116">
                  <c:v>1.1794920185393914E-2</c:v>
                </c:pt>
                <c:pt idx="117">
                  <c:v>1.0495065437375117E-2</c:v>
                </c:pt>
                <c:pt idx="118">
                  <c:v>1.0007240934828573E-2</c:v>
                </c:pt>
                <c:pt idx="119">
                  <c:v>1.227342734278344E-2</c:v>
                </c:pt>
                <c:pt idx="120">
                  <c:v>1.8578890556739648E-2</c:v>
                </c:pt>
                <c:pt idx="121">
                  <c:v>1.125347602948782E-2</c:v>
                </c:pt>
                <c:pt idx="122">
                  <c:v>1.0917429862788401E-2</c:v>
                </c:pt>
                <c:pt idx="123">
                  <c:v>1.5241831385989363E-2</c:v>
                </c:pt>
                <c:pt idx="124">
                  <c:v>1.4631670549349302E-2</c:v>
                </c:pt>
                <c:pt idx="125">
                  <c:v>9.2009694414855823E-3</c:v>
                </c:pt>
                <c:pt idx="126">
                  <c:v>1.1676397669547168E-2</c:v>
                </c:pt>
                <c:pt idx="127">
                  <c:v>1.3375232213813057E-2</c:v>
                </c:pt>
                <c:pt idx="128">
                  <c:v>1.0870509932698644E-2</c:v>
                </c:pt>
                <c:pt idx="129">
                  <c:v>1.1149348129450015E-2</c:v>
                </c:pt>
                <c:pt idx="130">
                  <c:v>1.3219365238664941E-2</c:v>
                </c:pt>
                <c:pt idx="131">
                  <c:v>9.877324393599559E-3</c:v>
                </c:pt>
                <c:pt idx="132">
                  <c:v>1.2079947376689257E-2</c:v>
                </c:pt>
                <c:pt idx="133">
                  <c:v>1.2295085301607486E-2</c:v>
                </c:pt>
                <c:pt idx="134">
                  <c:v>9.0384730613331313E-3</c:v>
                </c:pt>
                <c:pt idx="135">
                  <c:v>1.0480065333211615E-2</c:v>
                </c:pt>
                <c:pt idx="136">
                  <c:v>5.2400326666058091E-3</c:v>
                </c:pt>
                <c:pt idx="137">
                  <c:v>8.5211899728198197E-3</c:v>
                </c:pt>
                <c:pt idx="138">
                  <c:v>1.7153478804937887E-2</c:v>
                </c:pt>
                <c:pt idx="139">
                  <c:v>8.9966114617229965E-3</c:v>
                </c:pt>
                <c:pt idx="140">
                  <c:v>8.9966114617229965E-3</c:v>
                </c:pt>
                <c:pt idx="141">
                  <c:v>1.1165286510422237E-2</c:v>
                </c:pt>
                <c:pt idx="142">
                  <c:v>1.1165286510422237E-2</c:v>
                </c:pt>
                <c:pt idx="143">
                  <c:v>1.0383326725659918E-2</c:v>
                </c:pt>
                <c:pt idx="144">
                  <c:v>9.5682007651430607E-3</c:v>
                </c:pt>
                <c:pt idx="145">
                  <c:v>1.0405700268338298E-2</c:v>
                </c:pt>
                <c:pt idx="146">
                  <c:v>1.5465191101062255E-2</c:v>
                </c:pt>
                <c:pt idx="147">
                  <c:v>1.2927261812047971E-2</c:v>
                </c:pt>
                <c:pt idx="148">
                  <c:v>8.6507782807125674E-3</c:v>
                </c:pt>
                <c:pt idx="149">
                  <c:v>0</c:v>
                </c:pt>
                <c:pt idx="150">
                  <c:v>1.1392415857912426E-2</c:v>
                </c:pt>
                <c:pt idx="151">
                  <c:v>8.5308236028580637E-3</c:v>
                </c:pt>
                <c:pt idx="152">
                  <c:v>1.2111771913291255E-2</c:v>
                </c:pt>
                <c:pt idx="153">
                  <c:v>1.2111771913291259E-2</c:v>
                </c:pt>
                <c:pt idx="154">
                  <c:v>1.1744385376725603E-2</c:v>
                </c:pt>
                <c:pt idx="155">
                  <c:v>1.0890252033443945E-2</c:v>
                </c:pt>
                <c:pt idx="156">
                  <c:v>9.5502097442160452E-3</c:v>
                </c:pt>
                <c:pt idx="157">
                  <c:v>1.2257893869495594E-2</c:v>
                </c:pt>
                <c:pt idx="158">
                  <c:v>9.1059178743550361E-3</c:v>
                </c:pt>
                <c:pt idx="159">
                  <c:v>8.6306175099501344E-3</c:v>
                </c:pt>
                <c:pt idx="160">
                  <c:v>0</c:v>
                </c:pt>
                <c:pt idx="161">
                  <c:v>1.4775592891695924E-2</c:v>
                </c:pt>
                <c:pt idx="162">
                  <c:v>1.4775592891695921E-2</c:v>
                </c:pt>
                <c:pt idx="163">
                  <c:v>1.1331093689141859E-2</c:v>
                </c:pt>
                <c:pt idx="164">
                  <c:v>1.1498266628451756E-2</c:v>
                </c:pt>
                <c:pt idx="165">
                  <c:v>1.3704073656343742E-2</c:v>
                </c:pt>
                <c:pt idx="166">
                  <c:v>1.3651814067371214E-2</c:v>
                </c:pt>
                <c:pt idx="167">
                  <c:v>0</c:v>
                </c:pt>
                <c:pt idx="168">
                  <c:v>1.2305322299900575E-2</c:v>
                </c:pt>
                <c:pt idx="169">
                  <c:v>1.139101263757158E-2</c:v>
                </c:pt>
                <c:pt idx="170">
                  <c:v>1.2844109242473851E-2</c:v>
                </c:pt>
                <c:pt idx="171">
                  <c:v>1.1498043211316634E-2</c:v>
                </c:pt>
                <c:pt idx="172">
                  <c:v>1.0174856784972482E-2</c:v>
                </c:pt>
                <c:pt idx="173">
                  <c:v>8.5806839773711549E-3</c:v>
                </c:pt>
                <c:pt idx="174">
                  <c:v>1.4097575188994274E-2</c:v>
                </c:pt>
                <c:pt idx="175">
                  <c:v>0</c:v>
                </c:pt>
                <c:pt idx="176">
                  <c:v>1.807031255783919E-2</c:v>
                </c:pt>
                <c:pt idx="177">
                  <c:v>1.807031255783919E-2</c:v>
                </c:pt>
                <c:pt idx="178">
                  <c:v>1.807031255783919E-2</c:v>
                </c:pt>
                <c:pt idx="179">
                  <c:v>9.9458509146978791E-3</c:v>
                </c:pt>
                <c:pt idx="180">
                  <c:v>8.8106281255085992E-3</c:v>
                </c:pt>
                <c:pt idx="181">
                  <c:v>1.2619963043406688E-2</c:v>
                </c:pt>
                <c:pt idx="182">
                  <c:v>9.6914167882954788E-3</c:v>
                </c:pt>
                <c:pt idx="183">
                  <c:v>1.207994737668926E-2</c:v>
                </c:pt>
                <c:pt idx="184">
                  <c:v>1.0329000481410933E-2</c:v>
                </c:pt>
                <c:pt idx="185">
                  <c:v>0</c:v>
                </c:pt>
                <c:pt idx="186">
                  <c:v>8.7509469892825473E-3</c:v>
                </c:pt>
                <c:pt idx="187">
                  <c:v>8.750946989282549E-3</c:v>
                </c:pt>
                <c:pt idx="188">
                  <c:v>1.3986024570575151E-2</c:v>
                </c:pt>
                <c:pt idx="189">
                  <c:v>1.0396319441150324E-2</c:v>
                </c:pt>
                <c:pt idx="190">
                  <c:v>1.0383326725659918E-2</c:v>
                </c:pt>
                <c:pt idx="191">
                  <c:v>1.3605625210908412E-2</c:v>
                </c:pt>
                <c:pt idx="192">
                  <c:v>8.5173710207430437E-3</c:v>
                </c:pt>
                <c:pt idx="193">
                  <c:v>8.5173710207430437E-3</c:v>
                </c:pt>
                <c:pt idx="194">
                  <c:v>8.517371020743042E-3</c:v>
                </c:pt>
                <c:pt idx="195">
                  <c:v>9.7952188359915291E-3</c:v>
                </c:pt>
                <c:pt idx="196">
                  <c:v>0</c:v>
                </c:pt>
                <c:pt idx="197">
                  <c:v>1.4320151322857027E-2</c:v>
                </c:pt>
                <c:pt idx="198">
                  <c:v>1.0747535805148903E-2</c:v>
                </c:pt>
                <c:pt idx="199">
                  <c:v>8.8278839071882637E-3</c:v>
                </c:pt>
                <c:pt idx="200">
                  <c:v>0</c:v>
                </c:pt>
                <c:pt idx="201">
                  <c:v>9.5053713187972112E-3</c:v>
                </c:pt>
                <c:pt idx="202">
                  <c:v>1.7325823738688354E-2</c:v>
                </c:pt>
                <c:pt idx="203">
                  <c:v>8.4850998975891032E-3</c:v>
                </c:pt>
                <c:pt idx="204">
                  <c:v>1.0384918774018776E-2</c:v>
                </c:pt>
                <c:pt idx="205">
                  <c:v>8.7038420389212966E-3</c:v>
                </c:pt>
                <c:pt idx="206">
                  <c:v>9.0835931363983154E-3</c:v>
                </c:pt>
                <c:pt idx="207">
                  <c:v>1.154721395046736E-2</c:v>
                </c:pt>
                <c:pt idx="208">
                  <c:v>1.154721395046736E-2</c:v>
                </c:pt>
                <c:pt idx="209">
                  <c:v>1.1547213950467363E-2</c:v>
                </c:pt>
                <c:pt idx="210">
                  <c:v>1.1313655914624561E-2</c:v>
                </c:pt>
                <c:pt idx="211">
                  <c:v>1.0987719398720014E-2</c:v>
                </c:pt>
                <c:pt idx="212">
                  <c:v>0</c:v>
                </c:pt>
                <c:pt idx="213">
                  <c:v>1.3596258944812959E-2</c:v>
                </c:pt>
                <c:pt idx="214">
                  <c:v>1.3596258944812959E-2</c:v>
                </c:pt>
                <c:pt idx="215">
                  <c:v>1.3596258944812962E-2</c:v>
                </c:pt>
                <c:pt idx="216">
                  <c:v>8.7153980604766958E-3</c:v>
                </c:pt>
                <c:pt idx="217">
                  <c:v>0</c:v>
                </c:pt>
                <c:pt idx="218">
                  <c:v>1.1170999547983871E-2</c:v>
                </c:pt>
                <c:pt idx="219">
                  <c:v>1.0320404004150423E-2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81-4188-B9B7-A5097D01C6B4}"/>
            </c:ext>
          </c:extLst>
        </c:ser>
        <c:ser>
          <c:idx val="2"/>
          <c:order val="2"/>
          <c:tx>
            <c:strRef>
              <c:f>'Exit Prices Pivots'!$J$3</c:f>
              <c:strCache>
                <c:ptCount val="1"/>
                <c:pt idx="0">
                  <c:v>Sum of 2020/21 Exit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Pivots'!$J$4:$J$223</c:f>
              <c:numCache>
                <c:formatCode>General</c:formatCode>
                <c:ptCount val="220"/>
                <c:pt idx="0">
                  <c:v>1.7444563531392638E-2</c:v>
                </c:pt>
                <c:pt idx="1">
                  <c:v>1.3435719619452552E-2</c:v>
                </c:pt>
                <c:pt idx="2">
                  <c:v>1.0073622413063815E-2</c:v>
                </c:pt>
                <c:pt idx="3">
                  <c:v>1.0073622413063815E-2</c:v>
                </c:pt>
                <c:pt idx="4">
                  <c:v>0</c:v>
                </c:pt>
                <c:pt idx="5">
                  <c:v>1.4476142769076361E-2</c:v>
                </c:pt>
                <c:pt idx="6">
                  <c:v>1.0377652977676202E-2</c:v>
                </c:pt>
                <c:pt idx="7">
                  <c:v>8.9740663110826745E-3</c:v>
                </c:pt>
                <c:pt idx="8">
                  <c:v>1.0526834289459351E-2</c:v>
                </c:pt>
                <c:pt idx="9">
                  <c:v>1.0526834289459351E-2</c:v>
                </c:pt>
                <c:pt idx="10">
                  <c:v>1.0052538885575968E-2</c:v>
                </c:pt>
                <c:pt idx="11">
                  <c:v>7.086701378867433E-3</c:v>
                </c:pt>
                <c:pt idx="12">
                  <c:v>1.69581218857109E-2</c:v>
                </c:pt>
                <c:pt idx="13">
                  <c:v>1.0734319429272705E-2</c:v>
                </c:pt>
                <c:pt idx="14">
                  <c:v>0</c:v>
                </c:pt>
                <c:pt idx="15">
                  <c:v>0</c:v>
                </c:pt>
                <c:pt idx="16">
                  <c:v>1.0734319429272703E-2</c:v>
                </c:pt>
                <c:pt idx="17">
                  <c:v>1.0734319429272703E-2</c:v>
                </c:pt>
                <c:pt idx="18">
                  <c:v>9.9341816647262899E-3</c:v>
                </c:pt>
                <c:pt idx="19">
                  <c:v>1.6675635842404501E-2</c:v>
                </c:pt>
                <c:pt idx="20">
                  <c:v>1.3007249539443972E-2</c:v>
                </c:pt>
                <c:pt idx="21">
                  <c:v>0</c:v>
                </c:pt>
                <c:pt idx="22">
                  <c:v>1.1837945701724653E-2</c:v>
                </c:pt>
                <c:pt idx="23">
                  <c:v>0</c:v>
                </c:pt>
                <c:pt idx="24">
                  <c:v>7.3148911192593806E-3</c:v>
                </c:pt>
                <c:pt idx="25">
                  <c:v>1.4301232026534005E-2</c:v>
                </c:pt>
                <c:pt idx="26">
                  <c:v>1.0724010055877782E-2</c:v>
                </c:pt>
                <c:pt idx="27">
                  <c:v>1.0601582272423962E-2</c:v>
                </c:pt>
                <c:pt idx="28">
                  <c:v>0</c:v>
                </c:pt>
                <c:pt idx="29">
                  <c:v>9.9596199978188651E-3</c:v>
                </c:pt>
                <c:pt idx="30">
                  <c:v>1.4709303359427524E-2</c:v>
                </c:pt>
                <c:pt idx="31">
                  <c:v>1.2393763421518648E-2</c:v>
                </c:pt>
                <c:pt idx="32">
                  <c:v>9.0351447374441615E-3</c:v>
                </c:pt>
                <c:pt idx="33">
                  <c:v>9.0351447374441632E-3</c:v>
                </c:pt>
                <c:pt idx="34">
                  <c:v>9.0351447374441632E-3</c:v>
                </c:pt>
                <c:pt idx="35">
                  <c:v>1.5168209198147611E-2</c:v>
                </c:pt>
                <c:pt idx="36">
                  <c:v>1.5168209198147615E-2</c:v>
                </c:pt>
                <c:pt idx="37">
                  <c:v>0</c:v>
                </c:pt>
                <c:pt idx="38">
                  <c:v>1.006660087920468E-2</c:v>
                </c:pt>
                <c:pt idx="39">
                  <c:v>1.4826968166174554E-2</c:v>
                </c:pt>
                <c:pt idx="40">
                  <c:v>9.5043611004924332E-3</c:v>
                </c:pt>
                <c:pt idx="41">
                  <c:v>1.7936975966095538E-2</c:v>
                </c:pt>
                <c:pt idx="42">
                  <c:v>1.2109871840327947E-2</c:v>
                </c:pt>
                <c:pt idx="43">
                  <c:v>9.3737783442109472E-3</c:v>
                </c:pt>
                <c:pt idx="44">
                  <c:v>9.3737783442109472E-3</c:v>
                </c:pt>
                <c:pt idx="45">
                  <c:v>0</c:v>
                </c:pt>
                <c:pt idx="46">
                  <c:v>1.7329563023699701E-2</c:v>
                </c:pt>
                <c:pt idx="47">
                  <c:v>1.0889915353548158E-2</c:v>
                </c:pt>
                <c:pt idx="48">
                  <c:v>4.7188174789000352E-3</c:v>
                </c:pt>
                <c:pt idx="49">
                  <c:v>1.8029487686086143E-2</c:v>
                </c:pt>
                <c:pt idx="50">
                  <c:v>1.2572521568290595E-2</c:v>
                </c:pt>
                <c:pt idx="51">
                  <c:v>0</c:v>
                </c:pt>
                <c:pt idx="52">
                  <c:v>1.8116193011291533E-2</c:v>
                </c:pt>
                <c:pt idx="53">
                  <c:v>1.3872322577820471E-2</c:v>
                </c:pt>
                <c:pt idx="54">
                  <c:v>1.1940131387939699E-2</c:v>
                </c:pt>
                <c:pt idx="55">
                  <c:v>0</c:v>
                </c:pt>
                <c:pt idx="56">
                  <c:v>1.0633104472703971E-2</c:v>
                </c:pt>
                <c:pt idx="57">
                  <c:v>0</c:v>
                </c:pt>
                <c:pt idx="58">
                  <c:v>0</c:v>
                </c:pt>
                <c:pt idx="59">
                  <c:v>1.2110880581167773E-2</c:v>
                </c:pt>
                <c:pt idx="60">
                  <c:v>1.3394491183276786E-2</c:v>
                </c:pt>
                <c:pt idx="61">
                  <c:v>1.4051327780372403E-2</c:v>
                </c:pt>
                <c:pt idx="62">
                  <c:v>0</c:v>
                </c:pt>
                <c:pt idx="63">
                  <c:v>1.0205699245297057E-2</c:v>
                </c:pt>
                <c:pt idx="64">
                  <c:v>1.51392691685366E-2</c:v>
                </c:pt>
                <c:pt idx="65">
                  <c:v>1.5117104489446647E-2</c:v>
                </c:pt>
                <c:pt idx="66">
                  <c:v>7.124522194927976E-3</c:v>
                </c:pt>
                <c:pt idx="67">
                  <c:v>9.0846279506811862E-3</c:v>
                </c:pt>
                <c:pt idx="68">
                  <c:v>9.0846279506811862E-3</c:v>
                </c:pt>
                <c:pt idx="69">
                  <c:v>1.2767595900895642E-2</c:v>
                </c:pt>
                <c:pt idx="70">
                  <c:v>1.1739639238676243E-2</c:v>
                </c:pt>
                <c:pt idx="71">
                  <c:v>1.0227243519329026E-2</c:v>
                </c:pt>
                <c:pt idx="72">
                  <c:v>1.0727610276993578E-2</c:v>
                </c:pt>
                <c:pt idx="73">
                  <c:v>1.2543458562706309E-2</c:v>
                </c:pt>
                <c:pt idx="74">
                  <c:v>1.1137218960984342E-2</c:v>
                </c:pt>
                <c:pt idx="75">
                  <c:v>1.3782038060197389E-2</c:v>
                </c:pt>
                <c:pt idx="76">
                  <c:v>1.3782038060197389E-2</c:v>
                </c:pt>
                <c:pt idx="77">
                  <c:v>1.0791313318624545E-2</c:v>
                </c:pt>
                <c:pt idx="78">
                  <c:v>1.1582217396978123E-2</c:v>
                </c:pt>
                <c:pt idx="79">
                  <c:v>8.9483618810146607E-3</c:v>
                </c:pt>
                <c:pt idx="80">
                  <c:v>4.5638947847262377E-3</c:v>
                </c:pt>
                <c:pt idx="81">
                  <c:v>1.363994967354373E-2</c:v>
                </c:pt>
                <c:pt idx="82">
                  <c:v>1.484093276122009E-2</c:v>
                </c:pt>
                <c:pt idx="83">
                  <c:v>7.4204663806100458E-3</c:v>
                </c:pt>
                <c:pt idx="84">
                  <c:v>9.0054330050260839E-3</c:v>
                </c:pt>
                <c:pt idx="85">
                  <c:v>9.0420483530833928E-3</c:v>
                </c:pt>
                <c:pt idx="86">
                  <c:v>1.4911790075489246E-2</c:v>
                </c:pt>
                <c:pt idx="87">
                  <c:v>0</c:v>
                </c:pt>
                <c:pt idx="88">
                  <c:v>1.1220292494232419E-2</c:v>
                </c:pt>
                <c:pt idx="89">
                  <c:v>1.2681638044547283E-2</c:v>
                </c:pt>
                <c:pt idx="90">
                  <c:v>1.1939985642765872E-2</c:v>
                </c:pt>
                <c:pt idx="91">
                  <c:v>1.2068728808438935E-2</c:v>
                </c:pt>
                <c:pt idx="92">
                  <c:v>4.553941174305234E-3</c:v>
                </c:pt>
                <c:pt idx="93">
                  <c:v>0</c:v>
                </c:pt>
                <c:pt idx="94">
                  <c:v>0</c:v>
                </c:pt>
                <c:pt idx="95">
                  <c:v>5.3231037967585307E-3</c:v>
                </c:pt>
                <c:pt idx="96">
                  <c:v>0</c:v>
                </c:pt>
                <c:pt idx="97">
                  <c:v>1.0658838583870353E-2</c:v>
                </c:pt>
                <c:pt idx="98">
                  <c:v>1.0729176499729581E-2</c:v>
                </c:pt>
                <c:pt idx="99">
                  <c:v>1.3007249539443967E-2</c:v>
                </c:pt>
                <c:pt idx="100">
                  <c:v>4.6475037140280059E-3</c:v>
                </c:pt>
                <c:pt idx="101">
                  <c:v>1.3664926907391255E-2</c:v>
                </c:pt>
                <c:pt idx="102">
                  <c:v>1.4121304765969905E-2</c:v>
                </c:pt>
                <c:pt idx="103">
                  <c:v>1.5099507734681869E-2</c:v>
                </c:pt>
                <c:pt idx="104">
                  <c:v>1.3250160453582018E-2</c:v>
                </c:pt>
                <c:pt idx="105">
                  <c:v>1.3250160453582014E-2</c:v>
                </c:pt>
                <c:pt idx="106">
                  <c:v>1.1131666539353642E-2</c:v>
                </c:pt>
                <c:pt idx="107">
                  <c:v>1.7428550778174741E-2</c:v>
                </c:pt>
                <c:pt idx="108">
                  <c:v>1.8452960550234279E-2</c:v>
                </c:pt>
                <c:pt idx="109">
                  <c:v>8.9585507095534915E-3</c:v>
                </c:pt>
                <c:pt idx="110">
                  <c:v>1.9305466053209059E-2</c:v>
                </c:pt>
                <c:pt idx="111">
                  <c:v>1.194774554700271E-2</c:v>
                </c:pt>
                <c:pt idx="112">
                  <c:v>1.4410652789500801E-2</c:v>
                </c:pt>
                <c:pt idx="113">
                  <c:v>1.0288464708788858E-2</c:v>
                </c:pt>
                <c:pt idx="114">
                  <c:v>1.0287893405835415E-2</c:v>
                </c:pt>
                <c:pt idx="115">
                  <c:v>1.3088659650451735E-2</c:v>
                </c:pt>
                <c:pt idx="116">
                  <c:v>1.2256191000427101E-2</c:v>
                </c:pt>
                <c:pt idx="117">
                  <c:v>1.090550207552376E-2</c:v>
                </c:pt>
                <c:pt idx="118">
                  <c:v>1.0398599935965185E-2</c:v>
                </c:pt>
                <c:pt idx="119">
                  <c:v>1.2753411415983613E-2</c:v>
                </c:pt>
                <c:pt idx="120">
                  <c:v>1.9305466053209056E-2</c:v>
                </c:pt>
                <c:pt idx="121">
                  <c:v>1.1693572272487952E-2</c:v>
                </c:pt>
                <c:pt idx="122">
                  <c:v>1.1344384152577675E-2</c:v>
                </c:pt>
                <c:pt idx="123">
                  <c:v>1.5837902565404377E-2</c:v>
                </c:pt>
                <c:pt idx="124">
                  <c:v>1.5203879813465658E-2</c:v>
                </c:pt>
                <c:pt idx="125">
                  <c:v>9.5607971136240644E-3</c:v>
                </c:pt>
                <c:pt idx="126">
                  <c:v>1.2133033355505706E-2</c:v>
                </c:pt>
                <c:pt idx="127">
                  <c:v>1.3898305211980837E-2</c:v>
                </c:pt>
                <c:pt idx="128">
                  <c:v>1.1295629297447853E-2</c:v>
                </c:pt>
                <c:pt idx="129">
                  <c:v>1.1585372182001787E-2</c:v>
                </c:pt>
                <c:pt idx="130">
                  <c:v>1.3736342656232492E-2</c:v>
                </c:pt>
                <c:pt idx="131">
                  <c:v>1.0263602672873108E-2</c:v>
                </c:pt>
                <c:pt idx="132">
                  <c:v>1.2552364916140148E-2</c:v>
                </c:pt>
                <c:pt idx="133">
                  <c:v>1.2775916365220623E-2</c:v>
                </c:pt>
                <c:pt idx="134">
                  <c:v>9.3919458928677993E-3</c:v>
                </c:pt>
                <c:pt idx="135">
                  <c:v>1.0889915353548156E-2</c:v>
                </c:pt>
                <c:pt idx="136">
                  <c:v>5.444957676774078E-3</c:v>
                </c:pt>
                <c:pt idx="137">
                  <c:v>8.8544331132594297E-3</c:v>
                </c:pt>
                <c:pt idx="138">
                  <c:v>1.7824309893630319E-2</c:v>
                </c:pt>
                <c:pt idx="139">
                  <c:v>9.3484471872944865E-3</c:v>
                </c:pt>
                <c:pt idx="140">
                  <c:v>9.3484471872944831E-3</c:v>
                </c:pt>
                <c:pt idx="141">
                  <c:v>1.160193387452388E-2</c:v>
                </c:pt>
                <c:pt idx="142">
                  <c:v>1.160193387452388E-2</c:v>
                </c:pt>
                <c:pt idx="143">
                  <c:v>1.0789393532914117E-2</c:v>
                </c:pt>
                <c:pt idx="144">
                  <c:v>9.942389966593029E-3</c:v>
                </c:pt>
                <c:pt idx="145">
                  <c:v>1.0812642050760131E-2</c:v>
                </c:pt>
                <c:pt idx="146">
                  <c:v>1.6069997338976849E-2</c:v>
                </c:pt>
                <c:pt idx="147">
                  <c:v>1.3432815770740705E-2</c:v>
                </c:pt>
                <c:pt idx="148">
                  <c:v>8.9890893066029397E-3</c:v>
                </c:pt>
                <c:pt idx="149">
                  <c:v>0</c:v>
                </c:pt>
                <c:pt idx="150">
                  <c:v>1.1837945701724653E-2</c:v>
                </c:pt>
                <c:pt idx="151">
                  <c:v>8.864443491279822E-3</c:v>
                </c:pt>
                <c:pt idx="152">
                  <c:v>1.2585434033434999E-2</c:v>
                </c:pt>
                <c:pt idx="153">
                  <c:v>1.2585434033435001E-2</c:v>
                </c:pt>
                <c:pt idx="154">
                  <c:v>1.2203679897556234E-2</c:v>
                </c:pt>
                <c:pt idx="155">
                  <c:v>1.1316143464028115E-2</c:v>
                </c:pt>
                <c:pt idx="156">
                  <c:v>9.9236953603296287E-3</c:v>
                </c:pt>
                <c:pt idx="157">
                  <c:v>1.2737270466106594E-2</c:v>
                </c:pt>
                <c:pt idx="158">
                  <c:v>9.4620283094837415E-3</c:v>
                </c:pt>
                <c:pt idx="159">
                  <c:v>8.9681400968332787E-3</c:v>
                </c:pt>
                <c:pt idx="160">
                  <c:v>0</c:v>
                </c:pt>
                <c:pt idx="161">
                  <c:v>1.5353430610698982E-2</c:v>
                </c:pt>
                <c:pt idx="162">
                  <c:v>1.5353430610698975E-2</c:v>
                </c:pt>
                <c:pt idx="163">
                  <c:v>1.1774225371175647E-2</c:v>
                </c:pt>
                <c:pt idx="164">
                  <c:v>1.1947936040012739E-2</c:v>
                </c:pt>
                <c:pt idx="165">
                  <c:v>1.4240006848377068E-2</c:v>
                </c:pt>
                <c:pt idx="166">
                  <c:v>1.418570351321383E-2</c:v>
                </c:pt>
                <c:pt idx="167">
                  <c:v>0</c:v>
                </c:pt>
                <c:pt idx="168">
                  <c:v>1.2786553707769705E-2</c:v>
                </c:pt>
                <c:pt idx="169">
                  <c:v>1.1836487604828467E-2</c:v>
                </c:pt>
                <c:pt idx="170">
                  <c:v>1.3346411305186223E-2</c:v>
                </c:pt>
                <c:pt idx="171">
                  <c:v>1.1947703885573556E-2</c:v>
                </c:pt>
                <c:pt idx="172">
                  <c:v>1.0572770836808304E-2</c:v>
                </c:pt>
                <c:pt idx="173">
                  <c:v>8.9162537845060563E-3</c:v>
                </c:pt>
                <c:pt idx="174">
                  <c:v>1.4648897274706363E-2</c:v>
                </c:pt>
                <c:pt idx="175">
                  <c:v>0</c:v>
                </c:pt>
                <c:pt idx="176">
                  <c:v>1.8776998798224333E-2</c:v>
                </c:pt>
                <c:pt idx="177">
                  <c:v>1.8776998798224333E-2</c:v>
                </c:pt>
                <c:pt idx="178">
                  <c:v>1.8776998798224337E-2</c:v>
                </c:pt>
                <c:pt idx="179">
                  <c:v>1.0334809100553378E-2</c:v>
                </c:pt>
                <c:pt idx="180">
                  <c:v>9.1551904924028135E-3</c:v>
                </c:pt>
                <c:pt idx="181">
                  <c:v>1.3113499290131742E-2</c:v>
                </c:pt>
                <c:pt idx="182">
                  <c:v>1.0070424670544581E-2</c:v>
                </c:pt>
                <c:pt idx="183">
                  <c:v>1.2552364916140151E-2</c:v>
                </c:pt>
                <c:pt idx="184">
                  <c:v>1.0732942720582556E-2</c:v>
                </c:pt>
                <c:pt idx="185">
                  <c:v>0</c:v>
                </c:pt>
                <c:pt idx="186">
                  <c:v>9.0931753712140476E-3</c:v>
                </c:pt>
                <c:pt idx="187">
                  <c:v>9.0931753712140493E-3</c:v>
                </c:pt>
                <c:pt idx="188">
                  <c:v>1.4532984181266903E-2</c:v>
                </c:pt>
                <c:pt idx="189">
                  <c:v>1.0802894362098348E-2</c:v>
                </c:pt>
                <c:pt idx="190">
                  <c:v>1.0789393532914117E-2</c:v>
                </c:pt>
                <c:pt idx="191">
                  <c:v>1.4137708322233182E-2</c:v>
                </c:pt>
                <c:pt idx="192">
                  <c:v>8.8504648111989871E-3</c:v>
                </c:pt>
                <c:pt idx="193">
                  <c:v>8.8504648111989871E-3</c:v>
                </c:pt>
                <c:pt idx="194">
                  <c:v>8.8504648111989871E-3</c:v>
                </c:pt>
                <c:pt idx="195">
                  <c:v>1.0178286165391633E-2</c:v>
                </c:pt>
                <c:pt idx="196">
                  <c:v>0</c:v>
                </c:pt>
                <c:pt idx="197">
                  <c:v>1.4880177823101817E-2</c:v>
                </c:pt>
                <c:pt idx="198">
                  <c:v>1.1167845949051231E-2</c:v>
                </c:pt>
                <c:pt idx="199">
                  <c:v>9.1731211059892896E-3</c:v>
                </c:pt>
                <c:pt idx="200">
                  <c:v>0</c:v>
                </c:pt>
                <c:pt idx="201">
                  <c:v>9.8771034124865102E-3</c:v>
                </c:pt>
                <c:pt idx="202">
                  <c:v>1.8003394821107611E-2</c:v>
                </c:pt>
                <c:pt idx="203">
                  <c:v>8.8169316424317416E-3</c:v>
                </c:pt>
                <c:pt idx="204">
                  <c:v>1.0791047842435619E-2</c:v>
                </c:pt>
                <c:pt idx="205">
                  <c:v>9.0442282601171826E-3</c:v>
                </c:pt>
                <c:pt idx="206">
                  <c:v>9.4388305049940696E-3</c:v>
                </c:pt>
                <c:pt idx="207">
                  <c:v>1.1998797573465548E-2</c:v>
                </c:pt>
                <c:pt idx="208">
                  <c:v>1.199879757346555E-2</c:v>
                </c:pt>
                <c:pt idx="209">
                  <c:v>1.199879757346555E-2</c:v>
                </c:pt>
                <c:pt idx="210">
                  <c:v>1.1756105647451607E-2</c:v>
                </c:pt>
                <c:pt idx="211">
                  <c:v>1.1417422542339399E-2</c:v>
                </c:pt>
                <c:pt idx="212">
                  <c:v>0</c:v>
                </c:pt>
                <c:pt idx="213">
                  <c:v>1.4127975764113052E-2</c:v>
                </c:pt>
                <c:pt idx="214">
                  <c:v>1.4127975764113052E-2</c:v>
                </c:pt>
                <c:pt idx="215">
                  <c:v>1.4127975764113055E-2</c:v>
                </c:pt>
                <c:pt idx="216">
                  <c:v>9.0562362097397174E-3</c:v>
                </c:pt>
                <c:pt idx="217">
                  <c:v>0</c:v>
                </c:pt>
                <c:pt idx="218">
                  <c:v>1.1607870335173666E-2</c:v>
                </c:pt>
                <c:pt idx="219">
                  <c:v>1.0724010055877786E-2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81-4188-B9B7-A5097D01C6B4}"/>
            </c:ext>
          </c:extLst>
        </c:ser>
        <c:ser>
          <c:idx val="3"/>
          <c:order val="3"/>
          <c:tx>
            <c:strRef>
              <c:f>'Exit Prices Pivots'!$K$3</c:f>
              <c:strCache>
                <c:ptCount val="1"/>
                <c:pt idx="0">
                  <c:v>Sum of 2021/22 Exit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Pivots'!$K$4:$K$223</c:f>
              <c:numCache>
                <c:formatCode>General</c:formatCode>
                <c:ptCount val="220"/>
                <c:pt idx="0">
                  <c:v>2.0854843795121269E-2</c:v>
                </c:pt>
                <c:pt idx="1">
                  <c:v>2.5309136939645781E-2</c:v>
                </c:pt>
                <c:pt idx="2">
                  <c:v>1.9569954412827054E-2</c:v>
                </c:pt>
                <c:pt idx="3">
                  <c:v>1.9569954412827054E-2</c:v>
                </c:pt>
                <c:pt idx="4">
                  <c:v>0</c:v>
                </c:pt>
                <c:pt idx="5">
                  <c:v>1.9808872593541322E-2</c:v>
                </c:pt>
                <c:pt idx="6">
                  <c:v>1.9905532955274523E-2</c:v>
                </c:pt>
                <c:pt idx="7">
                  <c:v>1.4639640121412233E-2</c:v>
                </c:pt>
                <c:pt idx="8">
                  <c:v>2.0048132727549111E-2</c:v>
                </c:pt>
                <c:pt idx="9">
                  <c:v>2.0048132727549114E-2</c:v>
                </c:pt>
                <c:pt idx="10">
                  <c:v>1.9575045783027569E-2</c:v>
                </c:pt>
                <c:pt idx="11">
                  <c:v>0</c:v>
                </c:pt>
                <c:pt idx="12">
                  <c:v>3.0854599974333201E-2</c:v>
                </c:pt>
                <c:pt idx="13">
                  <c:v>1.9035166392490636E-2</c:v>
                </c:pt>
                <c:pt idx="14">
                  <c:v>0</c:v>
                </c:pt>
                <c:pt idx="15">
                  <c:v>1.903516639249064E-2</c:v>
                </c:pt>
                <c:pt idx="16">
                  <c:v>1.903516639249064E-2</c:v>
                </c:pt>
                <c:pt idx="17">
                  <c:v>1.903516639249064E-2</c:v>
                </c:pt>
                <c:pt idx="18">
                  <c:v>1.5233956935559409E-2</c:v>
                </c:pt>
                <c:pt idx="19">
                  <c:v>2.1295333828291237E-2</c:v>
                </c:pt>
                <c:pt idx="20">
                  <c:v>2.3815715863041174E-2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1.3143082531657396E-2</c:v>
                </c:pt>
                <c:pt idx="25">
                  <c:v>1.9543560129754792E-2</c:v>
                </c:pt>
                <c:pt idx="26">
                  <c:v>1.5744286361918106E-2</c:v>
                </c:pt>
                <c:pt idx="27">
                  <c:v>1.5394865211250023E-2</c:v>
                </c:pt>
                <c:pt idx="28">
                  <c:v>1.5394865211250023E-2</c:v>
                </c:pt>
                <c:pt idx="29">
                  <c:v>1.9224874520225033E-2</c:v>
                </c:pt>
                <c:pt idx="30">
                  <c:v>1.9844624600470151E-2</c:v>
                </c:pt>
                <c:pt idx="31">
                  <c:v>2.0518671332408197E-2</c:v>
                </c:pt>
                <c:pt idx="32">
                  <c:v>1.5219993568424456E-2</c:v>
                </c:pt>
                <c:pt idx="33">
                  <c:v>1.5219993568424456E-2</c:v>
                </c:pt>
                <c:pt idx="34">
                  <c:v>1.521999356842446E-2</c:v>
                </c:pt>
                <c:pt idx="35">
                  <c:v>2.7194806142970266E-2</c:v>
                </c:pt>
                <c:pt idx="36">
                  <c:v>2.7194806142970266E-2</c:v>
                </c:pt>
                <c:pt idx="37">
                  <c:v>0</c:v>
                </c:pt>
                <c:pt idx="38">
                  <c:v>1.7941468354411051E-2</c:v>
                </c:pt>
                <c:pt idx="39">
                  <c:v>2.0325546561162214E-2</c:v>
                </c:pt>
                <c:pt idx="40">
                  <c:v>1.5214159053559096E-2</c:v>
                </c:pt>
                <c:pt idx="41">
                  <c:v>2.1387240641268332E-2</c:v>
                </c:pt>
                <c:pt idx="42">
                  <c:v>2.2412351818050423E-2</c:v>
                </c:pt>
                <c:pt idx="43">
                  <c:v>1.7946953227719272E-2</c:v>
                </c:pt>
                <c:pt idx="44">
                  <c:v>1.7946953227719272E-2</c:v>
                </c:pt>
                <c:pt idx="45">
                  <c:v>0</c:v>
                </c:pt>
                <c:pt idx="46">
                  <c:v>2.1793795269823512E-2</c:v>
                </c:pt>
                <c:pt idx="47">
                  <c:v>2.0343248484636697E-2</c:v>
                </c:pt>
                <c:pt idx="48">
                  <c:v>0</c:v>
                </c:pt>
                <c:pt idx="49">
                  <c:v>3.2479695700202371E-2</c:v>
                </c:pt>
                <c:pt idx="50">
                  <c:v>2.3894889587673041E-2</c:v>
                </c:pt>
                <c:pt idx="51">
                  <c:v>0</c:v>
                </c:pt>
                <c:pt idx="52">
                  <c:v>3.2611214228563112E-2</c:v>
                </c:pt>
                <c:pt idx="53">
                  <c:v>1.8133756401274594E-2</c:v>
                </c:pt>
                <c:pt idx="54">
                  <c:v>1.6401438962854835E-2</c:v>
                </c:pt>
                <c:pt idx="55">
                  <c:v>0</c:v>
                </c:pt>
                <c:pt idx="56">
                  <c:v>1.5606396693775193E-2</c:v>
                </c:pt>
                <c:pt idx="57">
                  <c:v>0</c:v>
                </c:pt>
                <c:pt idx="58">
                  <c:v>0</c:v>
                </c:pt>
                <c:pt idx="59">
                  <c:v>2.2413893177727576E-2</c:v>
                </c:pt>
                <c:pt idx="60">
                  <c:v>2.4078479704341061E-2</c:v>
                </c:pt>
                <c:pt idx="61">
                  <c:v>2.6399887289707668E-2</c:v>
                </c:pt>
                <c:pt idx="62">
                  <c:v>0</c:v>
                </c:pt>
                <c:pt idx="63">
                  <c:v>1.9741165429704863E-2</c:v>
                </c:pt>
                <c:pt idx="64">
                  <c:v>2.0161842249225945E-2</c:v>
                </c:pt>
                <c:pt idx="65">
                  <c:v>2.8124257271795971E-2</c:v>
                </c:pt>
                <c:pt idx="66">
                  <c:v>0</c:v>
                </c:pt>
                <c:pt idx="67">
                  <c:v>0</c:v>
                </c:pt>
                <c:pt idx="68">
                  <c:v>1.5031794067237796E-2</c:v>
                </c:pt>
                <c:pt idx="69">
                  <c:v>2.4233744333749876E-2</c:v>
                </c:pt>
                <c:pt idx="70">
                  <c:v>2.1864684317063298E-2</c:v>
                </c:pt>
                <c:pt idx="71">
                  <c:v>1.5104227783678892E-2</c:v>
                </c:pt>
                <c:pt idx="72">
                  <c:v>0</c:v>
                </c:pt>
                <c:pt idx="73">
                  <c:v>2.2946673723055186E-2</c:v>
                </c:pt>
                <c:pt idx="74">
                  <c:v>2.1594166228033309E-2</c:v>
                </c:pt>
                <c:pt idx="75">
                  <c:v>2.5066049953409112E-2</c:v>
                </c:pt>
                <c:pt idx="76">
                  <c:v>2.5066049953409112E-2</c:v>
                </c:pt>
                <c:pt idx="77">
                  <c:v>1.9607459523242367E-2</c:v>
                </c:pt>
                <c:pt idx="78">
                  <c:v>2.2337334723171995E-2</c:v>
                </c:pt>
                <c:pt idx="79">
                  <c:v>1.4260809172600843E-2</c:v>
                </c:pt>
                <c:pt idx="80">
                  <c:v>7.3077145839967224E-3</c:v>
                </c:pt>
                <c:pt idx="81">
                  <c:v>2.5723128598725574E-2</c:v>
                </c:pt>
                <c:pt idx="82">
                  <c:v>2.0377269278394471E-2</c:v>
                </c:pt>
                <c:pt idx="83">
                  <c:v>0</c:v>
                </c:pt>
                <c:pt idx="84">
                  <c:v>1.4748120883459632E-2</c:v>
                </c:pt>
                <c:pt idx="85">
                  <c:v>1.5934341752476863E-2</c:v>
                </c:pt>
                <c:pt idx="86">
                  <c:v>0</c:v>
                </c:pt>
                <c:pt idx="87">
                  <c:v>2.5297338931589412E-2</c:v>
                </c:pt>
                <c:pt idx="88">
                  <c:v>2.0622361089464424E-2</c:v>
                </c:pt>
                <c:pt idx="89">
                  <c:v>1.6963108039289063E-2</c:v>
                </c:pt>
                <c:pt idx="90">
                  <c:v>2.1785758213989214E-2</c:v>
                </c:pt>
                <c:pt idx="91">
                  <c:v>0</c:v>
                </c:pt>
                <c:pt idx="92">
                  <c:v>7.5764181967438813E-3</c:v>
                </c:pt>
                <c:pt idx="93">
                  <c:v>0</c:v>
                </c:pt>
                <c:pt idx="94">
                  <c:v>1.0097297713661189E-2</c:v>
                </c:pt>
                <c:pt idx="95">
                  <c:v>1.0097297713661189E-2</c:v>
                </c:pt>
                <c:pt idx="96">
                  <c:v>1.0129644891512395E-2</c:v>
                </c:pt>
                <c:pt idx="97">
                  <c:v>2.0204834854710828E-2</c:v>
                </c:pt>
                <c:pt idx="98">
                  <c:v>2.0211229056104094E-2</c:v>
                </c:pt>
                <c:pt idx="99">
                  <c:v>2.3815715863041188E-2</c:v>
                </c:pt>
                <c:pt idx="100">
                  <c:v>7.2737700638398142E-3</c:v>
                </c:pt>
                <c:pt idx="101">
                  <c:v>1.7803151346526162E-2</c:v>
                </c:pt>
                <c:pt idx="102">
                  <c:v>1.8720043091210229E-2</c:v>
                </c:pt>
                <c:pt idx="103">
                  <c:v>2.803537062071813E-2</c:v>
                </c:pt>
                <c:pt idx="104">
                  <c:v>2.3891359516067953E-2</c:v>
                </c:pt>
                <c:pt idx="105">
                  <c:v>2.3891359516067953E-2</c:v>
                </c:pt>
                <c:pt idx="106">
                  <c:v>1.8030784430582304E-2</c:v>
                </c:pt>
                <c:pt idx="107">
                  <c:v>3.1568167629937478E-2</c:v>
                </c:pt>
                <c:pt idx="108">
                  <c:v>2.1598813023726019E-2</c:v>
                </c:pt>
                <c:pt idx="109">
                  <c:v>1.5392867692866286E-2</c:v>
                </c:pt>
                <c:pt idx="110">
                  <c:v>3.4415156949746346E-2</c:v>
                </c:pt>
                <c:pt idx="111">
                  <c:v>1.7760864633255241E-2</c:v>
                </c:pt>
                <c:pt idx="112">
                  <c:v>0</c:v>
                </c:pt>
                <c:pt idx="113">
                  <c:v>2.0090486582507762E-2</c:v>
                </c:pt>
                <c:pt idx="114">
                  <c:v>1.5201887423014865E-2</c:v>
                </c:pt>
                <c:pt idx="115">
                  <c:v>2.4750455766902914E-2</c:v>
                </c:pt>
                <c:pt idx="116">
                  <c:v>1.8014893289748948E-2</c:v>
                </c:pt>
                <c:pt idx="117">
                  <c:v>2.1166182642581532E-2</c:v>
                </c:pt>
                <c:pt idx="118">
                  <c:v>1.7547076253094662E-2</c:v>
                </c:pt>
                <c:pt idx="119">
                  <c:v>2.3319994693476606E-2</c:v>
                </c:pt>
                <c:pt idx="120">
                  <c:v>3.4415156949746346E-2</c:v>
                </c:pt>
                <c:pt idx="121">
                  <c:v>2.1816771173562177E-2</c:v>
                </c:pt>
                <c:pt idx="122">
                  <c:v>2.1287327919746343E-2</c:v>
                </c:pt>
                <c:pt idx="123">
                  <c:v>2.9354703795234124E-2</c:v>
                </c:pt>
                <c:pt idx="124">
                  <c:v>2.731814545756046E-2</c:v>
                </c:pt>
                <c:pt idx="125">
                  <c:v>1.8552912439593495E-2</c:v>
                </c:pt>
                <c:pt idx="126">
                  <c:v>2.2324122350053509E-2</c:v>
                </c:pt>
                <c:pt idx="127">
                  <c:v>2.5356044433868071E-2</c:v>
                </c:pt>
                <c:pt idx="128">
                  <c:v>1.8101169111518715E-2</c:v>
                </c:pt>
                <c:pt idx="129">
                  <c:v>2.16175059451672E-2</c:v>
                </c:pt>
                <c:pt idx="130">
                  <c:v>2.5083079040497541E-2</c:v>
                </c:pt>
                <c:pt idx="131">
                  <c:v>1.979651429001161E-2</c:v>
                </c:pt>
                <c:pt idx="132">
                  <c:v>1.8218845690649021E-2</c:v>
                </c:pt>
                <c:pt idx="133">
                  <c:v>1.8398545318796158E-2</c:v>
                </c:pt>
                <c:pt idx="134">
                  <c:v>1.5154738059887601E-2</c:v>
                </c:pt>
                <c:pt idx="135">
                  <c:v>2.0343248484636704E-2</c:v>
                </c:pt>
                <c:pt idx="136">
                  <c:v>0</c:v>
                </c:pt>
                <c:pt idx="137">
                  <c:v>1.4214960999300596E-2</c:v>
                </c:pt>
                <c:pt idx="138">
                  <c:v>3.2543177422576008E-2</c:v>
                </c:pt>
                <c:pt idx="139">
                  <c:v>1.7356644600548966E-2</c:v>
                </c:pt>
                <c:pt idx="140">
                  <c:v>1.7356644600548969E-2</c:v>
                </c:pt>
                <c:pt idx="141">
                  <c:v>2.1252767315012858E-2</c:v>
                </c:pt>
                <c:pt idx="142">
                  <c:v>2.1252767315012858E-2</c:v>
                </c:pt>
                <c:pt idx="143">
                  <c:v>1.5830764609929091E-2</c:v>
                </c:pt>
                <c:pt idx="144">
                  <c:v>1.4844492980935162E-2</c:v>
                </c:pt>
                <c:pt idx="145">
                  <c:v>2.0336740934116901E-2</c:v>
                </c:pt>
                <c:pt idx="146">
                  <c:v>2.0891399890235404E-2</c:v>
                </c:pt>
                <c:pt idx="147">
                  <c:v>2.5304620381032192E-2</c:v>
                </c:pt>
                <c:pt idx="148">
                  <c:v>1.4691596696919145E-2</c:v>
                </c:pt>
                <c:pt idx="149">
                  <c:v>0</c:v>
                </c:pt>
                <c:pt idx="150">
                  <c:v>0</c:v>
                </c:pt>
                <c:pt idx="151">
                  <c:v>1.4227053435621377E-2</c:v>
                </c:pt>
                <c:pt idx="152">
                  <c:v>2.3988304985312743E-2</c:v>
                </c:pt>
                <c:pt idx="153">
                  <c:v>2.3988304985312743E-2</c:v>
                </c:pt>
                <c:pt idx="154">
                  <c:v>2.1836794395414104E-2</c:v>
                </c:pt>
                <c:pt idx="155">
                  <c:v>2.0835576215619277E-2</c:v>
                </c:pt>
                <c:pt idx="156">
                  <c:v>1.9458611074305434E-2</c:v>
                </c:pt>
                <c:pt idx="157">
                  <c:v>2.324065631586154E-2</c:v>
                </c:pt>
                <c:pt idx="158">
                  <c:v>1.7063908375502063E-2</c:v>
                </c:pt>
                <c:pt idx="159">
                  <c:v>1.43874368548325E-2</c:v>
                </c:pt>
                <c:pt idx="160">
                  <c:v>0</c:v>
                </c:pt>
                <c:pt idx="161">
                  <c:v>2.0364349538962913E-2</c:v>
                </c:pt>
                <c:pt idx="162">
                  <c:v>2.0364349538962913E-2</c:v>
                </c:pt>
                <c:pt idx="163">
                  <c:v>1.9578928214536495E-2</c:v>
                </c:pt>
                <c:pt idx="164">
                  <c:v>1.9842420352670989E-2</c:v>
                </c:pt>
                <c:pt idx="165">
                  <c:v>2.6567016220730055E-2</c:v>
                </c:pt>
                <c:pt idx="166">
                  <c:v>2.6484646484974714E-2</c:v>
                </c:pt>
                <c:pt idx="167">
                  <c:v>0</c:v>
                </c:pt>
                <c:pt idx="168">
                  <c:v>2.1260787466587126E-2</c:v>
                </c:pt>
                <c:pt idx="169">
                  <c:v>2.1998409087859015E-2</c:v>
                </c:pt>
                <c:pt idx="170">
                  <c:v>2.4405271741714345E-2</c:v>
                </c:pt>
                <c:pt idx="171">
                  <c:v>2.2166600399979752E-2</c:v>
                </c:pt>
                <c:pt idx="172">
                  <c:v>2.0364156953191995E-2</c:v>
                </c:pt>
                <c:pt idx="173">
                  <c:v>1.5900326809758308E-2</c:v>
                </c:pt>
                <c:pt idx="174">
                  <c:v>1.9931886457546875E-2</c:v>
                </c:pt>
                <c:pt idx="175">
                  <c:v>0</c:v>
                </c:pt>
                <c:pt idx="176">
                  <c:v>2.1837880058724318E-2</c:v>
                </c:pt>
                <c:pt idx="177">
                  <c:v>2.1837880058724318E-2</c:v>
                </c:pt>
                <c:pt idx="178">
                  <c:v>0</c:v>
                </c:pt>
                <c:pt idx="179">
                  <c:v>1.9240975524540661E-2</c:v>
                </c:pt>
                <c:pt idx="180">
                  <c:v>1.494342253951369E-2</c:v>
                </c:pt>
                <c:pt idx="181">
                  <c:v>2.4000406979353923E-2</c:v>
                </c:pt>
                <c:pt idx="182">
                  <c:v>1.7651025005619034E-2</c:v>
                </c:pt>
                <c:pt idx="183">
                  <c:v>1.8218845690649025E-2</c:v>
                </c:pt>
                <c:pt idx="184">
                  <c:v>2.087793776462438E-2</c:v>
                </c:pt>
                <c:pt idx="185">
                  <c:v>1.0130093970412857E-2</c:v>
                </c:pt>
                <c:pt idx="186">
                  <c:v>1.6406947307870477E-2</c:v>
                </c:pt>
                <c:pt idx="187">
                  <c:v>1.6406947307870477E-2</c:v>
                </c:pt>
                <c:pt idx="188">
                  <c:v>2.6205118730180471E-2</c:v>
                </c:pt>
                <c:pt idx="189">
                  <c:v>1.5851243273514667E-2</c:v>
                </c:pt>
                <c:pt idx="190">
                  <c:v>1.5830764609929091E-2</c:v>
                </c:pt>
                <c:pt idx="191">
                  <c:v>0</c:v>
                </c:pt>
                <c:pt idx="192">
                  <c:v>1.4433531774617682E-2</c:v>
                </c:pt>
                <c:pt idx="193">
                  <c:v>1.4433531774617687E-2</c:v>
                </c:pt>
                <c:pt idx="194">
                  <c:v>1.4433531774617687E-2</c:v>
                </c:pt>
                <c:pt idx="195">
                  <c:v>1.5576409208116563E-2</c:v>
                </c:pt>
                <c:pt idx="196">
                  <c:v>0</c:v>
                </c:pt>
                <c:pt idx="197">
                  <c:v>2.7752194012117301E-2</c:v>
                </c:pt>
                <c:pt idx="198">
                  <c:v>1.6609435091127594E-2</c:v>
                </c:pt>
                <c:pt idx="199">
                  <c:v>1.4829913072390901E-2</c:v>
                </c:pt>
                <c:pt idx="200">
                  <c:v>0</c:v>
                </c:pt>
                <c:pt idx="201">
                  <c:v>1.8886481653967814E-2</c:v>
                </c:pt>
                <c:pt idx="202">
                  <c:v>0</c:v>
                </c:pt>
                <c:pt idx="203">
                  <c:v>1.4828398607773921E-2</c:v>
                </c:pt>
                <c:pt idx="204">
                  <c:v>2.0187155559973267E-2</c:v>
                </c:pt>
                <c:pt idx="205">
                  <c:v>1.5227997365825818E-2</c:v>
                </c:pt>
                <c:pt idx="206">
                  <c:v>1.7022856285445091E-2</c:v>
                </c:pt>
                <c:pt idx="207">
                  <c:v>2.2244608132299004E-2</c:v>
                </c:pt>
                <c:pt idx="208">
                  <c:v>2.2244608132299015E-2</c:v>
                </c:pt>
                <c:pt idx="209">
                  <c:v>2.2244608132299015E-2</c:v>
                </c:pt>
                <c:pt idx="210">
                  <c:v>1.8098097180164925E-2</c:v>
                </c:pt>
                <c:pt idx="211">
                  <c:v>2.097289224600991E-2</c:v>
                </c:pt>
                <c:pt idx="212">
                  <c:v>0</c:v>
                </c:pt>
                <c:pt idx="213">
                  <c:v>2.5212462408915341E-2</c:v>
                </c:pt>
                <c:pt idx="214">
                  <c:v>2.5212462408915341E-2</c:v>
                </c:pt>
                <c:pt idx="215">
                  <c:v>2.5212462408915341E-2</c:v>
                </c:pt>
                <c:pt idx="216">
                  <c:v>1.6026348616576234E-2</c:v>
                </c:pt>
                <c:pt idx="217">
                  <c:v>0</c:v>
                </c:pt>
                <c:pt idx="218">
                  <c:v>2.0553636703455939E-2</c:v>
                </c:pt>
                <c:pt idx="219">
                  <c:v>1.574428636191811E-2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581-4188-B9B7-A5097D01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256192"/>
        <c:axId val="603257504"/>
      </c:barChart>
      <c:catAx>
        <c:axId val="6032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7504"/>
        <c:crosses val="autoZero"/>
        <c:auto val="1"/>
        <c:lblAlgn val="ctr"/>
        <c:lblOffset val="100"/>
        <c:noMultiLvlLbl val="0"/>
      </c:catAx>
      <c:valAx>
        <c:axId val="60325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[Counterfactual Analysis Workbook.xlsx]Entry Revenue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Pivots'!$B$3</c:f>
              <c:strCache>
                <c:ptCount val="1"/>
                <c:pt idx="0">
                  <c:v>Sum of 2017/18 Entry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Pivots'!$B$4:$B$29</c:f>
              <c:numCache>
                <c:formatCode>"£"#,##0</c:formatCode>
                <c:ptCount val="26"/>
                <c:pt idx="0">
                  <c:v>0</c:v>
                </c:pt>
                <c:pt idx="1">
                  <c:v>1402018.4967324715</c:v>
                </c:pt>
                <c:pt idx="2">
                  <c:v>756241.6783741673</c:v>
                </c:pt>
                <c:pt idx="3">
                  <c:v>37.3038700265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23574.771098802001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30795068.03536433</c:v>
                </c:pt>
                <c:pt idx="23">
                  <c:v>582801.32131369819</c:v>
                </c:pt>
                <c:pt idx="24">
                  <c:v>656689.65953505726</c:v>
                </c:pt>
                <c:pt idx="25">
                  <c:v>3.4523042400000001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AC-42C5-938F-A3ACF4CCC367}"/>
            </c:ext>
          </c:extLst>
        </c:ser>
        <c:ser>
          <c:idx val="1"/>
          <c:order val="1"/>
          <c:tx>
            <c:strRef>
              <c:f>'Entry Revenue Pivots'!$C$3</c:f>
              <c:strCache>
                <c:ptCount val="1"/>
                <c:pt idx="0">
                  <c:v>Sum of 2019/20 Entry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Pivots'!$C$4:$C$29</c:f>
              <c:numCache>
                <c:formatCode>"£"#,##0</c:formatCode>
                <c:ptCount val="26"/>
                <c:pt idx="0">
                  <c:v>0</c:v>
                </c:pt>
                <c:pt idx="1">
                  <c:v>6700158.8256089892</c:v>
                </c:pt>
                <c:pt idx="2">
                  <c:v>8869391.1922120713</c:v>
                </c:pt>
                <c:pt idx="3">
                  <c:v>379158.99986959441</c:v>
                </c:pt>
                <c:pt idx="4">
                  <c:v>176221.41575557739</c:v>
                </c:pt>
                <c:pt idx="5">
                  <c:v>620605.262916971</c:v>
                </c:pt>
                <c:pt idx="6">
                  <c:v>0</c:v>
                </c:pt>
                <c:pt idx="7">
                  <c:v>0</c:v>
                </c:pt>
                <c:pt idx="8">
                  <c:v>898425.341371399</c:v>
                </c:pt>
                <c:pt idx="9">
                  <c:v>0</c:v>
                </c:pt>
                <c:pt idx="10">
                  <c:v>18304299.864971157</c:v>
                </c:pt>
                <c:pt idx="11">
                  <c:v>0</c:v>
                </c:pt>
                <c:pt idx="12">
                  <c:v>577910.21835797781</c:v>
                </c:pt>
                <c:pt idx="13">
                  <c:v>0</c:v>
                </c:pt>
                <c:pt idx="14">
                  <c:v>0</c:v>
                </c:pt>
                <c:pt idx="15">
                  <c:v>38630.8244520507</c:v>
                </c:pt>
                <c:pt idx="16">
                  <c:v>117971.38729528028</c:v>
                </c:pt>
                <c:pt idx="17">
                  <c:v>289594.73660860577</c:v>
                </c:pt>
                <c:pt idx="18">
                  <c:v>17978.664006263039</c:v>
                </c:pt>
                <c:pt idx="19">
                  <c:v>7919721.7324339729</c:v>
                </c:pt>
                <c:pt idx="20">
                  <c:v>0</c:v>
                </c:pt>
                <c:pt idx="21">
                  <c:v>0</c:v>
                </c:pt>
                <c:pt idx="22">
                  <c:v>58333657.208312973</c:v>
                </c:pt>
                <c:pt idx="23">
                  <c:v>5716893.6555856802</c:v>
                </c:pt>
                <c:pt idx="24">
                  <c:v>1683384.119341</c:v>
                </c:pt>
                <c:pt idx="25">
                  <c:v>1493.3871185128573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AC-42C5-938F-A3ACF4CCC367}"/>
            </c:ext>
          </c:extLst>
        </c:ser>
        <c:ser>
          <c:idx val="2"/>
          <c:order val="2"/>
          <c:tx>
            <c:strRef>
              <c:f>'Entry Revenue Pivots'!$D$3</c:f>
              <c:strCache>
                <c:ptCount val="1"/>
                <c:pt idx="0">
                  <c:v>Sum of 2020/21 Entry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Pivots'!$D$4:$D$29</c:f>
              <c:numCache>
                <c:formatCode>"£"#,##0</c:formatCode>
                <c:ptCount val="26"/>
                <c:pt idx="0">
                  <c:v>0</c:v>
                </c:pt>
                <c:pt idx="1">
                  <c:v>6943163.4744168278</c:v>
                </c:pt>
                <c:pt idx="2">
                  <c:v>9191070.6251778938</c:v>
                </c:pt>
                <c:pt idx="3">
                  <c:v>392910.52457278204</c:v>
                </c:pt>
                <c:pt idx="4">
                  <c:v>182612.70055384672</c:v>
                </c:pt>
                <c:pt idx="5">
                  <c:v>643113.67919316702</c:v>
                </c:pt>
                <c:pt idx="6">
                  <c:v>0</c:v>
                </c:pt>
                <c:pt idx="7">
                  <c:v>0</c:v>
                </c:pt>
                <c:pt idx="8">
                  <c:v>931009.87261050369</c:v>
                </c:pt>
                <c:pt idx="9">
                  <c:v>0</c:v>
                </c:pt>
                <c:pt idx="10">
                  <c:v>18968169.196450241</c:v>
                </c:pt>
                <c:pt idx="11">
                  <c:v>0</c:v>
                </c:pt>
                <c:pt idx="12">
                  <c:v>598870.14980285335</c:v>
                </c:pt>
                <c:pt idx="13">
                  <c:v>0</c:v>
                </c:pt>
                <c:pt idx="14">
                  <c:v>0</c:v>
                </c:pt>
                <c:pt idx="15">
                  <c:v>40031.906153763142</c:v>
                </c:pt>
                <c:pt idx="16">
                  <c:v>122250.03147151854</c:v>
                </c:pt>
                <c:pt idx="17">
                  <c:v>300097.90065259795</c:v>
                </c:pt>
                <c:pt idx="18">
                  <c:v>18630.72301659239</c:v>
                </c:pt>
                <c:pt idx="19">
                  <c:v>8206958.0873230696</c:v>
                </c:pt>
                <c:pt idx="20">
                  <c:v>0</c:v>
                </c:pt>
                <c:pt idx="21">
                  <c:v>0</c:v>
                </c:pt>
                <c:pt idx="22">
                  <c:v>60449330.918823041</c:v>
                </c:pt>
                <c:pt idx="23">
                  <c:v>5924236.7606084337</c:v>
                </c:pt>
                <c:pt idx="24">
                  <c:v>1744437.9208069632</c:v>
                </c:pt>
                <c:pt idx="25">
                  <c:v>1547.5500154999124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AC-42C5-938F-A3ACF4CCC367}"/>
            </c:ext>
          </c:extLst>
        </c:ser>
        <c:ser>
          <c:idx val="3"/>
          <c:order val="3"/>
          <c:tx>
            <c:strRef>
              <c:f>'Entry Revenue Pivots'!$E$3</c:f>
              <c:strCache>
                <c:ptCount val="1"/>
                <c:pt idx="0">
                  <c:v>Sum of 2021/22 Entry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Pivots'!$E$4:$E$29</c:f>
              <c:numCache>
                <c:formatCode>"£"#,##0</c:formatCode>
                <c:ptCount val="26"/>
                <c:pt idx="0">
                  <c:v>0</c:v>
                </c:pt>
                <c:pt idx="1">
                  <c:v>24463952.111445494</c:v>
                </c:pt>
                <c:pt idx="2">
                  <c:v>32384360.883300528</c:v>
                </c:pt>
                <c:pt idx="3">
                  <c:v>1429612.8697783733</c:v>
                </c:pt>
                <c:pt idx="4">
                  <c:v>619763.66010605288</c:v>
                </c:pt>
                <c:pt idx="5">
                  <c:v>2255195.2738119443</c:v>
                </c:pt>
                <c:pt idx="6">
                  <c:v>0</c:v>
                </c:pt>
                <c:pt idx="7">
                  <c:v>0</c:v>
                </c:pt>
                <c:pt idx="8">
                  <c:v>3254409.6045084475</c:v>
                </c:pt>
                <c:pt idx="9">
                  <c:v>0</c:v>
                </c:pt>
                <c:pt idx="10">
                  <c:v>69797530.200299084</c:v>
                </c:pt>
                <c:pt idx="11">
                  <c:v>0</c:v>
                </c:pt>
                <c:pt idx="12">
                  <c:v>2215208.6814236809</c:v>
                </c:pt>
                <c:pt idx="13">
                  <c:v>0</c:v>
                </c:pt>
                <c:pt idx="14">
                  <c:v>0</c:v>
                </c:pt>
                <c:pt idx="15">
                  <c:v>145902.94080795889</c:v>
                </c:pt>
                <c:pt idx="16">
                  <c:v>427311.70587531547</c:v>
                </c:pt>
                <c:pt idx="17">
                  <c:v>1112846.5563813073</c:v>
                </c:pt>
                <c:pt idx="18">
                  <c:v>63189.348096670685</c:v>
                </c:pt>
                <c:pt idx="19">
                  <c:v>28324124.828842804</c:v>
                </c:pt>
                <c:pt idx="20">
                  <c:v>0</c:v>
                </c:pt>
                <c:pt idx="21">
                  <c:v>0</c:v>
                </c:pt>
                <c:pt idx="22">
                  <c:v>221361244.77253011</c:v>
                </c:pt>
                <c:pt idx="23">
                  <c:v>22067273.980703916</c:v>
                </c:pt>
                <c:pt idx="24">
                  <c:v>6294858.5039356248</c:v>
                </c:pt>
                <c:pt idx="25">
                  <c:v>5215.6848956959657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AC-42C5-938F-A3ACF4CCC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042960"/>
        <c:axId val="659043288"/>
      </c:barChart>
      <c:catAx>
        <c:axId val="6590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3288"/>
        <c:crosses val="autoZero"/>
        <c:auto val="1"/>
        <c:lblAlgn val="ctr"/>
        <c:lblOffset val="100"/>
        <c:noMultiLvlLbl val="0"/>
      </c:catAx>
      <c:valAx>
        <c:axId val="65904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[Counterfactual Analysis Workbook.xlsx]Entry Revenue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Pivots'!$I$3</c:f>
              <c:strCache>
                <c:ptCount val="1"/>
                <c:pt idx="0">
                  <c:v>Sum of 2017/18 Entry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Pivots'!$I$4:$I$29</c:f>
              <c:numCache>
                <c:formatCode>"£"#,##0</c:formatCode>
                <c:ptCount val="26"/>
                <c:pt idx="0">
                  <c:v>0</c:v>
                </c:pt>
                <c:pt idx="1">
                  <c:v>39875804.109302476</c:v>
                </c:pt>
                <c:pt idx="2">
                  <c:v>51686236.641914167</c:v>
                </c:pt>
                <c:pt idx="3">
                  <c:v>1726037.2603200267</c:v>
                </c:pt>
                <c:pt idx="4">
                  <c:v>0</c:v>
                </c:pt>
                <c:pt idx="5">
                  <c:v>3120794.8310000002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109100873.88495882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84773.493419999999</c:v>
                </c:pt>
                <c:pt idx="19">
                  <c:v>24653396.691000003</c:v>
                </c:pt>
                <c:pt idx="20">
                  <c:v>0</c:v>
                </c:pt>
                <c:pt idx="21">
                  <c:v>0</c:v>
                </c:pt>
                <c:pt idx="22">
                  <c:v>174922461.39901033</c:v>
                </c:pt>
                <c:pt idx="23">
                  <c:v>28988434.470129699</c:v>
                </c:pt>
                <c:pt idx="24">
                  <c:v>11050513.991195058</c:v>
                </c:pt>
                <c:pt idx="25">
                  <c:v>6309.4289042399996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F5-4B14-B7E6-A187FB765B97}"/>
            </c:ext>
          </c:extLst>
        </c:ser>
        <c:ser>
          <c:idx val="1"/>
          <c:order val="1"/>
          <c:tx>
            <c:strRef>
              <c:f>'Entry Revenue Pivots'!$J$3</c:f>
              <c:strCache>
                <c:ptCount val="1"/>
                <c:pt idx="0">
                  <c:v>Sum of 2019/20 Entry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Pivots'!$J$4:$J$29</c:f>
              <c:numCache>
                <c:formatCode>"£"#,##0</c:formatCode>
                <c:ptCount val="26"/>
                <c:pt idx="0">
                  <c:v>0</c:v>
                </c:pt>
                <c:pt idx="1">
                  <c:v>6700158.8256089892</c:v>
                </c:pt>
                <c:pt idx="2">
                  <c:v>8869391.1922120713</c:v>
                </c:pt>
                <c:pt idx="3">
                  <c:v>379158.99986959441</c:v>
                </c:pt>
                <c:pt idx="4">
                  <c:v>176221.41575557739</c:v>
                </c:pt>
                <c:pt idx="5">
                  <c:v>620605.262916971</c:v>
                </c:pt>
                <c:pt idx="6">
                  <c:v>0</c:v>
                </c:pt>
                <c:pt idx="7">
                  <c:v>0</c:v>
                </c:pt>
                <c:pt idx="8">
                  <c:v>898425.341371399</c:v>
                </c:pt>
                <c:pt idx="9">
                  <c:v>0</c:v>
                </c:pt>
                <c:pt idx="10">
                  <c:v>18304299.864971157</c:v>
                </c:pt>
                <c:pt idx="11">
                  <c:v>0</c:v>
                </c:pt>
                <c:pt idx="12">
                  <c:v>577910.21835797781</c:v>
                </c:pt>
                <c:pt idx="13">
                  <c:v>0</c:v>
                </c:pt>
                <c:pt idx="14">
                  <c:v>0</c:v>
                </c:pt>
                <c:pt idx="15">
                  <c:v>38630.8244520507</c:v>
                </c:pt>
                <c:pt idx="16">
                  <c:v>117971.38729528028</c:v>
                </c:pt>
                <c:pt idx="17">
                  <c:v>289594.73660860577</c:v>
                </c:pt>
                <c:pt idx="18">
                  <c:v>17978.664006263039</c:v>
                </c:pt>
                <c:pt idx="19">
                  <c:v>7919721.7324339729</c:v>
                </c:pt>
                <c:pt idx="20">
                  <c:v>0</c:v>
                </c:pt>
                <c:pt idx="21">
                  <c:v>0</c:v>
                </c:pt>
                <c:pt idx="22">
                  <c:v>58333657.208312973</c:v>
                </c:pt>
                <c:pt idx="23">
                  <c:v>5716893.6555856802</c:v>
                </c:pt>
                <c:pt idx="24">
                  <c:v>1683384.119341</c:v>
                </c:pt>
                <c:pt idx="25">
                  <c:v>1493.3871185128573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5-4B14-B7E6-A187FB765B97}"/>
            </c:ext>
          </c:extLst>
        </c:ser>
        <c:ser>
          <c:idx val="2"/>
          <c:order val="2"/>
          <c:tx>
            <c:strRef>
              <c:f>'Entry Revenue Pivots'!$K$3</c:f>
              <c:strCache>
                <c:ptCount val="1"/>
                <c:pt idx="0">
                  <c:v>Sum of 2020/21 Entry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Pivots'!$K$4:$K$29</c:f>
              <c:numCache>
                <c:formatCode>"£"#,##0</c:formatCode>
                <c:ptCount val="26"/>
                <c:pt idx="0">
                  <c:v>0</c:v>
                </c:pt>
                <c:pt idx="1">
                  <c:v>6943163.4744168278</c:v>
                </c:pt>
                <c:pt idx="2">
                  <c:v>9191070.6251778938</c:v>
                </c:pt>
                <c:pt idx="3">
                  <c:v>392910.52457278204</c:v>
                </c:pt>
                <c:pt idx="4">
                  <c:v>182612.70055384672</c:v>
                </c:pt>
                <c:pt idx="5">
                  <c:v>643113.67919316702</c:v>
                </c:pt>
                <c:pt idx="6">
                  <c:v>0</c:v>
                </c:pt>
                <c:pt idx="7">
                  <c:v>0</c:v>
                </c:pt>
                <c:pt idx="8">
                  <c:v>931009.87261050369</c:v>
                </c:pt>
                <c:pt idx="9">
                  <c:v>0</c:v>
                </c:pt>
                <c:pt idx="10">
                  <c:v>18968169.196450241</c:v>
                </c:pt>
                <c:pt idx="11">
                  <c:v>0</c:v>
                </c:pt>
                <c:pt idx="12">
                  <c:v>598870.14980285335</c:v>
                </c:pt>
                <c:pt idx="13">
                  <c:v>0</c:v>
                </c:pt>
                <c:pt idx="14">
                  <c:v>0</c:v>
                </c:pt>
                <c:pt idx="15">
                  <c:v>40031.906153763142</c:v>
                </c:pt>
                <c:pt idx="16">
                  <c:v>122250.03147151854</c:v>
                </c:pt>
                <c:pt idx="17">
                  <c:v>300097.90065259795</c:v>
                </c:pt>
                <c:pt idx="18">
                  <c:v>18630.72301659239</c:v>
                </c:pt>
                <c:pt idx="19">
                  <c:v>8206958.0873230696</c:v>
                </c:pt>
                <c:pt idx="20">
                  <c:v>0</c:v>
                </c:pt>
                <c:pt idx="21">
                  <c:v>0</c:v>
                </c:pt>
                <c:pt idx="22">
                  <c:v>60449330.918823041</c:v>
                </c:pt>
                <c:pt idx="23">
                  <c:v>5924236.7606084337</c:v>
                </c:pt>
                <c:pt idx="24">
                  <c:v>1744437.9208069632</c:v>
                </c:pt>
                <c:pt idx="25">
                  <c:v>1547.5500154999124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F5-4B14-B7E6-A187FB765B97}"/>
            </c:ext>
          </c:extLst>
        </c:ser>
        <c:ser>
          <c:idx val="3"/>
          <c:order val="3"/>
          <c:tx>
            <c:strRef>
              <c:f>'Entry Revenue Pivots'!$L$3</c:f>
              <c:strCache>
                <c:ptCount val="1"/>
                <c:pt idx="0">
                  <c:v>Sum of 2021/22 Entry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Pivots'!$L$4:$L$29</c:f>
              <c:numCache>
                <c:formatCode>"£"#,##0</c:formatCode>
                <c:ptCount val="26"/>
                <c:pt idx="0">
                  <c:v>0</c:v>
                </c:pt>
                <c:pt idx="1">
                  <c:v>24463952.111445494</c:v>
                </c:pt>
                <c:pt idx="2">
                  <c:v>32384360.883300528</c:v>
                </c:pt>
                <c:pt idx="3">
                  <c:v>1429612.8697783733</c:v>
                </c:pt>
                <c:pt idx="4">
                  <c:v>619763.66010605288</c:v>
                </c:pt>
                <c:pt idx="5">
                  <c:v>2255195.2738119443</c:v>
                </c:pt>
                <c:pt idx="6">
                  <c:v>0</c:v>
                </c:pt>
                <c:pt idx="7">
                  <c:v>0</c:v>
                </c:pt>
                <c:pt idx="8">
                  <c:v>3254409.6045084475</c:v>
                </c:pt>
                <c:pt idx="9">
                  <c:v>0</c:v>
                </c:pt>
                <c:pt idx="10">
                  <c:v>69797530.200299084</c:v>
                </c:pt>
                <c:pt idx="11">
                  <c:v>0</c:v>
                </c:pt>
                <c:pt idx="12">
                  <c:v>2215208.6814236809</c:v>
                </c:pt>
                <c:pt idx="13">
                  <c:v>0</c:v>
                </c:pt>
                <c:pt idx="14">
                  <c:v>0</c:v>
                </c:pt>
                <c:pt idx="15">
                  <c:v>145902.94080795889</c:v>
                </c:pt>
                <c:pt idx="16">
                  <c:v>427311.70587531547</c:v>
                </c:pt>
                <c:pt idx="17">
                  <c:v>1112846.5563813073</c:v>
                </c:pt>
                <c:pt idx="18">
                  <c:v>63189.348096670685</c:v>
                </c:pt>
                <c:pt idx="19">
                  <c:v>28324124.828842804</c:v>
                </c:pt>
                <c:pt idx="20">
                  <c:v>0</c:v>
                </c:pt>
                <c:pt idx="21">
                  <c:v>0</c:v>
                </c:pt>
                <c:pt idx="22">
                  <c:v>221361244.77253011</c:v>
                </c:pt>
                <c:pt idx="23">
                  <c:v>22067273.980703916</c:v>
                </c:pt>
                <c:pt idx="24">
                  <c:v>6294858.5039356248</c:v>
                </c:pt>
                <c:pt idx="25">
                  <c:v>5215.6848956959657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1F5-4B14-B7E6-A187FB76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123768"/>
        <c:axId val="612124096"/>
      </c:barChart>
      <c:catAx>
        <c:axId val="6121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4096"/>
        <c:crosses val="autoZero"/>
        <c:auto val="1"/>
        <c:lblAlgn val="ctr"/>
        <c:lblOffset val="100"/>
        <c:noMultiLvlLbl val="0"/>
      </c:catAx>
      <c:valAx>
        <c:axId val="6121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[Counterfactual Analysis Workbook.xlsx]Exit Revenue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Pivots'!$B$3</c:f>
              <c:strCache>
                <c:ptCount val="1"/>
                <c:pt idx="0">
                  <c:v>Sum of 2017/18 Exit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Pivots'!$B$4:$B$224</c:f>
              <c:numCache>
                <c:formatCode>"£"#,##0</c:formatCode>
                <c:ptCount val="220"/>
                <c:pt idx="0">
                  <c:v>7704.0481180060015</c:v>
                </c:pt>
                <c:pt idx="1">
                  <c:v>1193412.3014342757</c:v>
                </c:pt>
                <c:pt idx="2">
                  <c:v>4220562.8636541953</c:v>
                </c:pt>
                <c:pt idx="3">
                  <c:v>4452439.1187825594</c:v>
                </c:pt>
                <c:pt idx="4">
                  <c:v>0</c:v>
                </c:pt>
                <c:pt idx="5">
                  <c:v>2663.1112142375</c:v>
                </c:pt>
                <c:pt idx="6">
                  <c:v>4016067.8450834863</c:v>
                </c:pt>
                <c:pt idx="7">
                  <c:v>22740.786907509999</c:v>
                </c:pt>
                <c:pt idx="8">
                  <c:v>649020.96710408409</c:v>
                </c:pt>
                <c:pt idx="9">
                  <c:v>1237944.3168257403</c:v>
                </c:pt>
                <c:pt idx="10">
                  <c:v>3482875.2893804931</c:v>
                </c:pt>
                <c:pt idx="11">
                  <c:v>0</c:v>
                </c:pt>
                <c:pt idx="12">
                  <c:v>2405008.720248065</c:v>
                </c:pt>
                <c:pt idx="13">
                  <c:v>875.73869547799995</c:v>
                </c:pt>
                <c:pt idx="14">
                  <c:v>0</c:v>
                </c:pt>
                <c:pt idx="15">
                  <c:v>47.999511560000002</c:v>
                </c:pt>
                <c:pt idx="16">
                  <c:v>2213.5104443606001</c:v>
                </c:pt>
                <c:pt idx="17">
                  <c:v>38975.511378231997</c:v>
                </c:pt>
                <c:pt idx="18">
                  <c:v>12369.339989369</c:v>
                </c:pt>
                <c:pt idx="19">
                  <c:v>5297.5110719695003</c:v>
                </c:pt>
                <c:pt idx="20">
                  <c:v>119.71401750000001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7466.3077056770007</c:v>
                </c:pt>
                <c:pt idx="26">
                  <c:v>5545.9844501380003</c:v>
                </c:pt>
                <c:pt idx="27">
                  <c:v>159781.75570375202</c:v>
                </c:pt>
                <c:pt idx="28">
                  <c:v>2694.3622464000005</c:v>
                </c:pt>
                <c:pt idx="29">
                  <c:v>467435.68567400001</c:v>
                </c:pt>
                <c:pt idx="30">
                  <c:v>4874.1288381170007</c:v>
                </c:pt>
                <c:pt idx="31">
                  <c:v>8515488.1532307807</c:v>
                </c:pt>
                <c:pt idx="32">
                  <c:v>700456.61228787666</c:v>
                </c:pt>
                <c:pt idx="33">
                  <c:v>2717.5566549669998</c:v>
                </c:pt>
                <c:pt idx="34">
                  <c:v>87156.650511700005</c:v>
                </c:pt>
                <c:pt idx="35">
                  <c:v>7271956.8785118638</c:v>
                </c:pt>
                <c:pt idx="36">
                  <c:v>5382889.9537260886</c:v>
                </c:pt>
                <c:pt idx="37">
                  <c:v>0</c:v>
                </c:pt>
                <c:pt idx="38">
                  <c:v>6503.8502233480012</c:v>
                </c:pt>
                <c:pt idx="39">
                  <c:v>19921.668079363</c:v>
                </c:pt>
                <c:pt idx="40">
                  <c:v>297931.31208777748</c:v>
                </c:pt>
                <c:pt idx="41">
                  <c:v>7609.9840873825015</c:v>
                </c:pt>
                <c:pt idx="42">
                  <c:v>1034736.8890673429</c:v>
                </c:pt>
                <c:pt idx="43">
                  <c:v>329543.98073586763</c:v>
                </c:pt>
                <c:pt idx="44">
                  <c:v>1083.3722111519999</c:v>
                </c:pt>
                <c:pt idx="45">
                  <c:v>0</c:v>
                </c:pt>
                <c:pt idx="46">
                  <c:v>1272.094116728</c:v>
                </c:pt>
                <c:pt idx="47">
                  <c:v>1205014.9057457279</c:v>
                </c:pt>
                <c:pt idx="48">
                  <c:v>0</c:v>
                </c:pt>
                <c:pt idx="49">
                  <c:v>2402.6630664960003</c:v>
                </c:pt>
                <c:pt idx="50">
                  <c:v>625266.81653603399</c:v>
                </c:pt>
                <c:pt idx="51">
                  <c:v>0</c:v>
                </c:pt>
                <c:pt idx="52">
                  <c:v>660365.9474887572</c:v>
                </c:pt>
                <c:pt idx="53">
                  <c:v>1008.9745618565003</c:v>
                </c:pt>
                <c:pt idx="54">
                  <c:v>885.53333061000001</c:v>
                </c:pt>
                <c:pt idx="55">
                  <c:v>0</c:v>
                </c:pt>
                <c:pt idx="56">
                  <c:v>14028.393792248004</c:v>
                </c:pt>
                <c:pt idx="57">
                  <c:v>0</c:v>
                </c:pt>
                <c:pt idx="58">
                  <c:v>0</c:v>
                </c:pt>
                <c:pt idx="59">
                  <c:v>163876.38983100001</c:v>
                </c:pt>
                <c:pt idx="60">
                  <c:v>1456238.735848512</c:v>
                </c:pt>
                <c:pt idx="61">
                  <c:v>3187652.4067565729</c:v>
                </c:pt>
                <c:pt idx="62">
                  <c:v>0</c:v>
                </c:pt>
                <c:pt idx="63">
                  <c:v>4397105.9399120538</c:v>
                </c:pt>
                <c:pt idx="64">
                  <c:v>23835.662968646302</c:v>
                </c:pt>
                <c:pt idx="65">
                  <c:v>954651.89832215116</c:v>
                </c:pt>
                <c:pt idx="66">
                  <c:v>0</c:v>
                </c:pt>
                <c:pt idx="67">
                  <c:v>0</c:v>
                </c:pt>
                <c:pt idx="68">
                  <c:v>85740.712016189995</c:v>
                </c:pt>
                <c:pt idx="69">
                  <c:v>2279744.3130823122</c:v>
                </c:pt>
                <c:pt idx="70">
                  <c:v>1548040.6762452256</c:v>
                </c:pt>
                <c:pt idx="71">
                  <c:v>21324.717333507506</c:v>
                </c:pt>
                <c:pt idx="72">
                  <c:v>0</c:v>
                </c:pt>
                <c:pt idx="73">
                  <c:v>192060.88546698901</c:v>
                </c:pt>
                <c:pt idx="74">
                  <c:v>367860.22896444297</c:v>
                </c:pt>
                <c:pt idx="75">
                  <c:v>6663819.832018394</c:v>
                </c:pt>
                <c:pt idx="76">
                  <c:v>3048449.7790911468</c:v>
                </c:pt>
                <c:pt idx="77">
                  <c:v>17.375204</c:v>
                </c:pt>
                <c:pt idx="78">
                  <c:v>1401379.318436824</c:v>
                </c:pt>
                <c:pt idx="79">
                  <c:v>5972.549703754501</c:v>
                </c:pt>
                <c:pt idx="80">
                  <c:v>6870.7571365509993</c:v>
                </c:pt>
                <c:pt idx="81">
                  <c:v>3018347.7171727549</c:v>
                </c:pt>
                <c:pt idx="82">
                  <c:v>45905.626119868</c:v>
                </c:pt>
                <c:pt idx="83">
                  <c:v>0</c:v>
                </c:pt>
                <c:pt idx="84">
                  <c:v>8454.33811332</c:v>
                </c:pt>
                <c:pt idx="85">
                  <c:v>210646.03282109756</c:v>
                </c:pt>
                <c:pt idx="86">
                  <c:v>0</c:v>
                </c:pt>
                <c:pt idx="87">
                  <c:v>615103.94578479009</c:v>
                </c:pt>
                <c:pt idx="88">
                  <c:v>603589.62656422507</c:v>
                </c:pt>
                <c:pt idx="89">
                  <c:v>639.96196658600002</c:v>
                </c:pt>
                <c:pt idx="90">
                  <c:v>5458224.7736063357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39336.384859298996</c:v>
                </c:pt>
                <c:pt idx="98">
                  <c:v>1582408.288979901</c:v>
                </c:pt>
                <c:pt idx="99">
                  <c:v>1864171.1530769374</c:v>
                </c:pt>
                <c:pt idx="100">
                  <c:v>3408.7615742180001</c:v>
                </c:pt>
                <c:pt idx="101">
                  <c:v>88.539874999999995</c:v>
                </c:pt>
                <c:pt idx="102">
                  <c:v>596.54094940750008</c:v>
                </c:pt>
                <c:pt idx="103">
                  <c:v>3256089.5740698404</c:v>
                </c:pt>
                <c:pt idx="104">
                  <c:v>783961.4513993999</c:v>
                </c:pt>
                <c:pt idx="105">
                  <c:v>826416.81437430007</c:v>
                </c:pt>
                <c:pt idx="106">
                  <c:v>47929.370219637502</c:v>
                </c:pt>
                <c:pt idx="107">
                  <c:v>1819786.2802817298</c:v>
                </c:pt>
                <c:pt idx="108">
                  <c:v>1087.7747837739998</c:v>
                </c:pt>
                <c:pt idx="109">
                  <c:v>6994.7099779554992</c:v>
                </c:pt>
                <c:pt idx="110">
                  <c:v>1575327.8387397318</c:v>
                </c:pt>
                <c:pt idx="111">
                  <c:v>1485.2078832735001</c:v>
                </c:pt>
                <c:pt idx="112">
                  <c:v>0</c:v>
                </c:pt>
                <c:pt idx="113">
                  <c:v>141969.5547503375</c:v>
                </c:pt>
                <c:pt idx="114">
                  <c:v>22226.541292798502</c:v>
                </c:pt>
                <c:pt idx="115">
                  <c:v>198707.90658903401</c:v>
                </c:pt>
                <c:pt idx="116">
                  <c:v>38289.520851272013</c:v>
                </c:pt>
                <c:pt idx="117">
                  <c:v>1672732.3773959207</c:v>
                </c:pt>
                <c:pt idx="118">
                  <c:v>877252.19610125001</c:v>
                </c:pt>
                <c:pt idx="119">
                  <c:v>3476953.3343052035</c:v>
                </c:pt>
                <c:pt idx="120">
                  <c:v>5998132.5866501983</c:v>
                </c:pt>
                <c:pt idx="121">
                  <c:v>4535840.2099152999</c:v>
                </c:pt>
                <c:pt idx="122">
                  <c:v>60912.148108159003</c:v>
                </c:pt>
                <c:pt idx="123">
                  <c:v>4177628.2370032747</c:v>
                </c:pt>
                <c:pt idx="124">
                  <c:v>1517809.702687663</c:v>
                </c:pt>
                <c:pt idx="125">
                  <c:v>293025.52840879164</c:v>
                </c:pt>
                <c:pt idx="126">
                  <c:v>2462782.792754652</c:v>
                </c:pt>
                <c:pt idx="127">
                  <c:v>267419.84415962198</c:v>
                </c:pt>
                <c:pt idx="128">
                  <c:v>74101.006097337988</c:v>
                </c:pt>
                <c:pt idx="129">
                  <c:v>2775790.3600503276</c:v>
                </c:pt>
                <c:pt idx="130">
                  <c:v>490897.46197107009</c:v>
                </c:pt>
                <c:pt idx="131">
                  <c:v>1307288.8104182913</c:v>
                </c:pt>
                <c:pt idx="132">
                  <c:v>49262.381539800001</c:v>
                </c:pt>
                <c:pt idx="133">
                  <c:v>114.07902486400002</c:v>
                </c:pt>
                <c:pt idx="134">
                  <c:v>2710598.3791346406</c:v>
                </c:pt>
                <c:pt idx="135">
                  <c:v>4458754.6671183268</c:v>
                </c:pt>
                <c:pt idx="136">
                  <c:v>0</c:v>
                </c:pt>
                <c:pt idx="137">
                  <c:v>16595.404534479501</c:v>
                </c:pt>
                <c:pt idx="138">
                  <c:v>14262.946590970001</c:v>
                </c:pt>
                <c:pt idx="139">
                  <c:v>4683.4569416249997</c:v>
                </c:pt>
                <c:pt idx="140">
                  <c:v>513555.08230990899</c:v>
                </c:pt>
                <c:pt idx="141">
                  <c:v>4797990.1427936284</c:v>
                </c:pt>
                <c:pt idx="142">
                  <c:v>7065482.5367604783</c:v>
                </c:pt>
                <c:pt idx="143">
                  <c:v>53.103676416999996</c:v>
                </c:pt>
                <c:pt idx="144">
                  <c:v>80123.369397246031</c:v>
                </c:pt>
                <c:pt idx="145">
                  <c:v>375421.6156256281</c:v>
                </c:pt>
                <c:pt idx="146">
                  <c:v>1218.4675326645004</c:v>
                </c:pt>
                <c:pt idx="147">
                  <c:v>2040965.3015061149</c:v>
                </c:pt>
                <c:pt idx="148">
                  <c:v>28594.294041008005</c:v>
                </c:pt>
                <c:pt idx="149">
                  <c:v>0</c:v>
                </c:pt>
                <c:pt idx="150">
                  <c:v>0</c:v>
                </c:pt>
                <c:pt idx="151">
                  <c:v>8030.8153978360015</c:v>
                </c:pt>
                <c:pt idx="152">
                  <c:v>205187.054895576</c:v>
                </c:pt>
                <c:pt idx="153">
                  <c:v>511207.70651676017</c:v>
                </c:pt>
                <c:pt idx="154">
                  <c:v>208980.75656485354</c:v>
                </c:pt>
                <c:pt idx="155">
                  <c:v>77987.175624629992</c:v>
                </c:pt>
                <c:pt idx="156">
                  <c:v>3169155.4178686575</c:v>
                </c:pt>
                <c:pt idx="157">
                  <c:v>178519.04411264</c:v>
                </c:pt>
                <c:pt idx="158">
                  <c:v>0.20023849999999999</c:v>
                </c:pt>
                <c:pt idx="159">
                  <c:v>1310.4397473090003</c:v>
                </c:pt>
                <c:pt idx="160">
                  <c:v>0</c:v>
                </c:pt>
                <c:pt idx="161">
                  <c:v>2185.7311243595004</c:v>
                </c:pt>
                <c:pt idx="162">
                  <c:v>14077.5826510435</c:v>
                </c:pt>
                <c:pt idx="163">
                  <c:v>6259762.5765499389</c:v>
                </c:pt>
                <c:pt idx="164">
                  <c:v>16106.6899994</c:v>
                </c:pt>
                <c:pt idx="165">
                  <c:v>5003150.0407387437</c:v>
                </c:pt>
                <c:pt idx="166">
                  <c:v>401617.88888952503</c:v>
                </c:pt>
                <c:pt idx="167">
                  <c:v>0</c:v>
                </c:pt>
                <c:pt idx="168">
                  <c:v>135026.21028388801</c:v>
                </c:pt>
                <c:pt idx="169">
                  <c:v>841975.04507001606</c:v>
                </c:pt>
                <c:pt idx="170">
                  <c:v>2068927.6025234468</c:v>
                </c:pt>
                <c:pt idx="171">
                  <c:v>13383.24644855</c:v>
                </c:pt>
                <c:pt idx="172">
                  <c:v>177110.04849174034</c:v>
                </c:pt>
                <c:pt idx="173">
                  <c:v>29649.319608490001</c:v>
                </c:pt>
                <c:pt idx="174">
                  <c:v>3799.0671857025004</c:v>
                </c:pt>
                <c:pt idx="175">
                  <c:v>0</c:v>
                </c:pt>
                <c:pt idx="176">
                  <c:v>375.03764401150011</c:v>
                </c:pt>
                <c:pt idx="177">
                  <c:v>1746.00134093</c:v>
                </c:pt>
                <c:pt idx="178">
                  <c:v>0</c:v>
                </c:pt>
                <c:pt idx="179">
                  <c:v>509030.92625685298</c:v>
                </c:pt>
                <c:pt idx="180">
                  <c:v>2487.7464183880006</c:v>
                </c:pt>
                <c:pt idx="181">
                  <c:v>385568.60417044198</c:v>
                </c:pt>
                <c:pt idx="182">
                  <c:v>592135.86096665007</c:v>
                </c:pt>
                <c:pt idx="183">
                  <c:v>788.82122514749994</c:v>
                </c:pt>
                <c:pt idx="184">
                  <c:v>227521.58260736003</c:v>
                </c:pt>
                <c:pt idx="185">
                  <c:v>794352.99932188203</c:v>
                </c:pt>
                <c:pt idx="186">
                  <c:v>21952.764860254498</c:v>
                </c:pt>
                <c:pt idx="187">
                  <c:v>148715.83983718001</c:v>
                </c:pt>
                <c:pt idx="188">
                  <c:v>10514037.015938379</c:v>
                </c:pt>
                <c:pt idx="189">
                  <c:v>1638.828443439</c:v>
                </c:pt>
                <c:pt idx="190">
                  <c:v>986.93468912940023</c:v>
                </c:pt>
                <c:pt idx="191">
                  <c:v>0</c:v>
                </c:pt>
                <c:pt idx="192">
                  <c:v>33910.974127875801</c:v>
                </c:pt>
                <c:pt idx="193">
                  <c:v>13296.690717387002</c:v>
                </c:pt>
                <c:pt idx="194">
                  <c:v>1415.8473583870002</c:v>
                </c:pt>
                <c:pt idx="195">
                  <c:v>56380.114192054003</c:v>
                </c:pt>
                <c:pt idx="196">
                  <c:v>0</c:v>
                </c:pt>
                <c:pt idx="197">
                  <c:v>123494.3315837</c:v>
                </c:pt>
                <c:pt idx="198">
                  <c:v>6280.5381380584995</c:v>
                </c:pt>
                <c:pt idx="199">
                  <c:v>848971.81629129988</c:v>
                </c:pt>
                <c:pt idx="200">
                  <c:v>0</c:v>
                </c:pt>
                <c:pt idx="201">
                  <c:v>3061558.4362109522</c:v>
                </c:pt>
                <c:pt idx="202">
                  <c:v>0</c:v>
                </c:pt>
                <c:pt idx="203">
                  <c:v>231.13865608000003</c:v>
                </c:pt>
                <c:pt idx="204">
                  <c:v>7697212.2642681012</c:v>
                </c:pt>
                <c:pt idx="205">
                  <c:v>212587.33461688797</c:v>
                </c:pt>
                <c:pt idx="206">
                  <c:v>128605.88256948002</c:v>
                </c:pt>
                <c:pt idx="207">
                  <c:v>938827.42534526275</c:v>
                </c:pt>
                <c:pt idx="208">
                  <c:v>34236.724277579997</c:v>
                </c:pt>
                <c:pt idx="209">
                  <c:v>950868.11622264003</c:v>
                </c:pt>
                <c:pt idx="210">
                  <c:v>311853.04260093207</c:v>
                </c:pt>
                <c:pt idx="211">
                  <c:v>4386310.050172423</c:v>
                </c:pt>
                <c:pt idx="212">
                  <c:v>0</c:v>
                </c:pt>
                <c:pt idx="213">
                  <c:v>536394.65569135023</c:v>
                </c:pt>
                <c:pt idx="214">
                  <c:v>7175129.5795379197</c:v>
                </c:pt>
                <c:pt idx="215">
                  <c:v>5499192.6419676961</c:v>
                </c:pt>
                <c:pt idx="216">
                  <c:v>213386.64071124402</c:v>
                </c:pt>
                <c:pt idx="217">
                  <c:v>0</c:v>
                </c:pt>
                <c:pt idx="218">
                  <c:v>25832.004354550001</c:v>
                </c:pt>
                <c:pt idx="219">
                  <c:v>0.70475955000000001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3-42F9-8CAB-4566B36A08FC}"/>
            </c:ext>
          </c:extLst>
        </c:ser>
        <c:ser>
          <c:idx val="1"/>
          <c:order val="1"/>
          <c:tx>
            <c:strRef>
              <c:f>'Exit Revenue Pivots'!$C$3</c:f>
              <c:strCache>
                <c:ptCount val="1"/>
                <c:pt idx="0">
                  <c:v>Sum of 2019/20 Exit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Pivots'!$C$4:$C$224</c:f>
              <c:numCache>
                <c:formatCode>"£"#,##0</c:formatCode>
                <c:ptCount val="220"/>
                <c:pt idx="0">
                  <c:v>1407300.7663028073</c:v>
                </c:pt>
                <c:pt idx="1">
                  <c:v>1171274.2052400322</c:v>
                </c:pt>
                <c:pt idx="2">
                  <c:v>2498655.1253039907</c:v>
                </c:pt>
                <c:pt idx="3">
                  <c:v>2640151.1718540243</c:v>
                </c:pt>
                <c:pt idx="4">
                  <c:v>0</c:v>
                </c:pt>
                <c:pt idx="5">
                  <c:v>383410.35381826706</c:v>
                </c:pt>
                <c:pt idx="6">
                  <c:v>2142799.7435702677</c:v>
                </c:pt>
                <c:pt idx="7">
                  <c:v>144973.42620884892</c:v>
                </c:pt>
                <c:pt idx="8">
                  <c:v>298018.58083268651</c:v>
                </c:pt>
                <c:pt idx="9">
                  <c:v>568441.43278830464</c:v>
                </c:pt>
                <c:pt idx="10">
                  <c:v>2147128.5606612805</c:v>
                </c:pt>
                <c:pt idx="11">
                  <c:v>0</c:v>
                </c:pt>
                <c:pt idx="12">
                  <c:v>1142582.9270322723</c:v>
                </c:pt>
                <c:pt idx="13">
                  <c:v>93914.464288104165</c:v>
                </c:pt>
                <c:pt idx="14">
                  <c:v>0</c:v>
                </c:pt>
                <c:pt idx="15">
                  <c:v>0</c:v>
                </c:pt>
                <c:pt idx="16">
                  <c:v>440856.19046068331</c:v>
                </c:pt>
                <c:pt idx="17">
                  <c:v>9133313.0336000919</c:v>
                </c:pt>
                <c:pt idx="18">
                  <c:v>39421.995702802211</c:v>
                </c:pt>
                <c:pt idx="19">
                  <c:v>878569.15366398951</c:v>
                </c:pt>
                <c:pt idx="20">
                  <c:v>231.13266025445031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247928.60799394443</c:v>
                </c:pt>
                <c:pt idx="25">
                  <c:v>1061942.5261443947</c:v>
                </c:pt>
                <c:pt idx="26">
                  <c:v>712096.71070682537</c:v>
                </c:pt>
                <c:pt idx="27">
                  <c:v>1962988.6767863056</c:v>
                </c:pt>
                <c:pt idx="28">
                  <c:v>0</c:v>
                </c:pt>
                <c:pt idx="29">
                  <c:v>357023.62024563557</c:v>
                </c:pt>
                <c:pt idx="30">
                  <c:v>858404.98118363519</c:v>
                </c:pt>
                <c:pt idx="31">
                  <c:v>5537825.6313334983</c:v>
                </c:pt>
                <c:pt idx="32">
                  <c:v>2010891.1850266454</c:v>
                </c:pt>
                <c:pt idx="33">
                  <c:v>9692.9666003575312</c:v>
                </c:pt>
                <c:pt idx="34">
                  <c:v>417453.83450185484</c:v>
                </c:pt>
                <c:pt idx="35">
                  <c:v>3858508.4957743404</c:v>
                </c:pt>
                <c:pt idx="36">
                  <c:v>3052740.2303511477</c:v>
                </c:pt>
                <c:pt idx="37">
                  <c:v>0</c:v>
                </c:pt>
                <c:pt idx="38">
                  <c:v>81721.228895232562</c:v>
                </c:pt>
                <c:pt idx="39">
                  <c:v>2937647.8299013637</c:v>
                </c:pt>
                <c:pt idx="40">
                  <c:v>483844.48947685468</c:v>
                </c:pt>
                <c:pt idx="41">
                  <c:v>1303022.3280845319</c:v>
                </c:pt>
                <c:pt idx="42">
                  <c:v>833309.10900044697</c:v>
                </c:pt>
                <c:pt idx="43">
                  <c:v>300371.31255470752</c:v>
                </c:pt>
                <c:pt idx="44">
                  <c:v>1760.9598207884142</c:v>
                </c:pt>
                <c:pt idx="45">
                  <c:v>0</c:v>
                </c:pt>
                <c:pt idx="46">
                  <c:v>218320.04496868723</c:v>
                </c:pt>
                <c:pt idx="47">
                  <c:v>1067881.17159857</c:v>
                </c:pt>
                <c:pt idx="48">
                  <c:v>0</c:v>
                </c:pt>
                <c:pt idx="49">
                  <c:v>1350.6665796543375</c:v>
                </c:pt>
                <c:pt idx="50">
                  <c:v>342905.61671925336</c:v>
                </c:pt>
                <c:pt idx="51">
                  <c:v>0</c:v>
                </c:pt>
                <c:pt idx="52">
                  <c:v>308237.85957810376</c:v>
                </c:pt>
                <c:pt idx="53">
                  <c:v>139203.79384008513</c:v>
                </c:pt>
                <c:pt idx="54">
                  <c:v>7010.4264061116537</c:v>
                </c:pt>
                <c:pt idx="55">
                  <c:v>0</c:v>
                </c:pt>
                <c:pt idx="56">
                  <c:v>1334649.3068224133</c:v>
                </c:pt>
                <c:pt idx="57">
                  <c:v>0</c:v>
                </c:pt>
                <c:pt idx="58">
                  <c:v>0</c:v>
                </c:pt>
                <c:pt idx="59">
                  <c:v>131514.89168670337</c:v>
                </c:pt>
                <c:pt idx="60">
                  <c:v>1774064.8269680184</c:v>
                </c:pt>
                <c:pt idx="61">
                  <c:v>4689066.5160085391</c:v>
                </c:pt>
                <c:pt idx="62">
                  <c:v>0</c:v>
                </c:pt>
                <c:pt idx="63">
                  <c:v>2238297.1303813439</c:v>
                </c:pt>
                <c:pt idx="64">
                  <c:v>3570426.0991226351</c:v>
                </c:pt>
                <c:pt idx="65">
                  <c:v>2142202.5320749208</c:v>
                </c:pt>
                <c:pt idx="66">
                  <c:v>0</c:v>
                </c:pt>
                <c:pt idx="67">
                  <c:v>0</c:v>
                </c:pt>
                <c:pt idx="68">
                  <c:v>425065.80395298859</c:v>
                </c:pt>
                <c:pt idx="69">
                  <c:v>1231825.1959713805</c:v>
                </c:pt>
                <c:pt idx="70">
                  <c:v>682121.15884062031</c:v>
                </c:pt>
                <c:pt idx="71">
                  <c:v>2169019.9959206623</c:v>
                </c:pt>
                <c:pt idx="72">
                  <c:v>0</c:v>
                </c:pt>
                <c:pt idx="73">
                  <c:v>341213.16862738592</c:v>
                </c:pt>
                <c:pt idx="74">
                  <c:v>219062.64459187954</c:v>
                </c:pt>
                <c:pt idx="75">
                  <c:v>6896886.7172936006</c:v>
                </c:pt>
                <c:pt idx="76">
                  <c:v>3610497.8509092461</c:v>
                </c:pt>
                <c:pt idx="77">
                  <c:v>11.453843971186945</c:v>
                </c:pt>
                <c:pt idx="78">
                  <c:v>906878.46576585004</c:v>
                </c:pt>
                <c:pt idx="79">
                  <c:v>531526.58026316285</c:v>
                </c:pt>
                <c:pt idx="80">
                  <c:v>666011.5486010164</c:v>
                </c:pt>
                <c:pt idx="81">
                  <c:v>3756446.562455677</c:v>
                </c:pt>
                <c:pt idx="82">
                  <c:v>6704724.56310065</c:v>
                </c:pt>
                <c:pt idx="83">
                  <c:v>0</c:v>
                </c:pt>
                <c:pt idx="84">
                  <c:v>45578.217457939303</c:v>
                </c:pt>
                <c:pt idx="85">
                  <c:v>393661.07240940735</c:v>
                </c:pt>
                <c:pt idx="86">
                  <c:v>0</c:v>
                </c:pt>
                <c:pt idx="87">
                  <c:v>0</c:v>
                </c:pt>
                <c:pt idx="88">
                  <c:v>817652.53729826165</c:v>
                </c:pt>
                <c:pt idx="89">
                  <c:v>80714.431723577451</c:v>
                </c:pt>
                <c:pt idx="90">
                  <c:v>4000938.5568210571</c:v>
                </c:pt>
                <c:pt idx="91">
                  <c:v>0</c:v>
                </c:pt>
                <c:pt idx="92">
                  <c:v>45363.689742349612</c:v>
                </c:pt>
                <c:pt idx="93">
                  <c:v>0</c:v>
                </c:pt>
                <c:pt idx="94">
                  <c:v>0</c:v>
                </c:pt>
                <c:pt idx="95">
                  <c:v>72813.248138506751</c:v>
                </c:pt>
                <c:pt idx="96">
                  <c:v>0</c:v>
                </c:pt>
                <c:pt idx="97">
                  <c:v>20830.054522758626</c:v>
                </c:pt>
                <c:pt idx="98">
                  <c:v>694864.846127711</c:v>
                </c:pt>
                <c:pt idx="99">
                  <c:v>2306035.7152460893</c:v>
                </c:pt>
                <c:pt idx="100">
                  <c:v>336478.95736898365</c:v>
                </c:pt>
                <c:pt idx="101">
                  <c:v>12032.833106041591</c:v>
                </c:pt>
                <c:pt idx="102">
                  <c:v>83779.306818424491</c:v>
                </c:pt>
                <c:pt idx="103">
                  <c:v>1608448.7390928026</c:v>
                </c:pt>
                <c:pt idx="104">
                  <c:v>418088.8365417028</c:v>
                </c:pt>
                <c:pt idx="105">
                  <c:v>544517.65076605836</c:v>
                </c:pt>
                <c:pt idx="106">
                  <c:v>55854.733104027284</c:v>
                </c:pt>
                <c:pt idx="107">
                  <c:v>859482.96605473803</c:v>
                </c:pt>
                <c:pt idx="108">
                  <c:v>199433.20400254632</c:v>
                </c:pt>
                <c:pt idx="109">
                  <c:v>27095.758193217665</c:v>
                </c:pt>
                <c:pt idx="110">
                  <c:v>1346722.3523451481</c:v>
                </c:pt>
                <c:pt idx="111">
                  <c:v>6536.2871309873844</c:v>
                </c:pt>
                <c:pt idx="112">
                  <c:v>0</c:v>
                </c:pt>
                <c:pt idx="113">
                  <c:v>93720.753138343513</c:v>
                </c:pt>
                <c:pt idx="114">
                  <c:v>758051.59069204796</c:v>
                </c:pt>
                <c:pt idx="115">
                  <c:v>106008.86190419519</c:v>
                </c:pt>
                <c:pt idx="116">
                  <c:v>291700.480839581</c:v>
                </c:pt>
                <c:pt idx="117">
                  <c:v>1024992.144910635</c:v>
                </c:pt>
                <c:pt idx="118">
                  <c:v>566416.0313934359</c:v>
                </c:pt>
                <c:pt idx="119">
                  <c:v>3537843.6083833971</c:v>
                </c:pt>
                <c:pt idx="120">
                  <c:v>2748552.2952687871</c:v>
                </c:pt>
                <c:pt idx="121">
                  <c:v>2028865.5993185155</c:v>
                </c:pt>
                <c:pt idx="122">
                  <c:v>27379.959039108911</c:v>
                </c:pt>
                <c:pt idx="123">
                  <c:v>2030972.8704506948</c:v>
                </c:pt>
                <c:pt idx="124">
                  <c:v>1591696.7363800649</c:v>
                </c:pt>
                <c:pt idx="125">
                  <c:v>241608.60154587441</c:v>
                </c:pt>
                <c:pt idx="126">
                  <c:v>2911610.0399903599</c:v>
                </c:pt>
                <c:pt idx="127">
                  <c:v>650564.65432259091</c:v>
                </c:pt>
                <c:pt idx="128">
                  <c:v>96796.077836789802</c:v>
                </c:pt>
                <c:pt idx="129">
                  <c:v>1198138.3274813958</c:v>
                </c:pt>
                <c:pt idx="130">
                  <c:v>1191553.2532055792</c:v>
                </c:pt>
                <c:pt idx="131">
                  <c:v>685061.15415479732</c:v>
                </c:pt>
                <c:pt idx="132">
                  <c:v>4499680.8461121842</c:v>
                </c:pt>
                <c:pt idx="133">
                  <c:v>14495.043931017288</c:v>
                </c:pt>
                <c:pt idx="134">
                  <c:v>4219793.3310387069</c:v>
                </c:pt>
                <c:pt idx="135">
                  <c:v>2098239.6642574356</c:v>
                </c:pt>
                <c:pt idx="136">
                  <c:v>0</c:v>
                </c:pt>
                <c:pt idx="137">
                  <c:v>1461403.9624903149</c:v>
                </c:pt>
                <c:pt idx="138">
                  <c:v>4716966.9504107162</c:v>
                </c:pt>
                <c:pt idx="139">
                  <c:v>10831.425090505085</c:v>
                </c:pt>
                <c:pt idx="140">
                  <c:v>672496.20403314556</c:v>
                </c:pt>
                <c:pt idx="141">
                  <c:v>4617038.5602860963</c:v>
                </c:pt>
                <c:pt idx="142">
                  <c:v>6756081.7522769496</c:v>
                </c:pt>
                <c:pt idx="143">
                  <c:v>6860.009895644218</c:v>
                </c:pt>
                <c:pt idx="144">
                  <c:v>293432.2940603926</c:v>
                </c:pt>
                <c:pt idx="145">
                  <c:v>207700.89242388139</c:v>
                </c:pt>
                <c:pt idx="146">
                  <c:v>194273.10339847472</c:v>
                </c:pt>
                <c:pt idx="147">
                  <c:v>1073471.7969210569</c:v>
                </c:pt>
                <c:pt idx="148">
                  <c:v>159770.56349305087</c:v>
                </c:pt>
                <c:pt idx="149">
                  <c:v>0</c:v>
                </c:pt>
                <c:pt idx="150">
                  <c:v>0</c:v>
                </c:pt>
                <c:pt idx="151">
                  <c:v>1320845.3513342398</c:v>
                </c:pt>
                <c:pt idx="152">
                  <c:v>178351.73525366219</c:v>
                </c:pt>
                <c:pt idx="153">
                  <c:v>446162.47583484079</c:v>
                </c:pt>
                <c:pt idx="154">
                  <c:v>714046.9465368886</c:v>
                </c:pt>
                <c:pt idx="155">
                  <c:v>94375.738712677325</c:v>
                </c:pt>
                <c:pt idx="156">
                  <c:v>2240487.2325901007</c:v>
                </c:pt>
                <c:pt idx="157">
                  <c:v>310215.0533595609</c:v>
                </c:pt>
                <c:pt idx="158">
                  <c:v>1.0043952154014621</c:v>
                </c:pt>
                <c:pt idx="159">
                  <c:v>140709.22172497926</c:v>
                </c:pt>
                <c:pt idx="160">
                  <c:v>0</c:v>
                </c:pt>
                <c:pt idx="161">
                  <c:v>306796.5147748405</c:v>
                </c:pt>
                <c:pt idx="162">
                  <c:v>2149587.8166553029</c:v>
                </c:pt>
                <c:pt idx="163">
                  <c:v>4141318.3338292907</c:v>
                </c:pt>
                <c:pt idx="164">
                  <c:v>12659.918815667766</c:v>
                </c:pt>
                <c:pt idx="165">
                  <c:v>2557971.0907815434</c:v>
                </c:pt>
                <c:pt idx="166">
                  <c:v>384390.00542073755</c:v>
                </c:pt>
                <c:pt idx="167">
                  <c:v>0</c:v>
                </c:pt>
                <c:pt idx="168">
                  <c:v>244535.06499786701</c:v>
                </c:pt>
                <c:pt idx="169">
                  <c:v>438688.53361416369</c:v>
                </c:pt>
                <c:pt idx="170">
                  <c:v>2269583.177327693</c:v>
                </c:pt>
                <c:pt idx="171">
                  <c:v>6961.7167877837619</c:v>
                </c:pt>
                <c:pt idx="172">
                  <c:v>69100.746020084043</c:v>
                </c:pt>
                <c:pt idx="173">
                  <c:v>69188.709773166207</c:v>
                </c:pt>
                <c:pt idx="174">
                  <c:v>553482.10394594434</c:v>
                </c:pt>
                <c:pt idx="175">
                  <c:v>0</c:v>
                </c:pt>
                <c:pt idx="176">
                  <c:v>69835.545823997352</c:v>
                </c:pt>
                <c:pt idx="177">
                  <c:v>608291.29931631638</c:v>
                </c:pt>
                <c:pt idx="178">
                  <c:v>0</c:v>
                </c:pt>
                <c:pt idx="179">
                  <c:v>834260.38051447389</c:v>
                </c:pt>
                <c:pt idx="180">
                  <c:v>422585.26332141762</c:v>
                </c:pt>
                <c:pt idx="181">
                  <c:v>727229.35851974366</c:v>
                </c:pt>
                <c:pt idx="182">
                  <c:v>1580563.5489759273</c:v>
                </c:pt>
                <c:pt idx="183">
                  <c:v>32824.98717404098</c:v>
                </c:pt>
                <c:pt idx="184">
                  <c:v>141199.98164660606</c:v>
                </c:pt>
                <c:pt idx="185">
                  <c:v>0</c:v>
                </c:pt>
                <c:pt idx="186">
                  <c:v>34567.330450604102</c:v>
                </c:pt>
                <c:pt idx="187">
                  <c:v>456195.45977985114</c:v>
                </c:pt>
                <c:pt idx="188">
                  <c:v>9867911.7586210854</c:v>
                </c:pt>
                <c:pt idx="189">
                  <c:v>211971.14308527164</c:v>
                </c:pt>
                <c:pt idx="190">
                  <c:v>127493.65374663292</c:v>
                </c:pt>
                <c:pt idx="191">
                  <c:v>0</c:v>
                </c:pt>
                <c:pt idx="192">
                  <c:v>2978094.2608113</c:v>
                </c:pt>
                <c:pt idx="193">
                  <c:v>1409005.7532065562</c:v>
                </c:pt>
                <c:pt idx="194">
                  <c:v>232500.21977882518</c:v>
                </c:pt>
                <c:pt idx="195">
                  <c:v>248138.66864631919</c:v>
                </c:pt>
                <c:pt idx="196">
                  <c:v>0</c:v>
                </c:pt>
                <c:pt idx="197">
                  <c:v>501403.18176313146</c:v>
                </c:pt>
                <c:pt idx="198">
                  <c:v>22502.265965790812</c:v>
                </c:pt>
                <c:pt idx="199">
                  <c:v>1936297.498936309</c:v>
                </c:pt>
                <c:pt idx="200">
                  <c:v>0</c:v>
                </c:pt>
                <c:pt idx="201">
                  <c:v>1967181.4396153828</c:v>
                </c:pt>
                <c:pt idx="202">
                  <c:v>0</c:v>
                </c:pt>
                <c:pt idx="203">
                  <c:v>16448.061536390152</c:v>
                </c:pt>
                <c:pt idx="204">
                  <c:v>3661973.0728434594</c:v>
                </c:pt>
                <c:pt idx="205">
                  <c:v>990939.75937910262</c:v>
                </c:pt>
                <c:pt idx="206">
                  <c:v>336253.27010131406</c:v>
                </c:pt>
                <c:pt idx="207">
                  <c:v>384042.32598200679</c:v>
                </c:pt>
                <c:pt idx="208">
                  <c:v>17820.667592452479</c:v>
                </c:pt>
                <c:pt idx="209">
                  <c:v>766990.14355344244</c:v>
                </c:pt>
                <c:pt idx="210">
                  <c:v>651099.12910967786</c:v>
                </c:pt>
                <c:pt idx="211">
                  <c:v>4200954.1158766598</c:v>
                </c:pt>
                <c:pt idx="212">
                  <c:v>0</c:v>
                </c:pt>
                <c:pt idx="213">
                  <c:v>262120.40627114873</c:v>
                </c:pt>
                <c:pt idx="214">
                  <c:v>4500734.0089340201</c:v>
                </c:pt>
                <c:pt idx="215">
                  <c:v>3449471.2703122599</c:v>
                </c:pt>
                <c:pt idx="216">
                  <c:v>689528.90669544507</c:v>
                </c:pt>
                <c:pt idx="217">
                  <c:v>0</c:v>
                </c:pt>
                <c:pt idx="218">
                  <c:v>2982169.5332854129</c:v>
                </c:pt>
                <c:pt idx="219">
                  <c:v>90.490148666344481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3-42F9-8CAB-4566B36A08FC}"/>
            </c:ext>
          </c:extLst>
        </c:ser>
        <c:ser>
          <c:idx val="2"/>
          <c:order val="2"/>
          <c:tx>
            <c:strRef>
              <c:f>'Exit Revenue Pivots'!$D$3</c:f>
              <c:strCache>
                <c:ptCount val="1"/>
                <c:pt idx="0">
                  <c:v>Sum of 2020/21 Exit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Pivots'!$D$4:$D$224</c:f>
              <c:numCache>
                <c:formatCode>"£"#,##0</c:formatCode>
                <c:ptCount val="220"/>
                <c:pt idx="0">
                  <c:v>1458341.4412156641</c:v>
                </c:pt>
                <c:pt idx="1">
                  <c:v>1213754.5529915148</c:v>
                </c:pt>
                <c:pt idx="2">
                  <c:v>2589277.5757592926</c:v>
                </c:pt>
                <c:pt idx="3">
                  <c:v>2735905.4703736096</c:v>
                </c:pt>
                <c:pt idx="4">
                  <c:v>0</c:v>
                </c:pt>
                <c:pt idx="5">
                  <c:v>397316.06871308206</c:v>
                </c:pt>
                <c:pt idx="6">
                  <c:v>2220515.8563826368</c:v>
                </c:pt>
                <c:pt idx="7">
                  <c:v>150231.39358533843</c:v>
                </c:pt>
                <c:pt idx="8">
                  <c:v>308827.26499352435</c:v>
                </c:pt>
                <c:pt idx="9">
                  <c:v>589057.94567074243</c:v>
                </c:pt>
                <c:pt idx="10">
                  <c:v>2225001.6731365449</c:v>
                </c:pt>
                <c:pt idx="11">
                  <c:v>0</c:v>
                </c:pt>
                <c:pt idx="12">
                  <c:v>1184022.6854236827</c:v>
                </c:pt>
                <c:pt idx="13">
                  <c:v>97320.600173283397</c:v>
                </c:pt>
                <c:pt idx="14">
                  <c:v>0</c:v>
                </c:pt>
                <c:pt idx="15">
                  <c:v>0</c:v>
                </c:pt>
                <c:pt idx="16">
                  <c:v>456845.37915397115</c:v>
                </c:pt>
                <c:pt idx="17">
                  <c:v>9464564.5134454705</c:v>
                </c:pt>
                <c:pt idx="18">
                  <c:v>40851.771991753536</c:v>
                </c:pt>
                <c:pt idx="19">
                  <c:v>910433.53094166017</c:v>
                </c:pt>
                <c:pt idx="20">
                  <c:v>239.5154930193213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256920.60443508986</c:v>
                </c:pt>
                <c:pt idx="25">
                  <c:v>1100457.5788970992</c:v>
                </c:pt>
                <c:pt idx="26">
                  <c:v>737923.38371659548</c:v>
                </c:pt>
                <c:pt idx="27">
                  <c:v>2034183.3135750631</c:v>
                </c:pt>
                <c:pt idx="28">
                  <c:v>0</c:v>
                </c:pt>
                <c:pt idx="29">
                  <c:v>369972.32813630393</c:v>
                </c:pt>
                <c:pt idx="30">
                  <c:v>889538.03435696336</c:v>
                </c:pt>
                <c:pt idx="31">
                  <c:v>5738674.2093638778</c:v>
                </c:pt>
                <c:pt idx="32">
                  <c:v>2083823.1734954054</c:v>
                </c:pt>
                <c:pt idx="33">
                  <c:v>10044.51587044695</c:v>
                </c:pt>
                <c:pt idx="34">
                  <c:v>432594.25506306277</c:v>
                </c:pt>
                <c:pt idx="35">
                  <c:v>3998450.7757026791</c:v>
                </c:pt>
                <c:pt idx="36">
                  <c:v>3163458.5113481088</c:v>
                </c:pt>
                <c:pt idx="37">
                  <c:v>0</c:v>
                </c:pt>
                <c:pt idx="38">
                  <c:v>84685.134534592682</c:v>
                </c:pt>
                <c:pt idx="39">
                  <c:v>3044191.8832300422</c:v>
                </c:pt>
                <c:pt idx="40">
                  <c:v>501392.79889804887</c:v>
                </c:pt>
                <c:pt idx="41">
                  <c:v>1350280.9814189437</c:v>
                </c:pt>
                <c:pt idx="42">
                  <c:v>863531.97276407143</c:v>
                </c:pt>
                <c:pt idx="43">
                  <c:v>311265.32674438937</c:v>
                </c:pt>
                <c:pt idx="44">
                  <c:v>1824.8271758695842</c:v>
                </c:pt>
                <c:pt idx="45">
                  <c:v>0</c:v>
                </c:pt>
                <c:pt idx="46">
                  <c:v>226238.18351378443</c:v>
                </c:pt>
                <c:pt idx="47">
                  <c:v>1106611.610059367</c:v>
                </c:pt>
                <c:pt idx="48">
                  <c:v>0</c:v>
                </c:pt>
                <c:pt idx="49">
                  <c:v>1399.6532180890699</c:v>
                </c:pt>
                <c:pt idx="50">
                  <c:v>355342.2859287365</c:v>
                </c:pt>
                <c:pt idx="51">
                  <c:v>0</c:v>
                </c:pt>
                <c:pt idx="52">
                  <c:v>319417.18155622855</c:v>
                </c:pt>
                <c:pt idx="53">
                  <c:v>144252.50535801754</c:v>
                </c:pt>
                <c:pt idx="54">
                  <c:v>7264.6839918123214</c:v>
                </c:pt>
                <c:pt idx="55">
                  <c:v>0</c:v>
                </c:pt>
                <c:pt idx="56">
                  <c:v>1383055.0229446022</c:v>
                </c:pt>
                <c:pt idx="57">
                  <c:v>0</c:v>
                </c:pt>
                <c:pt idx="58">
                  <c:v>0</c:v>
                </c:pt>
                <c:pt idx="59">
                  <c:v>136284.73832752887</c:v>
                </c:pt>
                <c:pt idx="60">
                  <c:v>1838407.4808454092</c:v>
                </c:pt>
                <c:pt idx="61">
                  <c:v>4859131.8818628611</c:v>
                </c:pt>
                <c:pt idx="62">
                  <c:v>0</c:v>
                </c:pt>
                <c:pt idx="63">
                  <c:v>2319476.7892898745</c:v>
                </c:pt>
                <c:pt idx="64">
                  <c:v>3699920.0652948148</c:v>
                </c:pt>
                <c:pt idx="65">
                  <c:v>2219896.984927658</c:v>
                </c:pt>
                <c:pt idx="66">
                  <c:v>0</c:v>
                </c:pt>
                <c:pt idx="67">
                  <c:v>0</c:v>
                </c:pt>
                <c:pt idx="68">
                  <c:v>440482.2991582987</c:v>
                </c:pt>
                <c:pt idx="69">
                  <c:v>1276501.6367738815</c:v>
                </c:pt>
                <c:pt idx="70">
                  <c:v>706860.66382293613</c:v>
                </c:pt>
                <c:pt idx="71">
                  <c:v>2247687.0777144996</c:v>
                </c:pt>
                <c:pt idx="72">
                  <c:v>0</c:v>
                </c:pt>
                <c:pt idx="73">
                  <c:v>353588.4552987988</c:v>
                </c:pt>
                <c:pt idx="74">
                  <c:v>227007.71610458774</c:v>
                </c:pt>
                <c:pt idx="75">
                  <c:v>7147026.3898335351</c:v>
                </c:pt>
                <c:pt idx="76">
                  <c:v>3741445.1590429326</c:v>
                </c:pt>
                <c:pt idx="77">
                  <c:v>11.86925760602195</c:v>
                </c:pt>
                <c:pt idx="78">
                  <c:v>939769.57906939054</c:v>
                </c:pt>
                <c:pt idx="79">
                  <c:v>550804.24715595366</c:v>
                </c:pt>
                <c:pt idx="80">
                  <c:v>690166.78233236691</c:v>
                </c:pt>
                <c:pt idx="81">
                  <c:v>3892687.2100931592</c:v>
                </c:pt>
                <c:pt idx="82">
                  <c:v>6947894.8043167572</c:v>
                </c:pt>
                <c:pt idx="83">
                  <c:v>0</c:v>
                </c:pt>
                <c:pt idx="84">
                  <c:v>47231.270619055562</c:v>
                </c:pt>
                <c:pt idx="85">
                  <c:v>407938.56539726508</c:v>
                </c:pt>
                <c:pt idx="86">
                  <c:v>0</c:v>
                </c:pt>
                <c:pt idx="87">
                  <c:v>0</c:v>
                </c:pt>
                <c:pt idx="88">
                  <c:v>847307.56083495275</c:v>
                </c:pt>
                <c:pt idx="89">
                  <c:v>83641.8223489675</c:v>
                </c:pt>
                <c:pt idx="90">
                  <c:v>4146046.560109871</c:v>
                </c:pt>
                <c:pt idx="91">
                  <c:v>0</c:v>
                </c:pt>
                <c:pt idx="92">
                  <c:v>47008.962306984016</c:v>
                </c:pt>
                <c:pt idx="93">
                  <c:v>0</c:v>
                </c:pt>
                <c:pt idx="94">
                  <c:v>0</c:v>
                </c:pt>
                <c:pt idx="95">
                  <c:v>75454.074759635056</c:v>
                </c:pt>
                <c:pt idx="96">
                  <c:v>0</c:v>
                </c:pt>
                <c:pt idx="97">
                  <c:v>21585.529163837906</c:v>
                </c:pt>
                <c:pt idx="98">
                  <c:v>720066.54541531426</c:v>
                </c:pt>
                <c:pt idx="99">
                  <c:v>2389672.1503974269</c:v>
                </c:pt>
                <c:pt idx="100">
                  <c:v>348682.54134286736</c:v>
                </c:pt>
                <c:pt idx="101">
                  <c:v>12469.245802994521</c:v>
                </c:pt>
                <c:pt idx="102">
                  <c:v>86817.855838033007</c:v>
                </c:pt>
                <c:pt idx="103">
                  <c:v>1666784.7474087146</c:v>
                </c:pt>
                <c:pt idx="104">
                  <c:v>433252.28766855889</c:v>
                </c:pt>
                <c:pt idx="105">
                  <c:v>564266.48418002564</c:v>
                </c:pt>
                <c:pt idx="106">
                  <c:v>57880.499978436586</c:v>
                </c:pt>
                <c:pt idx="107">
                  <c:v>890655.1161124598</c:v>
                </c:pt>
                <c:pt idx="108">
                  <c:v>206666.34532958877</c:v>
                </c:pt>
                <c:pt idx="109">
                  <c:v>28078.480450301849</c:v>
                </c:pt>
                <c:pt idx="110">
                  <c:v>1395565.9396079553</c:v>
                </c:pt>
                <c:pt idx="111">
                  <c:v>6773.3484007444376</c:v>
                </c:pt>
                <c:pt idx="112">
                  <c:v>0</c:v>
                </c:pt>
                <c:pt idx="113">
                  <c:v>97119.863412467384</c:v>
                </c:pt>
                <c:pt idx="114">
                  <c:v>785544.97784434457</c:v>
                </c:pt>
                <c:pt idx="115">
                  <c:v>109853.64333819447</c:v>
                </c:pt>
                <c:pt idx="116">
                  <c:v>302280.01704886742</c:v>
                </c:pt>
                <c:pt idx="117">
                  <c:v>1062167.0631010504</c:v>
                </c:pt>
                <c:pt idx="118">
                  <c:v>586959.08602399251</c:v>
                </c:pt>
                <c:pt idx="119">
                  <c:v>3666155.8567895587</c:v>
                </c:pt>
                <c:pt idx="120">
                  <c:v>2848238.1389369876</c:v>
                </c:pt>
                <c:pt idx="121">
                  <c:v>2102449.4926668783</c:v>
                </c:pt>
                <c:pt idx="122">
                  <c:v>28372.988831961171</c:v>
                </c:pt>
                <c:pt idx="123">
                  <c:v>2104633.1913427543</c:v>
                </c:pt>
                <c:pt idx="124">
                  <c:v>1649425.1748395017</c:v>
                </c:pt>
                <c:pt idx="125">
                  <c:v>250371.38089122402</c:v>
                </c:pt>
                <c:pt idx="126">
                  <c:v>3017209.7419748767</c:v>
                </c:pt>
                <c:pt idx="127">
                  <c:v>674159.65251072496</c:v>
                </c:pt>
                <c:pt idx="128">
                  <c:v>100306.72549648432</c:v>
                </c:pt>
                <c:pt idx="129">
                  <c:v>1241592.9964035712</c:v>
                </c:pt>
                <c:pt idx="130">
                  <c:v>1234769.0914218833</c:v>
                </c:pt>
                <c:pt idx="131">
                  <c:v>709907.28833015368</c:v>
                </c:pt>
                <c:pt idx="132">
                  <c:v>4662877.4795378819</c:v>
                </c:pt>
                <c:pt idx="133">
                  <c:v>15020.7572986539</c:v>
                </c:pt>
                <c:pt idx="134">
                  <c:v>4372838.8666954711</c:v>
                </c:pt>
                <c:pt idx="135">
                  <c:v>2174339.6502426509</c:v>
                </c:pt>
                <c:pt idx="136">
                  <c:v>0</c:v>
                </c:pt>
                <c:pt idx="137">
                  <c:v>1514406.8786770168</c:v>
                </c:pt>
                <c:pt idx="138">
                  <c:v>4888044.2229138128</c:v>
                </c:pt>
                <c:pt idx="139">
                  <c:v>11224.264531884655</c:v>
                </c:pt>
                <c:pt idx="140">
                  <c:v>696886.62643045723</c:v>
                </c:pt>
                <c:pt idx="141">
                  <c:v>4784491.580890066</c:v>
                </c:pt>
                <c:pt idx="142">
                  <c:v>7001114.6412368454</c:v>
                </c:pt>
                <c:pt idx="143">
                  <c:v>7108.8121015169736</c:v>
                </c:pt>
                <c:pt idx="144">
                  <c:v>304074.64052156673</c:v>
                </c:pt>
                <c:pt idx="145">
                  <c:v>215233.89033247242</c:v>
                </c:pt>
                <c:pt idx="146">
                  <c:v>201319.09566416775</c:v>
                </c:pt>
                <c:pt idx="147">
                  <c:v>1112404.9989249974</c:v>
                </c:pt>
                <c:pt idx="148">
                  <c:v>165565.20070718156</c:v>
                </c:pt>
                <c:pt idx="149">
                  <c:v>0</c:v>
                </c:pt>
                <c:pt idx="150">
                  <c:v>0</c:v>
                </c:pt>
                <c:pt idx="151">
                  <c:v>1368750.4188236319</c:v>
                </c:pt>
                <c:pt idx="152">
                  <c:v>184820.28352507512</c:v>
                </c:pt>
                <c:pt idx="153">
                  <c:v>462344.11549046898</c:v>
                </c:pt>
                <c:pt idx="154">
                  <c:v>739944.35165694356</c:v>
                </c:pt>
                <c:pt idx="155">
                  <c:v>97798.604325086169</c:v>
                </c:pt>
                <c:pt idx="156">
                  <c:v>2321746.3232004666</c:v>
                </c:pt>
                <c:pt idx="157">
                  <c:v>321466.08517218259</c:v>
                </c:pt>
                <c:pt idx="158">
                  <c:v>1.0408231140432116</c:v>
                </c:pt>
                <c:pt idx="159">
                  <c:v>145812.53284032363</c:v>
                </c:pt>
                <c:pt idx="160">
                  <c:v>0</c:v>
                </c:pt>
                <c:pt idx="161">
                  <c:v>317923.56135221076</c:v>
                </c:pt>
                <c:pt idx="162">
                  <c:v>2227550.1226339908</c:v>
                </c:pt>
                <c:pt idx="163">
                  <c:v>4291517.6997707682</c:v>
                </c:pt>
                <c:pt idx="164">
                  <c:v>13119.074964918826</c:v>
                </c:pt>
                <c:pt idx="165">
                  <c:v>2650744.8417857937</c:v>
                </c:pt>
                <c:pt idx="166">
                  <c:v>398331.25080069614</c:v>
                </c:pt>
                <c:pt idx="167">
                  <c:v>0</c:v>
                </c:pt>
                <c:pt idx="168">
                  <c:v>253403.98275603782</c:v>
                </c:pt>
                <c:pt idx="169">
                  <c:v>454599.10466502921</c:v>
                </c:pt>
                <c:pt idx="170">
                  <c:v>2351897.5339424508</c:v>
                </c:pt>
                <c:pt idx="171">
                  <c:v>7214.2077491396331</c:v>
                </c:pt>
                <c:pt idx="172">
                  <c:v>71606.925792239534</c:v>
                </c:pt>
                <c:pt idx="173">
                  <c:v>71698.079857892197</c:v>
                </c:pt>
                <c:pt idx="174">
                  <c:v>573556.06454770407</c:v>
                </c:pt>
                <c:pt idx="175">
                  <c:v>0</c:v>
                </c:pt>
                <c:pt idx="176">
                  <c:v>72368.375676089956</c:v>
                </c:pt>
                <c:pt idx="177">
                  <c:v>630353.10671679839</c:v>
                </c:pt>
                <c:pt idx="178">
                  <c:v>0</c:v>
                </c:pt>
                <c:pt idx="179">
                  <c:v>864517.74546026485</c:v>
                </c:pt>
                <c:pt idx="180">
                  <c:v>437911.79306162219</c:v>
                </c:pt>
                <c:pt idx="181">
                  <c:v>753604.86982768332</c:v>
                </c:pt>
                <c:pt idx="182">
                  <c:v>1637888.2035302853</c:v>
                </c:pt>
                <c:pt idx="183">
                  <c:v>34015.499919777969</c:v>
                </c:pt>
                <c:pt idx="184">
                  <c:v>146321.09188365904</c:v>
                </c:pt>
                <c:pt idx="185">
                  <c:v>0</c:v>
                </c:pt>
                <c:pt idx="186">
                  <c:v>35821.03535745907</c:v>
                </c:pt>
                <c:pt idx="187">
                  <c:v>472740.98062150925</c:v>
                </c:pt>
                <c:pt idx="188">
                  <c:v>10225806.025575645</c:v>
                </c:pt>
                <c:pt idx="189">
                  <c:v>219659.01654074169</c:v>
                </c:pt>
                <c:pt idx="190">
                  <c:v>132117.65615617478</c:v>
                </c:pt>
                <c:pt idx="191">
                  <c:v>0</c:v>
                </c:pt>
                <c:pt idx="192">
                  <c:v>3086105.2451478271</c:v>
                </c:pt>
                <c:pt idx="193">
                  <c:v>1460108.2654212669</c:v>
                </c:pt>
                <c:pt idx="194">
                  <c:v>240932.65186374131</c:v>
                </c:pt>
                <c:pt idx="195">
                  <c:v>257138.28367030533</c:v>
                </c:pt>
                <c:pt idx="196">
                  <c:v>0</c:v>
                </c:pt>
                <c:pt idx="197">
                  <c:v>519588.31845418719</c:v>
                </c:pt>
                <c:pt idx="198">
                  <c:v>23318.389192228002</c:v>
                </c:pt>
                <c:pt idx="199">
                  <c:v>2006524.086986444</c:v>
                </c:pt>
                <c:pt idx="200">
                  <c:v>0</c:v>
                </c:pt>
                <c:pt idx="201">
                  <c:v>2038528.1415842858</c:v>
                </c:pt>
                <c:pt idx="202">
                  <c:v>0</c:v>
                </c:pt>
                <c:pt idx="203">
                  <c:v>17044.607905103574</c:v>
                </c:pt>
                <c:pt idx="204">
                  <c:v>3794787.3095909301</c:v>
                </c:pt>
                <c:pt idx="205">
                  <c:v>1026879.648937729</c:v>
                </c:pt>
                <c:pt idx="206">
                  <c:v>348448.66873860382</c:v>
                </c:pt>
                <c:pt idx="207">
                  <c:v>397970.96155343606</c:v>
                </c:pt>
                <c:pt idx="208">
                  <c:v>18466.996311299165</c:v>
                </c:pt>
                <c:pt idx="209">
                  <c:v>794807.71852806816</c:v>
                </c:pt>
                <c:pt idx="210">
                  <c:v>674713.51189171674</c:v>
                </c:pt>
                <c:pt idx="211">
                  <c:v>4353316.381631407</c:v>
                </c:pt>
                <c:pt idx="212">
                  <c:v>0</c:v>
                </c:pt>
                <c:pt idx="213">
                  <c:v>271627.11781772156</c:v>
                </c:pt>
                <c:pt idx="214">
                  <c:v>4663968.8389858436</c:v>
                </c:pt>
                <c:pt idx="215">
                  <c:v>3574578.3873870214</c:v>
                </c:pt>
                <c:pt idx="216">
                  <c:v>714537.0795127739</c:v>
                </c:pt>
                <c:pt idx="217">
                  <c:v>0</c:v>
                </c:pt>
                <c:pt idx="218">
                  <c:v>3090328.3216042253</c:v>
                </c:pt>
                <c:pt idx="219">
                  <c:v>93.772089791857368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3-42F9-8CAB-4566B36A08FC}"/>
            </c:ext>
          </c:extLst>
        </c:ser>
        <c:ser>
          <c:idx val="3"/>
          <c:order val="3"/>
          <c:tx>
            <c:strRef>
              <c:f>'Exit Revenue Pivots'!$E$3</c:f>
              <c:strCache>
                <c:ptCount val="1"/>
                <c:pt idx="0">
                  <c:v>Sum of 2021/22 Exit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Pivots'!$E$4:$E$224</c:f>
              <c:numCache>
                <c:formatCode>"£"#,##0</c:formatCode>
                <c:ptCount val="220"/>
                <c:pt idx="0">
                  <c:v>1743436.1657586696</c:v>
                </c:pt>
                <c:pt idx="1">
                  <c:v>2286374.0136631751</c:v>
                </c:pt>
                <c:pt idx="2">
                  <c:v>5030171.078682825</c:v>
                </c:pt>
                <c:pt idx="3">
                  <c:v>5315024.0437423196</c:v>
                </c:pt>
                <c:pt idx="4">
                  <c:v>0</c:v>
                </c:pt>
                <c:pt idx="5">
                  <c:v>543679.59131466318</c:v>
                </c:pt>
                <c:pt idx="6">
                  <c:v>4259205.0102287913</c:v>
                </c:pt>
                <c:pt idx="7">
                  <c:v>245076.58633093553</c:v>
                </c:pt>
                <c:pt idx="8">
                  <c:v>588154.97881216696</c:v>
                </c:pt>
                <c:pt idx="9">
                  <c:v>1121848.3690628125</c:v>
                </c:pt>
                <c:pt idx="10">
                  <c:v>4332687.504592062</c:v>
                </c:pt>
                <c:pt idx="11">
                  <c:v>0</c:v>
                </c:pt>
                <c:pt idx="12">
                  <c:v>2154280.2065873942</c:v>
                </c:pt>
                <c:pt idx="13">
                  <c:v>172578.59987505683</c:v>
                </c:pt>
                <c:pt idx="14">
                  <c:v>0</c:v>
                </c:pt>
                <c:pt idx="15">
                  <c:v>20669.396412532751</c:v>
                </c:pt>
                <c:pt idx="16">
                  <c:v>810123.81503403012</c:v>
                </c:pt>
                <c:pt idx="17">
                  <c:v>16783510.266575262</c:v>
                </c:pt>
                <c:pt idx="18">
                  <c:v>62645.737340742722</c:v>
                </c:pt>
                <c:pt idx="19">
                  <c:v>1162653.4755916672</c:v>
                </c:pt>
                <c:pt idx="20">
                  <c:v>438.54259190204016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461623.91936130106</c:v>
                </c:pt>
                <c:pt idx="25">
                  <c:v>1503846.5793378337</c:v>
                </c:pt>
                <c:pt idx="26">
                  <c:v>1083370.5867351214</c:v>
                </c:pt>
                <c:pt idx="27">
                  <c:v>2953896.609274901</c:v>
                </c:pt>
                <c:pt idx="28">
                  <c:v>64330.555402729027</c:v>
                </c:pt>
                <c:pt idx="29">
                  <c:v>714150.89992726862</c:v>
                </c:pt>
                <c:pt idx="30">
                  <c:v>1200094.1124339614</c:v>
                </c:pt>
                <c:pt idx="31">
                  <c:v>9500743.7193178721</c:v>
                </c:pt>
                <c:pt idx="32">
                  <c:v>3510267.540805948</c:v>
                </c:pt>
                <c:pt idx="33">
                  <c:v>16920.311891913923</c:v>
                </c:pt>
                <c:pt idx="34">
                  <c:v>728719.01570219593</c:v>
                </c:pt>
                <c:pt idx="35">
                  <c:v>7168749.6062964872</c:v>
                </c:pt>
                <c:pt idx="36">
                  <c:v>5671707.1760816239</c:v>
                </c:pt>
                <c:pt idx="37">
                  <c:v>0</c:v>
                </c:pt>
                <c:pt idx="38">
                  <c:v>150932.34345667996</c:v>
                </c:pt>
                <c:pt idx="39">
                  <c:v>4173129.8786263182</c:v>
                </c:pt>
                <c:pt idx="40">
                  <c:v>802607.31995429506</c:v>
                </c:pt>
                <c:pt idx="41">
                  <c:v>1610014.1036884689</c:v>
                </c:pt>
                <c:pt idx="42">
                  <c:v>1598182.2627777192</c:v>
                </c:pt>
                <c:pt idx="43">
                  <c:v>595945.84545966715</c:v>
                </c:pt>
                <c:pt idx="44">
                  <c:v>3493.7979938717308</c:v>
                </c:pt>
                <c:pt idx="45">
                  <c:v>0</c:v>
                </c:pt>
                <c:pt idx="46">
                  <c:v>284518.92566322448</c:v>
                </c:pt>
                <c:pt idx="47">
                  <c:v>2067240.5825529853</c:v>
                </c:pt>
                <c:pt idx="48">
                  <c:v>0</c:v>
                </c:pt>
                <c:pt idx="49">
                  <c:v>2521.4421730033382</c:v>
                </c:pt>
                <c:pt idx="50">
                  <c:v>675350.97410478722</c:v>
                </c:pt>
                <c:pt idx="51">
                  <c:v>0</c:v>
                </c:pt>
                <c:pt idx="52">
                  <c:v>574987.36790458788</c:v>
                </c:pt>
                <c:pt idx="53">
                  <c:v>188565.38101400118</c:v>
                </c:pt>
                <c:pt idx="54">
                  <c:v>9979.0586221261219</c:v>
                </c:pt>
                <c:pt idx="55">
                  <c:v>0</c:v>
                </c:pt>
                <c:pt idx="56">
                  <c:v>2029934.474245124</c:v>
                </c:pt>
                <c:pt idx="57">
                  <c:v>0</c:v>
                </c:pt>
                <c:pt idx="58">
                  <c:v>0</c:v>
                </c:pt>
                <c:pt idx="59">
                  <c:v>252225.38907515554</c:v>
                </c:pt>
                <c:pt idx="60">
                  <c:v>3304795.7261050558</c:v>
                </c:pt>
                <c:pt idx="61">
                  <c:v>9129424.3513551299</c:v>
                </c:pt>
                <c:pt idx="62">
                  <c:v>0</c:v>
                </c:pt>
                <c:pt idx="63">
                  <c:v>4486627.9034072505</c:v>
                </c:pt>
                <c:pt idx="64">
                  <c:v>4927398.0045385882</c:v>
                </c:pt>
                <c:pt idx="65">
                  <c:v>4129954.5137479543</c:v>
                </c:pt>
                <c:pt idx="66">
                  <c:v>0</c:v>
                </c:pt>
                <c:pt idx="67">
                  <c:v>0</c:v>
                </c:pt>
                <c:pt idx="68">
                  <c:v>728839.88724210788</c:v>
                </c:pt>
                <c:pt idx="69">
                  <c:v>2422884.8208629047</c:v>
                </c:pt>
                <c:pt idx="70">
                  <c:v>1316504.2772115916</c:v>
                </c:pt>
                <c:pt idx="71">
                  <c:v>3319523.7352144988</c:v>
                </c:pt>
                <c:pt idx="72">
                  <c:v>0</c:v>
                </c:pt>
                <c:pt idx="73">
                  <c:v>646845.43544504326</c:v>
                </c:pt>
                <c:pt idx="74">
                  <c:v>440149.58974779863</c:v>
                </c:pt>
                <c:pt idx="75">
                  <c:v>12998637.772107182</c:v>
                </c:pt>
                <c:pt idx="76">
                  <c:v>6804744.7587129716</c:v>
                </c:pt>
                <c:pt idx="77">
                  <c:v>21.566048655019049</c:v>
                </c:pt>
                <c:pt idx="78">
                  <c:v>1812429.0825178577</c:v>
                </c:pt>
                <c:pt idx="79">
                  <c:v>877804.71605809149</c:v>
                </c:pt>
                <c:pt idx="80">
                  <c:v>1105095.9977252986</c:v>
                </c:pt>
                <c:pt idx="81">
                  <c:v>7341089.6738173785</c:v>
                </c:pt>
                <c:pt idx="82">
                  <c:v>9539772.5751761328</c:v>
                </c:pt>
                <c:pt idx="83">
                  <c:v>0</c:v>
                </c:pt>
                <c:pt idx="84">
                  <c:v>77350.249363962605</c:v>
                </c:pt>
                <c:pt idx="85">
                  <c:v>718889.37785192626</c:v>
                </c:pt>
                <c:pt idx="86">
                  <c:v>0</c:v>
                </c:pt>
                <c:pt idx="87">
                  <c:v>2849359.1881919838</c:v>
                </c:pt>
                <c:pt idx="88">
                  <c:v>1557310.7815463506</c:v>
                </c:pt>
                <c:pt idx="89">
                  <c:v>111880.28424440087</c:v>
                </c:pt>
                <c:pt idx="90">
                  <c:v>7564897.530443917</c:v>
                </c:pt>
                <c:pt idx="91">
                  <c:v>0</c:v>
                </c:pt>
                <c:pt idx="92">
                  <c:v>78209.081716348242</c:v>
                </c:pt>
                <c:pt idx="93">
                  <c:v>0</c:v>
                </c:pt>
                <c:pt idx="94">
                  <c:v>164816.20299206325</c:v>
                </c:pt>
                <c:pt idx="95">
                  <c:v>143127.44700203417</c:v>
                </c:pt>
                <c:pt idx="96">
                  <c:v>1407945.2455226262</c:v>
                </c:pt>
                <c:pt idx="97">
                  <c:v>40917.40845638403</c:v>
                </c:pt>
                <c:pt idx="98">
                  <c:v>1356434.9403137607</c:v>
                </c:pt>
                <c:pt idx="99">
                  <c:v>4375387.1844393481</c:v>
                </c:pt>
                <c:pt idx="100">
                  <c:v>545720.19455260923</c:v>
                </c:pt>
                <c:pt idx="101">
                  <c:v>16245.375603705123</c:v>
                </c:pt>
                <c:pt idx="102">
                  <c:v>115090.92320498673</c:v>
                </c:pt>
                <c:pt idx="103">
                  <c:v>3094731.891903488</c:v>
                </c:pt>
                <c:pt idx="104">
                  <c:v>781197.04301770718</c:v>
                </c:pt>
                <c:pt idx="105">
                  <c:v>1017428.6933082552</c:v>
                </c:pt>
                <c:pt idx="106">
                  <c:v>93753.331017954843</c:v>
                </c:pt>
                <c:pt idx="107">
                  <c:v>1613235.1085156682</c:v>
                </c:pt>
                <c:pt idx="108">
                  <c:v>241898.73158396303</c:v>
                </c:pt>
                <c:pt idx="109">
                  <c:v>48245.341082605846</c:v>
                </c:pt>
                <c:pt idx="110">
                  <c:v>2487824.9876461509</c:v>
                </c:pt>
                <c:pt idx="111">
                  <c:v>10068.889028999884</c:v>
                </c:pt>
                <c:pt idx="112">
                  <c:v>0</c:v>
                </c:pt>
                <c:pt idx="113">
                  <c:v>189647.8598129781</c:v>
                </c:pt>
                <c:pt idx="114">
                  <c:v>1160759.1416266933</c:v>
                </c:pt>
                <c:pt idx="115">
                  <c:v>207731.56403232407</c:v>
                </c:pt>
                <c:pt idx="116">
                  <c:v>444309.51268375915</c:v>
                </c:pt>
                <c:pt idx="117">
                  <c:v>2061530.2164757522</c:v>
                </c:pt>
                <c:pt idx="118">
                  <c:v>990461.78363758419</c:v>
                </c:pt>
                <c:pt idx="119">
                  <c:v>6703675.7724793321</c:v>
                </c:pt>
                <c:pt idx="120">
                  <c:v>5077451.2416122705</c:v>
                </c:pt>
                <c:pt idx="121">
                  <c:v>3922553.212708375</c:v>
                </c:pt>
                <c:pt idx="122">
                  <c:v>53240.890753159161</c:v>
                </c:pt>
                <c:pt idx="123">
                  <c:v>3900824.851924289</c:v>
                </c:pt>
                <c:pt idx="124">
                  <c:v>2963666.998190809</c:v>
                </c:pt>
                <c:pt idx="125">
                  <c:v>485850.52604408184</c:v>
                </c:pt>
                <c:pt idx="126">
                  <c:v>5551502.0409183642</c:v>
                </c:pt>
                <c:pt idx="127">
                  <c:v>1229935.7255334514</c:v>
                </c:pt>
                <c:pt idx="128">
                  <c:v>160740.84527940225</c:v>
                </c:pt>
                <c:pt idx="129">
                  <c:v>2316726.9518478746</c:v>
                </c:pt>
                <c:pt idx="130">
                  <c:v>2254734.8658957495</c:v>
                </c:pt>
                <c:pt idx="131">
                  <c:v>1369274.5350670523</c:v>
                </c:pt>
                <c:pt idx="132">
                  <c:v>6767827.8827656899</c:v>
                </c:pt>
                <c:pt idx="133">
                  <c:v>21631.33163850745</c:v>
                </c:pt>
                <c:pt idx="134">
                  <c:v>7055963.5201039826</c:v>
                </c:pt>
                <c:pt idx="135">
                  <c:v>4061843.4908653577</c:v>
                </c:pt>
                <c:pt idx="136">
                  <c:v>0</c:v>
                </c:pt>
                <c:pt idx="137">
                  <c:v>2431238.05240897</c:v>
                </c:pt>
                <c:pt idx="138">
                  <c:v>8924468.3998973724</c:v>
                </c:pt>
                <c:pt idx="139">
                  <c:v>20839.350801194414</c:v>
                </c:pt>
                <c:pt idx="140">
                  <c:v>1293863.3828159382</c:v>
                </c:pt>
                <c:pt idx="141">
                  <c:v>8764373.8870617803</c:v>
                </c:pt>
                <c:pt idx="142">
                  <c:v>12824849.893573675</c:v>
                </c:pt>
                <c:pt idx="143">
                  <c:v>10430.422311691793</c:v>
                </c:pt>
                <c:pt idx="144">
                  <c:v>453998.8757300314</c:v>
                </c:pt>
                <c:pt idx="145">
                  <c:v>404818.34572762018</c:v>
                </c:pt>
                <c:pt idx="146">
                  <c:v>261719.87738041929</c:v>
                </c:pt>
                <c:pt idx="147">
                  <c:v>2095538.7677595918</c:v>
                </c:pt>
                <c:pt idx="148">
                  <c:v>270596.61695069046</c:v>
                </c:pt>
                <c:pt idx="149">
                  <c:v>0</c:v>
                </c:pt>
                <c:pt idx="150">
                  <c:v>0</c:v>
                </c:pt>
                <c:pt idx="151">
                  <c:v>2196785.9987814594</c:v>
                </c:pt>
                <c:pt idx="152">
                  <c:v>352274.32894989412</c:v>
                </c:pt>
                <c:pt idx="153">
                  <c:v>881245.06640657759</c:v>
                </c:pt>
                <c:pt idx="154">
                  <c:v>1324027.9003398211</c:v>
                </c:pt>
                <c:pt idx="155">
                  <c:v>180069.32137913938</c:v>
                </c:pt>
                <c:pt idx="156">
                  <c:v>4552533.8168841042</c:v>
                </c:pt>
                <c:pt idx="157">
                  <c:v>586552.89000672835</c:v>
                </c:pt>
                <c:pt idx="158">
                  <c:v>1.8770299213052268</c:v>
                </c:pt>
                <c:pt idx="159">
                  <c:v>233924.60267476423</c:v>
                </c:pt>
                <c:pt idx="160">
                  <c:v>0</c:v>
                </c:pt>
                <c:pt idx="161">
                  <c:v>421684.68365218281</c:v>
                </c:pt>
                <c:pt idx="162">
                  <c:v>2954558.5259145619</c:v>
                </c:pt>
                <c:pt idx="163">
                  <c:v>7136207.6337455902</c:v>
                </c:pt>
                <c:pt idx="164">
                  <c:v>21787.378106172404</c:v>
                </c:pt>
                <c:pt idx="165">
                  <c:v>4945389.5604527546</c:v>
                </c:pt>
                <c:pt idx="166">
                  <c:v>743682.70502392366</c:v>
                </c:pt>
                <c:pt idx="167">
                  <c:v>0</c:v>
                </c:pt>
                <c:pt idx="168">
                  <c:v>421346.38806460344</c:v>
                </c:pt>
                <c:pt idx="169">
                  <c:v>844883.83794836723</c:v>
                </c:pt>
                <c:pt idx="170">
                  <c:v>4300684.0649537789</c:v>
                </c:pt>
                <c:pt idx="171">
                  <c:v>13384.534962463111</c:v>
                </c:pt>
                <c:pt idx="172">
                  <c:v>137921.71402146289</c:v>
                </c:pt>
                <c:pt idx="173">
                  <c:v>127858.95611828307</c:v>
                </c:pt>
                <c:pt idx="174">
                  <c:v>780403.74925295671</c:v>
                </c:pt>
                <c:pt idx="175">
                  <c:v>0</c:v>
                </c:pt>
                <c:pt idx="176">
                  <c:v>84165.309112583229</c:v>
                </c:pt>
                <c:pt idx="177">
                  <c:v>733108.39964624424</c:v>
                </c:pt>
                <c:pt idx="178">
                  <c:v>0</c:v>
                </c:pt>
                <c:pt idx="179">
                  <c:v>1609528.0153787602</c:v>
                </c:pt>
                <c:pt idx="180">
                  <c:v>714774.96445171512</c:v>
                </c:pt>
                <c:pt idx="181">
                  <c:v>1379252.2634365223</c:v>
                </c:pt>
                <c:pt idx="182">
                  <c:v>2870822.8880836368</c:v>
                </c:pt>
                <c:pt idx="183">
                  <c:v>49371.026756230087</c:v>
                </c:pt>
                <c:pt idx="184">
                  <c:v>284626.7542395966</c:v>
                </c:pt>
                <c:pt idx="185">
                  <c:v>756876.44199087936</c:v>
                </c:pt>
                <c:pt idx="186">
                  <c:v>64632.410091165926</c:v>
                </c:pt>
                <c:pt idx="187">
                  <c:v>852973.36108591617</c:v>
                </c:pt>
                <c:pt idx="188">
                  <c:v>18438639.832651678</c:v>
                </c:pt>
                <c:pt idx="189">
                  <c:v>322308.85461810278</c:v>
                </c:pt>
                <c:pt idx="190">
                  <c:v>193849.96098655139</c:v>
                </c:pt>
                <c:pt idx="191">
                  <c:v>0</c:v>
                </c:pt>
                <c:pt idx="192">
                  <c:v>5032887.9969436415</c:v>
                </c:pt>
                <c:pt idx="193">
                  <c:v>2381176.5249518882</c:v>
                </c:pt>
                <c:pt idx="194">
                  <c:v>392918.24332411616</c:v>
                </c:pt>
                <c:pt idx="195">
                  <c:v>393513.31495672476</c:v>
                </c:pt>
                <c:pt idx="196">
                  <c:v>0</c:v>
                </c:pt>
                <c:pt idx="197">
                  <c:v>969055.3427246986</c:v>
                </c:pt>
                <c:pt idx="198">
                  <c:v>34680.391678474567</c:v>
                </c:pt>
                <c:pt idx="199">
                  <c:v>3243888.0337292058</c:v>
                </c:pt>
                <c:pt idx="200">
                  <c:v>0</c:v>
                </c:pt>
                <c:pt idx="201">
                  <c:v>3897967.1204471453</c:v>
                </c:pt>
                <c:pt idx="202">
                  <c:v>0</c:v>
                </c:pt>
                <c:pt idx="203">
                  <c:v>28665.781972693447</c:v>
                </c:pt>
                <c:pt idx="204">
                  <c:v>7099029.0150019396</c:v>
                </c:pt>
                <c:pt idx="205">
                  <c:v>1728983.406798854</c:v>
                </c:pt>
                <c:pt idx="206">
                  <c:v>628424.42267116904</c:v>
                </c:pt>
                <c:pt idx="207">
                  <c:v>737799.60313419474</c:v>
                </c:pt>
                <c:pt idx="208">
                  <c:v>34236.021885550872</c:v>
                </c:pt>
                <c:pt idx="209">
                  <c:v>1473496.50087288</c:v>
                </c:pt>
                <c:pt idx="210">
                  <c:v>1038696.9182803881</c:v>
                </c:pt>
                <c:pt idx="211">
                  <c:v>7996694.0915228482</c:v>
                </c:pt>
                <c:pt idx="212">
                  <c:v>0</c:v>
                </c:pt>
                <c:pt idx="213">
                  <c:v>484739.54171248979</c:v>
                </c:pt>
                <c:pt idx="214">
                  <c:v>8323212.1142207645</c:v>
                </c:pt>
                <c:pt idx="215">
                  <c:v>6379110.8311951729</c:v>
                </c:pt>
                <c:pt idx="216">
                  <c:v>1264478.9811717032</c:v>
                </c:pt>
                <c:pt idx="217">
                  <c:v>0</c:v>
                </c:pt>
                <c:pt idx="218">
                  <c:v>5471932.7303464152</c:v>
                </c:pt>
                <c:pt idx="219">
                  <c:v>137.67001585655038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3-42F9-8CAB-4566B36A0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407328"/>
        <c:axId val="615407656"/>
      </c:barChart>
      <c:catAx>
        <c:axId val="6154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656"/>
        <c:crosses val="autoZero"/>
        <c:auto val="1"/>
        <c:lblAlgn val="ctr"/>
        <c:lblOffset val="100"/>
        <c:noMultiLvlLbl val="0"/>
      </c:catAx>
      <c:valAx>
        <c:axId val="61540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[Counterfactual Analysis Workbook.xlsx]Exit Revenue Pivots!PivotTable4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Pivots'!$I$3</c:f>
              <c:strCache>
                <c:ptCount val="1"/>
                <c:pt idx="0">
                  <c:v>Sum of 2017/18 Exit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Pivots'!$I$4:$I$224</c:f>
              <c:numCache>
                <c:formatCode>"£"#,##0</c:formatCode>
                <c:ptCount val="220"/>
                <c:pt idx="0">
                  <c:v>647819.94123800599</c:v>
                </c:pt>
                <c:pt idx="1">
                  <c:v>3018237.6673142752</c:v>
                </c:pt>
                <c:pt idx="2">
                  <c:v>5635190.2756541949</c:v>
                </c:pt>
                <c:pt idx="3">
                  <c:v>5503169.5907825595</c:v>
                </c:pt>
                <c:pt idx="4">
                  <c:v>0</c:v>
                </c:pt>
                <c:pt idx="5">
                  <c:v>139481.42801423749</c:v>
                </c:pt>
                <c:pt idx="6">
                  <c:v>6687138.0446834862</c:v>
                </c:pt>
                <c:pt idx="7">
                  <c:v>134687.81330750999</c:v>
                </c:pt>
                <c:pt idx="8">
                  <c:v>892221.5335040841</c:v>
                </c:pt>
                <c:pt idx="9">
                  <c:v>1240322.9678257403</c:v>
                </c:pt>
                <c:pt idx="10">
                  <c:v>4763839.4023804925</c:v>
                </c:pt>
                <c:pt idx="11">
                  <c:v>0</c:v>
                </c:pt>
                <c:pt idx="12">
                  <c:v>2865768.8618480652</c:v>
                </c:pt>
                <c:pt idx="13">
                  <c:v>68411.095595477993</c:v>
                </c:pt>
                <c:pt idx="14">
                  <c:v>0</c:v>
                </c:pt>
                <c:pt idx="15">
                  <c:v>21984.427871559998</c:v>
                </c:pt>
                <c:pt idx="16">
                  <c:v>861911.85645636043</c:v>
                </c:pt>
                <c:pt idx="17">
                  <c:v>17851313.290570233</c:v>
                </c:pt>
                <c:pt idx="18">
                  <c:v>47057.826349369003</c:v>
                </c:pt>
                <c:pt idx="19">
                  <c:v>384305.16207196953</c:v>
                </c:pt>
                <c:pt idx="20">
                  <c:v>491.67681750000003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540323.68330567691</c:v>
                </c:pt>
                <c:pt idx="26">
                  <c:v>1395655.004090138</c:v>
                </c:pt>
                <c:pt idx="27">
                  <c:v>2094381.3875037518</c:v>
                </c:pt>
                <c:pt idx="28">
                  <c:v>87112.586246399995</c:v>
                </c:pt>
                <c:pt idx="29">
                  <c:v>939617.12947399996</c:v>
                </c:pt>
                <c:pt idx="30">
                  <c:v>1226581.5680981171</c:v>
                </c:pt>
                <c:pt idx="31">
                  <c:v>12094259.795830781</c:v>
                </c:pt>
                <c:pt idx="32">
                  <c:v>1462549.0620878767</c:v>
                </c:pt>
                <c:pt idx="33">
                  <c:v>25174.221874966999</c:v>
                </c:pt>
                <c:pt idx="34">
                  <c:v>1054313.7029117001</c:v>
                </c:pt>
                <c:pt idx="35">
                  <c:v>10180614.872511864</c:v>
                </c:pt>
                <c:pt idx="36">
                  <c:v>6558193.5227260888</c:v>
                </c:pt>
                <c:pt idx="37">
                  <c:v>0</c:v>
                </c:pt>
                <c:pt idx="38">
                  <c:v>71881.822883347995</c:v>
                </c:pt>
                <c:pt idx="39">
                  <c:v>1443234.8780793629</c:v>
                </c:pt>
                <c:pt idx="40">
                  <c:v>909046.32780777756</c:v>
                </c:pt>
                <c:pt idx="41">
                  <c:v>13824.184827382502</c:v>
                </c:pt>
                <c:pt idx="42">
                  <c:v>2475160.5434073429</c:v>
                </c:pt>
                <c:pt idx="43">
                  <c:v>563797.21973586758</c:v>
                </c:pt>
                <c:pt idx="44">
                  <c:v>5015.778931152</c:v>
                </c:pt>
                <c:pt idx="45">
                  <c:v>0</c:v>
                </c:pt>
                <c:pt idx="46">
                  <c:v>119378.526736728</c:v>
                </c:pt>
                <c:pt idx="47">
                  <c:v>3257698.8612657283</c:v>
                </c:pt>
                <c:pt idx="48">
                  <c:v>0</c:v>
                </c:pt>
                <c:pt idx="49">
                  <c:v>3970.9728864960007</c:v>
                </c:pt>
                <c:pt idx="50">
                  <c:v>794467.85029603401</c:v>
                </c:pt>
                <c:pt idx="51">
                  <c:v>0</c:v>
                </c:pt>
                <c:pt idx="52">
                  <c:v>788743.10848875716</c:v>
                </c:pt>
                <c:pt idx="53">
                  <c:v>68226.029961856504</c:v>
                </c:pt>
                <c:pt idx="54">
                  <c:v>2655.1563506100001</c:v>
                </c:pt>
                <c:pt idx="55">
                  <c:v>0</c:v>
                </c:pt>
                <c:pt idx="56">
                  <c:v>1188702.9145922482</c:v>
                </c:pt>
                <c:pt idx="57">
                  <c:v>0</c:v>
                </c:pt>
                <c:pt idx="58">
                  <c:v>0</c:v>
                </c:pt>
                <c:pt idx="59">
                  <c:v>391188.65633100003</c:v>
                </c:pt>
                <c:pt idx="60">
                  <c:v>4228709.1944085117</c:v>
                </c:pt>
                <c:pt idx="61">
                  <c:v>5609100.9043565728</c:v>
                </c:pt>
                <c:pt idx="62">
                  <c:v>0</c:v>
                </c:pt>
                <c:pt idx="63">
                  <c:v>7346697.3957120534</c:v>
                </c:pt>
                <c:pt idx="64">
                  <c:v>1184957.3169686464</c:v>
                </c:pt>
                <c:pt idx="65">
                  <c:v>1980640.1781221512</c:v>
                </c:pt>
                <c:pt idx="66">
                  <c:v>0</c:v>
                </c:pt>
                <c:pt idx="67">
                  <c:v>0</c:v>
                </c:pt>
                <c:pt idx="68">
                  <c:v>1065169.09271619</c:v>
                </c:pt>
                <c:pt idx="69">
                  <c:v>2615255.869682312</c:v>
                </c:pt>
                <c:pt idx="70">
                  <c:v>1835243.9530452257</c:v>
                </c:pt>
                <c:pt idx="71">
                  <c:v>1565902.8440735075</c:v>
                </c:pt>
                <c:pt idx="72">
                  <c:v>0</c:v>
                </c:pt>
                <c:pt idx="73">
                  <c:v>761480.13784698898</c:v>
                </c:pt>
                <c:pt idx="74">
                  <c:v>530901.74540444301</c:v>
                </c:pt>
                <c:pt idx="75">
                  <c:v>11367457.421218393</c:v>
                </c:pt>
                <c:pt idx="76">
                  <c:v>3737125.3490911466</c:v>
                </c:pt>
                <c:pt idx="77">
                  <c:v>39.595203999999995</c:v>
                </c:pt>
                <c:pt idx="78">
                  <c:v>2017312.6078368239</c:v>
                </c:pt>
                <c:pt idx="79">
                  <c:v>663997.89614375436</c:v>
                </c:pt>
                <c:pt idx="80">
                  <c:v>6870.7571365509993</c:v>
                </c:pt>
                <c:pt idx="81">
                  <c:v>5653252.1114927549</c:v>
                </c:pt>
                <c:pt idx="82">
                  <c:v>4120971.8565198677</c:v>
                </c:pt>
                <c:pt idx="83">
                  <c:v>0</c:v>
                </c:pt>
                <c:pt idx="84">
                  <c:v>114408.94159331999</c:v>
                </c:pt>
                <c:pt idx="85">
                  <c:v>596736.3088210976</c:v>
                </c:pt>
                <c:pt idx="86">
                  <c:v>0</c:v>
                </c:pt>
                <c:pt idx="87">
                  <c:v>2890325.6897447901</c:v>
                </c:pt>
                <c:pt idx="88">
                  <c:v>1266072.0383642251</c:v>
                </c:pt>
                <c:pt idx="89">
                  <c:v>54207.226926586001</c:v>
                </c:pt>
                <c:pt idx="90">
                  <c:v>8180196.9936063364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80248.093279298992</c:v>
                </c:pt>
                <c:pt idx="98">
                  <c:v>2209562.456179901</c:v>
                </c:pt>
                <c:pt idx="99">
                  <c:v>2636785.0172969373</c:v>
                </c:pt>
                <c:pt idx="100">
                  <c:v>3408.7615742180001</c:v>
                </c:pt>
                <c:pt idx="101">
                  <c:v>3145.2563949999994</c:v>
                </c:pt>
                <c:pt idx="102">
                  <c:v>42155.362429407491</c:v>
                </c:pt>
                <c:pt idx="103">
                  <c:v>4060516.9677298404</c:v>
                </c:pt>
                <c:pt idx="104">
                  <c:v>830498.57499939995</c:v>
                </c:pt>
                <c:pt idx="105">
                  <c:v>939927.68437430006</c:v>
                </c:pt>
                <c:pt idx="106">
                  <c:v>98756.242579637503</c:v>
                </c:pt>
                <c:pt idx="107">
                  <c:v>2467879.9088817295</c:v>
                </c:pt>
                <c:pt idx="108">
                  <c:v>79032.468423774</c:v>
                </c:pt>
                <c:pt idx="109">
                  <c:v>23570.4966779555</c:v>
                </c:pt>
                <c:pt idx="110">
                  <c:v>3035558.4232997317</c:v>
                </c:pt>
                <c:pt idx="111">
                  <c:v>4323.7240032735008</c:v>
                </c:pt>
                <c:pt idx="112">
                  <c:v>0</c:v>
                </c:pt>
                <c:pt idx="113">
                  <c:v>149195.5209703375</c:v>
                </c:pt>
                <c:pt idx="114">
                  <c:v>274675.56053279852</c:v>
                </c:pt>
                <c:pt idx="115">
                  <c:v>220374.85078903401</c:v>
                </c:pt>
                <c:pt idx="116">
                  <c:v>229711.33231127204</c:v>
                </c:pt>
                <c:pt idx="117">
                  <c:v>2232443.0673959209</c:v>
                </c:pt>
                <c:pt idx="118">
                  <c:v>1725841.19538125</c:v>
                </c:pt>
                <c:pt idx="119">
                  <c:v>7269631.8063052036</c:v>
                </c:pt>
                <c:pt idx="120">
                  <c:v>6662493.0550701981</c:v>
                </c:pt>
                <c:pt idx="121">
                  <c:v>5780056.4869553</c:v>
                </c:pt>
                <c:pt idx="122">
                  <c:v>78003.216608158997</c:v>
                </c:pt>
                <c:pt idx="123">
                  <c:v>5061221.8688032748</c:v>
                </c:pt>
                <c:pt idx="124">
                  <c:v>3709249.581227663</c:v>
                </c:pt>
                <c:pt idx="125">
                  <c:v>430071.15580879163</c:v>
                </c:pt>
                <c:pt idx="126">
                  <c:v>4066526.846754652</c:v>
                </c:pt>
                <c:pt idx="127">
                  <c:v>1247253.3398996219</c:v>
                </c:pt>
                <c:pt idx="128">
                  <c:v>125686.40259733799</c:v>
                </c:pt>
                <c:pt idx="129">
                  <c:v>3730048.4802503278</c:v>
                </c:pt>
                <c:pt idx="130">
                  <c:v>2306689.0646510702</c:v>
                </c:pt>
                <c:pt idx="131">
                  <c:v>1769796.5550182913</c:v>
                </c:pt>
                <c:pt idx="132">
                  <c:v>7553788.0761398003</c:v>
                </c:pt>
                <c:pt idx="133">
                  <c:v>5917.1653248639996</c:v>
                </c:pt>
                <c:pt idx="134">
                  <c:v>6662448.1990746409</c:v>
                </c:pt>
                <c:pt idx="135">
                  <c:v>4995416.5511183264</c:v>
                </c:pt>
                <c:pt idx="136">
                  <c:v>0</c:v>
                </c:pt>
                <c:pt idx="137">
                  <c:v>1021266.8606744794</c:v>
                </c:pt>
                <c:pt idx="138">
                  <c:v>5553803.8259909712</c:v>
                </c:pt>
                <c:pt idx="139">
                  <c:v>28936.698041625001</c:v>
                </c:pt>
                <c:pt idx="140">
                  <c:v>958012.85430990905</c:v>
                </c:pt>
                <c:pt idx="141">
                  <c:v>8223223.5851936284</c:v>
                </c:pt>
                <c:pt idx="142">
                  <c:v>11577819.924560478</c:v>
                </c:pt>
                <c:pt idx="143">
                  <c:v>13363.616936417</c:v>
                </c:pt>
                <c:pt idx="144">
                  <c:v>295113.86819724605</c:v>
                </c:pt>
                <c:pt idx="145">
                  <c:v>777558.24238562817</c:v>
                </c:pt>
                <c:pt idx="146">
                  <c:v>44279.0499326645</c:v>
                </c:pt>
                <c:pt idx="147">
                  <c:v>2548678.747306115</c:v>
                </c:pt>
                <c:pt idx="148">
                  <c:v>123882.89756100801</c:v>
                </c:pt>
                <c:pt idx="149">
                  <c:v>0</c:v>
                </c:pt>
                <c:pt idx="150">
                  <c:v>0</c:v>
                </c:pt>
                <c:pt idx="151">
                  <c:v>3127093.900117836</c:v>
                </c:pt>
                <c:pt idx="152">
                  <c:v>324157.956615576</c:v>
                </c:pt>
                <c:pt idx="153">
                  <c:v>958379.98481676017</c:v>
                </c:pt>
                <c:pt idx="154">
                  <c:v>996650.64836485335</c:v>
                </c:pt>
                <c:pt idx="155">
                  <c:v>157663.45164463</c:v>
                </c:pt>
                <c:pt idx="156">
                  <c:v>5589189.612468658</c:v>
                </c:pt>
                <c:pt idx="157">
                  <c:v>688331.16891263996</c:v>
                </c:pt>
                <c:pt idx="158">
                  <c:v>2.4222384999999997</c:v>
                </c:pt>
                <c:pt idx="159">
                  <c:v>329774.05676730903</c:v>
                </c:pt>
                <c:pt idx="160">
                  <c:v>0</c:v>
                </c:pt>
                <c:pt idx="161">
                  <c:v>740389.45892435953</c:v>
                </c:pt>
                <c:pt idx="162">
                  <c:v>166836.0830510435</c:v>
                </c:pt>
                <c:pt idx="163">
                  <c:v>8069877.1469899388</c:v>
                </c:pt>
                <c:pt idx="164">
                  <c:v>38288.915999399993</c:v>
                </c:pt>
                <c:pt idx="165">
                  <c:v>6245893.4206387438</c:v>
                </c:pt>
                <c:pt idx="166">
                  <c:v>968829.18430952495</c:v>
                </c:pt>
                <c:pt idx="167">
                  <c:v>0</c:v>
                </c:pt>
                <c:pt idx="168">
                  <c:v>535349.90724388801</c:v>
                </c:pt>
                <c:pt idx="169">
                  <c:v>1617865.7149100159</c:v>
                </c:pt>
                <c:pt idx="170">
                  <c:v>2070295.2435234468</c:v>
                </c:pt>
                <c:pt idx="171">
                  <c:v>25581.537608550003</c:v>
                </c:pt>
                <c:pt idx="172">
                  <c:v>178069.95249174035</c:v>
                </c:pt>
                <c:pt idx="173">
                  <c:v>90641.597548490012</c:v>
                </c:pt>
                <c:pt idx="174">
                  <c:v>155544.33558570247</c:v>
                </c:pt>
                <c:pt idx="175">
                  <c:v>0</c:v>
                </c:pt>
                <c:pt idx="176">
                  <c:v>31832.580464011502</c:v>
                </c:pt>
                <c:pt idx="177">
                  <c:v>679869.9599409299</c:v>
                </c:pt>
                <c:pt idx="178">
                  <c:v>0</c:v>
                </c:pt>
                <c:pt idx="179">
                  <c:v>2198782.3564368533</c:v>
                </c:pt>
                <c:pt idx="180">
                  <c:v>968695.7381783881</c:v>
                </c:pt>
                <c:pt idx="181">
                  <c:v>1546419.574130442</c:v>
                </c:pt>
                <c:pt idx="182">
                  <c:v>3877532.7328666495</c:v>
                </c:pt>
                <c:pt idx="183">
                  <c:v>788.82122514749994</c:v>
                </c:pt>
                <c:pt idx="184">
                  <c:v>318982.39116736001</c:v>
                </c:pt>
                <c:pt idx="185">
                  <c:v>794352.99932188203</c:v>
                </c:pt>
                <c:pt idx="186">
                  <c:v>52293.441600254489</c:v>
                </c:pt>
                <c:pt idx="187">
                  <c:v>1198884.5013571798</c:v>
                </c:pt>
                <c:pt idx="188">
                  <c:v>13628660.41133838</c:v>
                </c:pt>
                <c:pt idx="189">
                  <c:v>412413.54686343891</c:v>
                </c:pt>
                <c:pt idx="190">
                  <c:v>248363.54122112942</c:v>
                </c:pt>
                <c:pt idx="191">
                  <c:v>0</c:v>
                </c:pt>
                <c:pt idx="192">
                  <c:v>3272611.2939278758</c:v>
                </c:pt>
                <c:pt idx="193">
                  <c:v>3346131.4405773869</c:v>
                </c:pt>
                <c:pt idx="194">
                  <c:v>551312.34109838703</c:v>
                </c:pt>
                <c:pt idx="195">
                  <c:v>192622.53303205399</c:v>
                </c:pt>
                <c:pt idx="196">
                  <c:v>0</c:v>
                </c:pt>
                <c:pt idx="197">
                  <c:v>828841.01208369981</c:v>
                </c:pt>
                <c:pt idx="198">
                  <c:v>18290.603678058498</c:v>
                </c:pt>
                <c:pt idx="199">
                  <c:v>1844607.1094712997</c:v>
                </c:pt>
                <c:pt idx="200">
                  <c:v>0</c:v>
                </c:pt>
                <c:pt idx="201">
                  <c:v>4737504.1582109518</c:v>
                </c:pt>
                <c:pt idx="202">
                  <c:v>0</c:v>
                </c:pt>
                <c:pt idx="203">
                  <c:v>14719.023056079999</c:v>
                </c:pt>
                <c:pt idx="204">
                  <c:v>12206719.046268102</c:v>
                </c:pt>
                <c:pt idx="205">
                  <c:v>2506090.805776888</c:v>
                </c:pt>
                <c:pt idx="206">
                  <c:v>471679.57176948001</c:v>
                </c:pt>
                <c:pt idx="207">
                  <c:v>954756.72114526271</c:v>
                </c:pt>
                <c:pt idx="208">
                  <c:v>65329.059177579999</c:v>
                </c:pt>
                <c:pt idx="209">
                  <c:v>2288928.5190226398</c:v>
                </c:pt>
                <c:pt idx="210">
                  <c:v>609040.36534093204</c:v>
                </c:pt>
                <c:pt idx="211">
                  <c:v>7724205.1161724227</c:v>
                </c:pt>
                <c:pt idx="212">
                  <c:v>0</c:v>
                </c:pt>
                <c:pt idx="213">
                  <c:v>538917.2922913502</c:v>
                </c:pt>
                <c:pt idx="214">
                  <c:v>8249682.3357379194</c:v>
                </c:pt>
                <c:pt idx="215">
                  <c:v>5633007.7035676958</c:v>
                </c:pt>
                <c:pt idx="216">
                  <c:v>1807166.7356512439</c:v>
                </c:pt>
                <c:pt idx="217">
                  <c:v>0</c:v>
                </c:pt>
                <c:pt idx="218">
                  <c:v>1099075.1359745499</c:v>
                </c:pt>
                <c:pt idx="219">
                  <c:v>177.35375954999998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32-44F8-87CD-18984DB91986}"/>
            </c:ext>
          </c:extLst>
        </c:ser>
        <c:ser>
          <c:idx val="1"/>
          <c:order val="1"/>
          <c:tx>
            <c:strRef>
              <c:f>'Exit Revenue Pivots'!$J$3</c:f>
              <c:strCache>
                <c:ptCount val="1"/>
                <c:pt idx="0">
                  <c:v>Sum of 2019/20 Exit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Pivots'!$J$4:$J$224</c:f>
              <c:numCache>
                <c:formatCode>"£"#,##0</c:formatCode>
                <c:ptCount val="220"/>
                <c:pt idx="0">
                  <c:v>1407300.7663028073</c:v>
                </c:pt>
                <c:pt idx="1">
                  <c:v>1171274.2052400322</c:v>
                </c:pt>
                <c:pt idx="2">
                  <c:v>2498655.1253039907</c:v>
                </c:pt>
                <c:pt idx="3">
                  <c:v>2640151.1718540243</c:v>
                </c:pt>
                <c:pt idx="4">
                  <c:v>0</c:v>
                </c:pt>
                <c:pt idx="5">
                  <c:v>383410.35381826706</c:v>
                </c:pt>
                <c:pt idx="6">
                  <c:v>2142799.7435702677</c:v>
                </c:pt>
                <c:pt idx="7">
                  <c:v>144973.42620884892</c:v>
                </c:pt>
                <c:pt idx="8">
                  <c:v>298018.58083268651</c:v>
                </c:pt>
                <c:pt idx="9">
                  <c:v>568441.43278830464</c:v>
                </c:pt>
                <c:pt idx="10">
                  <c:v>2147128.5606612805</c:v>
                </c:pt>
                <c:pt idx="11">
                  <c:v>0</c:v>
                </c:pt>
                <c:pt idx="12">
                  <c:v>1142582.9270322723</c:v>
                </c:pt>
                <c:pt idx="13">
                  <c:v>93914.464288104165</c:v>
                </c:pt>
                <c:pt idx="14">
                  <c:v>0</c:v>
                </c:pt>
                <c:pt idx="15">
                  <c:v>0</c:v>
                </c:pt>
                <c:pt idx="16">
                  <c:v>440856.19046068331</c:v>
                </c:pt>
                <c:pt idx="17">
                  <c:v>9133313.0336000919</c:v>
                </c:pt>
                <c:pt idx="18">
                  <c:v>39421.995702802211</c:v>
                </c:pt>
                <c:pt idx="19">
                  <c:v>878569.15366398951</c:v>
                </c:pt>
                <c:pt idx="20">
                  <c:v>231.13266025445031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247928.60799394443</c:v>
                </c:pt>
                <c:pt idx="25">
                  <c:v>1061942.5261443947</c:v>
                </c:pt>
                <c:pt idx="26">
                  <c:v>712096.71070682537</c:v>
                </c:pt>
                <c:pt idx="27">
                  <c:v>1962988.6767863056</c:v>
                </c:pt>
                <c:pt idx="28">
                  <c:v>0</c:v>
                </c:pt>
                <c:pt idx="29">
                  <c:v>357023.62024563557</c:v>
                </c:pt>
                <c:pt idx="30">
                  <c:v>858404.98118363519</c:v>
                </c:pt>
                <c:pt idx="31">
                  <c:v>5537825.6313334983</c:v>
                </c:pt>
                <c:pt idx="32">
                  <c:v>2010891.1850266454</c:v>
                </c:pt>
                <c:pt idx="33">
                  <c:v>9692.9666003575312</c:v>
                </c:pt>
                <c:pt idx="34">
                  <c:v>417453.83450185484</c:v>
                </c:pt>
                <c:pt idx="35">
                  <c:v>3858508.4957743404</c:v>
                </c:pt>
                <c:pt idx="36">
                  <c:v>3052740.2303511477</c:v>
                </c:pt>
                <c:pt idx="37">
                  <c:v>0</c:v>
                </c:pt>
                <c:pt idx="38">
                  <c:v>81721.228895232562</c:v>
                </c:pt>
                <c:pt idx="39">
                  <c:v>2937647.8299013637</c:v>
                </c:pt>
                <c:pt idx="40">
                  <c:v>483844.48947685468</c:v>
                </c:pt>
                <c:pt idx="41">
                  <c:v>1303022.3280845319</c:v>
                </c:pt>
                <c:pt idx="42">
                  <c:v>833309.10900044697</c:v>
                </c:pt>
                <c:pt idx="43">
                  <c:v>300371.31255470752</c:v>
                </c:pt>
                <c:pt idx="44">
                  <c:v>1760.9598207884142</c:v>
                </c:pt>
                <c:pt idx="45">
                  <c:v>0</c:v>
                </c:pt>
                <c:pt idx="46">
                  <c:v>218320.04496868723</c:v>
                </c:pt>
                <c:pt idx="47">
                  <c:v>1067881.17159857</c:v>
                </c:pt>
                <c:pt idx="48">
                  <c:v>0</c:v>
                </c:pt>
                <c:pt idx="49">
                  <c:v>1350.6665796543375</c:v>
                </c:pt>
                <c:pt idx="50">
                  <c:v>342905.61671925336</c:v>
                </c:pt>
                <c:pt idx="51">
                  <c:v>0</c:v>
                </c:pt>
                <c:pt idx="52">
                  <c:v>308237.85957810376</c:v>
                </c:pt>
                <c:pt idx="53">
                  <c:v>139203.79384008513</c:v>
                </c:pt>
                <c:pt idx="54">
                  <c:v>7010.4264061116537</c:v>
                </c:pt>
                <c:pt idx="55">
                  <c:v>0</c:v>
                </c:pt>
                <c:pt idx="56">
                  <c:v>1334649.3068224133</c:v>
                </c:pt>
                <c:pt idx="57">
                  <c:v>0</c:v>
                </c:pt>
                <c:pt idx="58">
                  <c:v>0</c:v>
                </c:pt>
                <c:pt idx="59">
                  <c:v>131514.89168670337</c:v>
                </c:pt>
                <c:pt idx="60">
                  <c:v>1774064.8269680184</c:v>
                </c:pt>
                <c:pt idx="61">
                  <c:v>4689066.5160085391</c:v>
                </c:pt>
                <c:pt idx="62">
                  <c:v>0</c:v>
                </c:pt>
                <c:pt idx="63">
                  <c:v>2238297.1303813439</c:v>
                </c:pt>
                <c:pt idx="64">
                  <c:v>3570426.0991226351</c:v>
                </c:pt>
                <c:pt idx="65">
                  <c:v>2142202.5320749208</c:v>
                </c:pt>
                <c:pt idx="66">
                  <c:v>0</c:v>
                </c:pt>
                <c:pt idx="67">
                  <c:v>0</c:v>
                </c:pt>
                <c:pt idx="68">
                  <c:v>425065.80395298859</c:v>
                </c:pt>
                <c:pt idx="69">
                  <c:v>1231825.1959713805</c:v>
                </c:pt>
                <c:pt idx="70">
                  <c:v>682121.15884062031</c:v>
                </c:pt>
                <c:pt idx="71">
                  <c:v>2169019.9959206623</c:v>
                </c:pt>
                <c:pt idx="72">
                  <c:v>0</c:v>
                </c:pt>
                <c:pt idx="73">
                  <c:v>341213.16862738592</c:v>
                </c:pt>
                <c:pt idx="74">
                  <c:v>219062.64459187954</c:v>
                </c:pt>
                <c:pt idx="75">
                  <c:v>6896886.7172936006</c:v>
                </c:pt>
                <c:pt idx="76">
                  <c:v>3610497.8509092461</c:v>
                </c:pt>
                <c:pt idx="77">
                  <c:v>11.453843971186945</c:v>
                </c:pt>
                <c:pt idx="78">
                  <c:v>906878.46576585004</c:v>
                </c:pt>
                <c:pt idx="79">
                  <c:v>531526.58026316285</c:v>
                </c:pt>
                <c:pt idx="80">
                  <c:v>666011.5486010164</c:v>
                </c:pt>
                <c:pt idx="81">
                  <c:v>3756446.562455677</c:v>
                </c:pt>
                <c:pt idx="82">
                  <c:v>6704724.56310065</c:v>
                </c:pt>
                <c:pt idx="83">
                  <c:v>0</c:v>
                </c:pt>
                <c:pt idx="84">
                  <c:v>45578.217457939303</c:v>
                </c:pt>
                <c:pt idx="85">
                  <c:v>393661.07240940735</c:v>
                </c:pt>
                <c:pt idx="86">
                  <c:v>0</c:v>
                </c:pt>
                <c:pt idx="87">
                  <c:v>0</c:v>
                </c:pt>
                <c:pt idx="88">
                  <c:v>817652.53729826165</c:v>
                </c:pt>
                <c:pt idx="89">
                  <c:v>80714.431723577451</c:v>
                </c:pt>
                <c:pt idx="90">
                  <c:v>4000938.5568210571</c:v>
                </c:pt>
                <c:pt idx="91">
                  <c:v>0</c:v>
                </c:pt>
                <c:pt idx="92">
                  <c:v>45363.689742349612</c:v>
                </c:pt>
                <c:pt idx="93">
                  <c:v>0</c:v>
                </c:pt>
                <c:pt idx="94">
                  <c:v>0</c:v>
                </c:pt>
                <c:pt idx="95">
                  <c:v>72813.248138506751</c:v>
                </c:pt>
                <c:pt idx="96">
                  <c:v>0</c:v>
                </c:pt>
                <c:pt idx="97">
                  <c:v>20830.054522758626</c:v>
                </c:pt>
                <c:pt idx="98">
                  <c:v>694864.846127711</c:v>
                </c:pt>
                <c:pt idx="99">
                  <c:v>2306035.7152460893</c:v>
                </c:pt>
                <c:pt idx="100">
                  <c:v>336478.95736898365</c:v>
                </c:pt>
                <c:pt idx="101">
                  <c:v>12032.833106041591</c:v>
                </c:pt>
                <c:pt idx="102">
                  <c:v>83779.306818424491</c:v>
                </c:pt>
                <c:pt idx="103">
                  <c:v>1608448.7390928026</c:v>
                </c:pt>
                <c:pt idx="104">
                  <c:v>418088.8365417028</c:v>
                </c:pt>
                <c:pt idx="105">
                  <c:v>544517.65076605836</c:v>
                </c:pt>
                <c:pt idx="106">
                  <c:v>55854.733104027284</c:v>
                </c:pt>
                <c:pt idx="107">
                  <c:v>859482.96605473803</c:v>
                </c:pt>
                <c:pt idx="108">
                  <c:v>199433.20400254632</c:v>
                </c:pt>
                <c:pt idx="109">
                  <c:v>27095.758193217665</c:v>
                </c:pt>
                <c:pt idx="110">
                  <c:v>1346722.3523451481</c:v>
                </c:pt>
                <c:pt idx="111">
                  <c:v>6536.2871309873844</c:v>
                </c:pt>
                <c:pt idx="112">
                  <c:v>0</c:v>
                </c:pt>
                <c:pt idx="113">
                  <c:v>93720.753138343513</c:v>
                </c:pt>
                <c:pt idx="114">
                  <c:v>758051.59069204796</c:v>
                </c:pt>
                <c:pt idx="115">
                  <c:v>106008.86190419519</c:v>
                </c:pt>
                <c:pt idx="116">
                  <c:v>291700.480839581</c:v>
                </c:pt>
                <c:pt idx="117">
                  <c:v>1024992.144910635</c:v>
                </c:pt>
                <c:pt idx="118">
                  <c:v>566416.0313934359</c:v>
                </c:pt>
                <c:pt idx="119">
                  <c:v>3537843.6083833971</c:v>
                </c:pt>
                <c:pt idx="120">
                  <c:v>2748552.2952687871</c:v>
                </c:pt>
                <c:pt idx="121">
                  <c:v>2028865.5993185155</c:v>
                </c:pt>
                <c:pt idx="122">
                  <c:v>27379.959039108911</c:v>
                </c:pt>
                <c:pt idx="123">
                  <c:v>2030972.8704506948</c:v>
                </c:pt>
                <c:pt idx="124">
                  <c:v>1591696.7363800649</c:v>
                </c:pt>
                <c:pt idx="125">
                  <c:v>241608.60154587441</c:v>
                </c:pt>
                <c:pt idx="126">
                  <c:v>2911610.0399903599</c:v>
                </c:pt>
                <c:pt idx="127">
                  <c:v>650564.65432259091</c:v>
                </c:pt>
                <c:pt idx="128">
                  <c:v>96796.077836789802</c:v>
                </c:pt>
                <c:pt idx="129">
                  <c:v>1198138.3274813958</c:v>
                </c:pt>
                <c:pt idx="130">
                  <c:v>1191553.2532055792</c:v>
                </c:pt>
                <c:pt idx="131">
                  <c:v>685061.15415479732</c:v>
                </c:pt>
                <c:pt idx="132">
                  <c:v>4499680.8461121842</c:v>
                </c:pt>
                <c:pt idx="133">
                  <c:v>14495.043931017288</c:v>
                </c:pt>
                <c:pt idx="134">
                  <c:v>4219793.3310387069</c:v>
                </c:pt>
                <c:pt idx="135">
                  <c:v>2098239.6642574356</c:v>
                </c:pt>
                <c:pt idx="136">
                  <c:v>0</c:v>
                </c:pt>
                <c:pt idx="137">
                  <c:v>1461403.9624903149</c:v>
                </c:pt>
                <c:pt idx="138">
                  <c:v>4716966.9504107162</c:v>
                </c:pt>
                <c:pt idx="139">
                  <c:v>10831.425090505085</c:v>
                </c:pt>
                <c:pt idx="140">
                  <c:v>672496.20403314556</c:v>
                </c:pt>
                <c:pt idx="141">
                  <c:v>4617038.5602860963</c:v>
                </c:pt>
                <c:pt idx="142">
                  <c:v>6756081.7522769496</c:v>
                </c:pt>
                <c:pt idx="143">
                  <c:v>6860.009895644218</c:v>
                </c:pt>
                <c:pt idx="144">
                  <c:v>293432.2940603926</c:v>
                </c:pt>
                <c:pt idx="145">
                  <c:v>207700.89242388139</c:v>
                </c:pt>
                <c:pt idx="146">
                  <c:v>194273.10339847472</c:v>
                </c:pt>
                <c:pt idx="147">
                  <c:v>1073471.7969210569</c:v>
                </c:pt>
                <c:pt idx="148">
                  <c:v>159770.56349305087</c:v>
                </c:pt>
                <c:pt idx="149">
                  <c:v>0</c:v>
                </c:pt>
                <c:pt idx="150">
                  <c:v>0</c:v>
                </c:pt>
                <c:pt idx="151">
                  <c:v>1320845.3513342398</c:v>
                </c:pt>
                <c:pt idx="152">
                  <c:v>178351.73525366219</c:v>
                </c:pt>
                <c:pt idx="153">
                  <c:v>446162.47583484079</c:v>
                </c:pt>
                <c:pt idx="154">
                  <c:v>714046.9465368886</c:v>
                </c:pt>
                <c:pt idx="155">
                  <c:v>94375.738712677325</c:v>
                </c:pt>
                <c:pt idx="156">
                  <c:v>2240487.2325901007</c:v>
                </c:pt>
                <c:pt idx="157">
                  <c:v>310215.0533595609</c:v>
                </c:pt>
                <c:pt idx="158">
                  <c:v>1.0043952154014621</c:v>
                </c:pt>
                <c:pt idx="159">
                  <c:v>140709.22172497926</c:v>
                </c:pt>
                <c:pt idx="160">
                  <c:v>0</c:v>
                </c:pt>
                <c:pt idx="161">
                  <c:v>306796.5147748405</c:v>
                </c:pt>
                <c:pt idx="162">
                  <c:v>2149587.8166553029</c:v>
                </c:pt>
                <c:pt idx="163">
                  <c:v>4141318.3338292907</c:v>
                </c:pt>
                <c:pt idx="164">
                  <c:v>12659.918815667766</c:v>
                </c:pt>
                <c:pt idx="165">
                  <c:v>2557971.0907815434</c:v>
                </c:pt>
                <c:pt idx="166">
                  <c:v>384390.00542073755</c:v>
                </c:pt>
                <c:pt idx="167">
                  <c:v>0</c:v>
                </c:pt>
                <c:pt idx="168">
                  <c:v>244535.06499786701</c:v>
                </c:pt>
                <c:pt idx="169">
                  <c:v>438688.53361416369</c:v>
                </c:pt>
                <c:pt idx="170">
                  <c:v>2269583.177327693</c:v>
                </c:pt>
                <c:pt idx="171">
                  <c:v>6961.7167877837619</c:v>
                </c:pt>
                <c:pt idx="172">
                  <c:v>69100.746020084043</c:v>
                </c:pt>
                <c:pt idx="173">
                  <c:v>69188.709773166207</c:v>
                </c:pt>
                <c:pt idx="174">
                  <c:v>553482.10394594434</c:v>
                </c:pt>
                <c:pt idx="175">
                  <c:v>0</c:v>
                </c:pt>
                <c:pt idx="176">
                  <c:v>69835.545823997352</c:v>
                </c:pt>
                <c:pt idx="177">
                  <c:v>608291.29931631638</c:v>
                </c:pt>
                <c:pt idx="178">
                  <c:v>0</c:v>
                </c:pt>
                <c:pt idx="179">
                  <c:v>834260.38051447389</c:v>
                </c:pt>
                <c:pt idx="180">
                  <c:v>422585.26332141762</c:v>
                </c:pt>
                <c:pt idx="181">
                  <c:v>727229.35851974366</c:v>
                </c:pt>
                <c:pt idx="182">
                  <c:v>1580563.5489759273</c:v>
                </c:pt>
                <c:pt idx="183">
                  <c:v>32824.98717404098</c:v>
                </c:pt>
                <c:pt idx="184">
                  <c:v>141199.98164660606</c:v>
                </c:pt>
                <c:pt idx="185">
                  <c:v>0</c:v>
                </c:pt>
                <c:pt idx="186">
                  <c:v>34567.330450604102</c:v>
                </c:pt>
                <c:pt idx="187">
                  <c:v>456195.45977985114</c:v>
                </c:pt>
                <c:pt idx="188">
                  <c:v>9867911.7586210854</c:v>
                </c:pt>
                <c:pt idx="189">
                  <c:v>211971.14308527164</c:v>
                </c:pt>
                <c:pt idx="190">
                  <c:v>127493.65374663292</c:v>
                </c:pt>
                <c:pt idx="191">
                  <c:v>0</c:v>
                </c:pt>
                <c:pt idx="192">
                  <c:v>2978094.2608113</c:v>
                </c:pt>
                <c:pt idx="193">
                  <c:v>1409005.7532065562</c:v>
                </c:pt>
                <c:pt idx="194">
                  <c:v>232500.21977882518</c:v>
                </c:pt>
                <c:pt idx="195">
                  <c:v>248138.66864631919</c:v>
                </c:pt>
                <c:pt idx="196">
                  <c:v>0</c:v>
                </c:pt>
                <c:pt idx="197">
                  <c:v>501403.18176313146</c:v>
                </c:pt>
                <c:pt idx="198">
                  <c:v>22502.265965790812</c:v>
                </c:pt>
                <c:pt idx="199">
                  <c:v>1936297.498936309</c:v>
                </c:pt>
                <c:pt idx="200">
                  <c:v>0</c:v>
                </c:pt>
                <c:pt idx="201">
                  <c:v>1967181.4396153828</c:v>
                </c:pt>
                <c:pt idx="202">
                  <c:v>0</c:v>
                </c:pt>
                <c:pt idx="203">
                  <c:v>16448.061536390152</c:v>
                </c:pt>
                <c:pt idx="204">
                  <c:v>3661973.0728434594</c:v>
                </c:pt>
                <c:pt idx="205">
                  <c:v>990939.75937910262</c:v>
                </c:pt>
                <c:pt idx="206">
                  <c:v>336253.27010131406</c:v>
                </c:pt>
                <c:pt idx="207">
                  <c:v>384042.32598200679</c:v>
                </c:pt>
                <c:pt idx="208">
                  <c:v>17820.667592452479</c:v>
                </c:pt>
                <c:pt idx="209">
                  <c:v>766990.14355344244</c:v>
                </c:pt>
                <c:pt idx="210">
                  <c:v>651099.12910967786</c:v>
                </c:pt>
                <c:pt idx="211">
                  <c:v>4200954.1158766598</c:v>
                </c:pt>
                <c:pt idx="212">
                  <c:v>0</c:v>
                </c:pt>
                <c:pt idx="213">
                  <c:v>262120.40627114873</c:v>
                </c:pt>
                <c:pt idx="214">
                  <c:v>4500734.0089340201</c:v>
                </c:pt>
                <c:pt idx="215">
                  <c:v>3449471.2703122599</c:v>
                </c:pt>
                <c:pt idx="216">
                  <c:v>689528.90669544507</c:v>
                </c:pt>
                <c:pt idx="217">
                  <c:v>0</c:v>
                </c:pt>
                <c:pt idx="218">
                  <c:v>2982169.5332854129</c:v>
                </c:pt>
                <c:pt idx="219">
                  <c:v>90.490148666344481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32-44F8-87CD-18984DB91986}"/>
            </c:ext>
          </c:extLst>
        </c:ser>
        <c:ser>
          <c:idx val="2"/>
          <c:order val="2"/>
          <c:tx>
            <c:strRef>
              <c:f>'Exit Revenue Pivots'!$K$3</c:f>
              <c:strCache>
                <c:ptCount val="1"/>
                <c:pt idx="0">
                  <c:v>Sum of 2020/21 Exit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Pivots'!$K$4:$K$224</c:f>
              <c:numCache>
                <c:formatCode>"£"#,##0</c:formatCode>
                <c:ptCount val="220"/>
                <c:pt idx="0">
                  <c:v>1458341.4412156641</c:v>
                </c:pt>
                <c:pt idx="1">
                  <c:v>1213754.5529915148</c:v>
                </c:pt>
                <c:pt idx="2">
                  <c:v>2589277.5757592926</c:v>
                </c:pt>
                <c:pt idx="3">
                  <c:v>2735905.4703736096</c:v>
                </c:pt>
                <c:pt idx="4">
                  <c:v>0</c:v>
                </c:pt>
                <c:pt idx="5">
                  <c:v>397316.06871308206</c:v>
                </c:pt>
                <c:pt idx="6">
                  <c:v>2220515.8563826368</c:v>
                </c:pt>
                <c:pt idx="7">
                  <c:v>150231.39358533843</c:v>
                </c:pt>
                <c:pt idx="8">
                  <c:v>308827.26499352435</c:v>
                </c:pt>
                <c:pt idx="9">
                  <c:v>589057.94567074243</c:v>
                </c:pt>
                <c:pt idx="10">
                  <c:v>2225001.6731365449</c:v>
                </c:pt>
                <c:pt idx="11">
                  <c:v>0</c:v>
                </c:pt>
                <c:pt idx="12">
                  <c:v>1184022.6854236827</c:v>
                </c:pt>
                <c:pt idx="13">
                  <c:v>97320.600173283397</c:v>
                </c:pt>
                <c:pt idx="14">
                  <c:v>0</c:v>
                </c:pt>
                <c:pt idx="15">
                  <c:v>0</c:v>
                </c:pt>
                <c:pt idx="16">
                  <c:v>456845.37915397115</c:v>
                </c:pt>
                <c:pt idx="17">
                  <c:v>9464564.5134454705</c:v>
                </c:pt>
                <c:pt idx="18">
                  <c:v>40851.771991753536</c:v>
                </c:pt>
                <c:pt idx="19">
                  <c:v>910433.53094166017</c:v>
                </c:pt>
                <c:pt idx="20">
                  <c:v>239.5154930193213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256920.60443508986</c:v>
                </c:pt>
                <c:pt idx="25">
                  <c:v>1100457.5788970992</c:v>
                </c:pt>
                <c:pt idx="26">
                  <c:v>737923.38371659548</c:v>
                </c:pt>
                <c:pt idx="27">
                  <c:v>2034183.3135750631</c:v>
                </c:pt>
                <c:pt idx="28">
                  <c:v>0</c:v>
                </c:pt>
                <c:pt idx="29">
                  <c:v>369972.32813630393</c:v>
                </c:pt>
                <c:pt idx="30">
                  <c:v>889538.03435696336</c:v>
                </c:pt>
                <c:pt idx="31">
                  <c:v>5738674.2093638778</c:v>
                </c:pt>
                <c:pt idx="32">
                  <c:v>2083823.1734954054</c:v>
                </c:pt>
                <c:pt idx="33">
                  <c:v>10044.51587044695</c:v>
                </c:pt>
                <c:pt idx="34">
                  <c:v>432594.25506306277</c:v>
                </c:pt>
                <c:pt idx="35">
                  <c:v>3998450.7757026791</c:v>
                </c:pt>
                <c:pt idx="36">
                  <c:v>3163458.5113481088</c:v>
                </c:pt>
                <c:pt idx="37">
                  <c:v>0</c:v>
                </c:pt>
                <c:pt idx="38">
                  <c:v>84685.134534592682</c:v>
                </c:pt>
                <c:pt idx="39">
                  <c:v>3044191.8832300422</c:v>
                </c:pt>
                <c:pt idx="40">
                  <c:v>501392.79889804887</c:v>
                </c:pt>
                <c:pt idx="41">
                  <c:v>1350280.9814189437</c:v>
                </c:pt>
                <c:pt idx="42">
                  <c:v>863531.97276407143</c:v>
                </c:pt>
                <c:pt idx="43">
                  <c:v>311265.32674438937</c:v>
                </c:pt>
                <c:pt idx="44">
                  <c:v>1824.8271758695842</c:v>
                </c:pt>
                <c:pt idx="45">
                  <c:v>0</c:v>
                </c:pt>
                <c:pt idx="46">
                  <c:v>226238.18351378443</c:v>
                </c:pt>
                <c:pt idx="47">
                  <c:v>1106611.610059367</c:v>
                </c:pt>
                <c:pt idx="48">
                  <c:v>0</c:v>
                </c:pt>
                <c:pt idx="49">
                  <c:v>1399.6532180890699</c:v>
                </c:pt>
                <c:pt idx="50">
                  <c:v>355342.2859287365</c:v>
                </c:pt>
                <c:pt idx="51">
                  <c:v>0</c:v>
                </c:pt>
                <c:pt idx="52">
                  <c:v>319417.18155622855</c:v>
                </c:pt>
                <c:pt idx="53">
                  <c:v>144252.50535801754</c:v>
                </c:pt>
                <c:pt idx="54">
                  <c:v>7264.6839918123214</c:v>
                </c:pt>
                <c:pt idx="55">
                  <c:v>0</c:v>
                </c:pt>
                <c:pt idx="56">
                  <c:v>1383055.0229446022</c:v>
                </c:pt>
                <c:pt idx="57">
                  <c:v>0</c:v>
                </c:pt>
                <c:pt idx="58">
                  <c:v>0</c:v>
                </c:pt>
                <c:pt idx="59">
                  <c:v>136284.73832752887</c:v>
                </c:pt>
                <c:pt idx="60">
                  <c:v>1838407.4808454092</c:v>
                </c:pt>
                <c:pt idx="61">
                  <c:v>4859131.8818628611</c:v>
                </c:pt>
                <c:pt idx="62">
                  <c:v>0</c:v>
                </c:pt>
                <c:pt idx="63">
                  <c:v>2319476.7892898745</c:v>
                </c:pt>
                <c:pt idx="64">
                  <c:v>3699920.0652948148</c:v>
                </c:pt>
                <c:pt idx="65">
                  <c:v>2219896.984927658</c:v>
                </c:pt>
                <c:pt idx="66">
                  <c:v>0</c:v>
                </c:pt>
                <c:pt idx="67">
                  <c:v>0</c:v>
                </c:pt>
                <c:pt idx="68">
                  <c:v>440482.2991582987</c:v>
                </c:pt>
                <c:pt idx="69">
                  <c:v>1276501.6367738815</c:v>
                </c:pt>
                <c:pt idx="70">
                  <c:v>706860.66382293613</c:v>
                </c:pt>
                <c:pt idx="71">
                  <c:v>2247687.0777144996</c:v>
                </c:pt>
                <c:pt idx="72">
                  <c:v>0</c:v>
                </c:pt>
                <c:pt idx="73">
                  <c:v>353588.4552987988</c:v>
                </c:pt>
                <c:pt idx="74">
                  <c:v>227007.71610458774</c:v>
                </c:pt>
                <c:pt idx="75">
                  <c:v>7147026.3898335351</c:v>
                </c:pt>
                <c:pt idx="76">
                  <c:v>3741445.1590429326</c:v>
                </c:pt>
                <c:pt idx="77">
                  <c:v>11.86925760602195</c:v>
                </c:pt>
                <c:pt idx="78">
                  <c:v>939769.57906939054</c:v>
                </c:pt>
                <c:pt idx="79">
                  <c:v>550804.24715595366</c:v>
                </c:pt>
                <c:pt idx="80">
                  <c:v>690166.78233236691</c:v>
                </c:pt>
                <c:pt idx="81">
                  <c:v>3892687.2100931592</c:v>
                </c:pt>
                <c:pt idx="82">
                  <c:v>6947894.8043167572</c:v>
                </c:pt>
                <c:pt idx="83">
                  <c:v>0</c:v>
                </c:pt>
                <c:pt idx="84">
                  <c:v>47231.270619055562</c:v>
                </c:pt>
                <c:pt idx="85">
                  <c:v>407938.56539726508</c:v>
                </c:pt>
                <c:pt idx="86">
                  <c:v>0</c:v>
                </c:pt>
                <c:pt idx="87">
                  <c:v>0</c:v>
                </c:pt>
                <c:pt idx="88">
                  <c:v>847307.56083495275</c:v>
                </c:pt>
                <c:pt idx="89">
                  <c:v>83641.8223489675</c:v>
                </c:pt>
                <c:pt idx="90">
                  <c:v>4146046.560109871</c:v>
                </c:pt>
                <c:pt idx="91">
                  <c:v>0</c:v>
                </c:pt>
                <c:pt idx="92">
                  <c:v>47008.962306984016</c:v>
                </c:pt>
                <c:pt idx="93">
                  <c:v>0</c:v>
                </c:pt>
                <c:pt idx="94">
                  <c:v>0</c:v>
                </c:pt>
                <c:pt idx="95">
                  <c:v>75454.074759635056</c:v>
                </c:pt>
                <c:pt idx="96">
                  <c:v>0</c:v>
                </c:pt>
                <c:pt idx="97">
                  <c:v>21585.529163837906</c:v>
                </c:pt>
                <c:pt idx="98">
                  <c:v>720066.54541531426</c:v>
                </c:pt>
                <c:pt idx="99">
                  <c:v>2389672.1503974269</c:v>
                </c:pt>
                <c:pt idx="100">
                  <c:v>348682.54134286736</c:v>
                </c:pt>
                <c:pt idx="101">
                  <c:v>12469.245802994521</c:v>
                </c:pt>
                <c:pt idx="102">
                  <c:v>86817.855838033007</c:v>
                </c:pt>
                <c:pt idx="103">
                  <c:v>1666784.7474087146</c:v>
                </c:pt>
                <c:pt idx="104">
                  <c:v>433252.28766855889</c:v>
                </c:pt>
                <c:pt idx="105">
                  <c:v>564266.48418002564</c:v>
                </c:pt>
                <c:pt idx="106">
                  <c:v>57880.499978436586</c:v>
                </c:pt>
                <c:pt idx="107">
                  <c:v>890655.1161124598</c:v>
                </c:pt>
                <c:pt idx="108">
                  <c:v>206666.34532958877</c:v>
                </c:pt>
                <c:pt idx="109">
                  <c:v>28078.480450301849</c:v>
                </c:pt>
                <c:pt idx="110">
                  <c:v>1395565.9396079553</c:v>
                </c:pt>
                <c:pt idx="111">
                  <c:v>6773.3484007444376</c:v>
                </c:pt>
                <c:pt idx="112">
                  <c:v>0</c:v>
                </c:pt>
                <c:pt idx="113">
                  <c:v>97119.863412467384</c:v>
                </c:pt>
                <c:pt idx="114">
                  <c:v>785544.97784434457</c:v>
                </c:pt>
                <c:pt idx="115">
                  <c:v>109853.64333819447</c:v>
                </c:pt>
                <c:pt idx="116">
                  <c:v>302280.01704886742</c:v>
                </c:pt>
                <c:pt idx="117">
                  <c:v>1062167.0631010504</c:v>
                </c:pt>
                <c:pt idx="118">
                  <c:v>586959.08602399251</c:v>
                </c:pt>
                <c:pt idx="119">
                  <c:v>3666155.8567895587</c:v>
                </c:pt>
                <c:pt idx="120">
                  <c:v>2848238.1389369876</c:v>
                </c:pt>
                <c:pt idx="121">
                  <c:v>2102449.4926668783</c:v>
                </c:pt>
                <c:pt idx="122">
                  <c:v>28372.988831961171</c:v>
                </c:pt>
                <c:pt idx="123">
                  <c:v>2104633.1913427543</c:v>
                </c:pt>
                <c:pt idx="124">
                  <c:v>1649425.1748395017</c:v>
                </c:pt>
                <c:pt idx="125">
                  <c:v>250371.38089122402</c:v>
                </c:pt>
                <c:pt idx="126">
                  <c:v>3017209.7419748767</c:v>
                </c:pt>
                <c:pt idx="127">
                  <c:v>674159.65251072496</c:v>
                </c:pt>
                <c:pt idx="128">
                  <c:v>100306.72549648432</c:v>
                </c:pt>
                <c:pt idx="129">
                  <c:v>1241592.9964035712</c:v>
                </c:pt>
                <c:pt idx="130">
                  <c:v>1234769.0914218833</c:v>
                </c:pt>
                <c:pt idx="131">
                  <c:v>709907.28833015368</c:v>
                </c:pt>
                <c:pt idx="132">
                  <c:v>4662877.4795378819</c:v>
                </c:pt>
                <c:pt idx="133">
                  <c:v>15020.7572986539</c:v>
                </c:pt>
                <c:pt idx="134">
                  <c:v>4372838.8666954711</c:v>
                </c:pt>
                <c:pt idx="135">
                  <c:v>2174339.6502426509</c:v>
                </c:pt>
                <c:pt idx="136">
                  <c:v>0</c:v>
                </c:pt>
                <c:pt idx="137">
                  <c:v>1514406.8786770168</c:v>
                </c:pt>
                <c:pt idx="138">
                  <c:v>4888044.2229138128</c:v>
                </c:pt>
                <c:pt idx="139">
                  <c:v>11224.264531884655</c:v>
                </c:pt>
                <c:pt idx="140">
                  <c:v>696886.62643045723</c:v>
                </c:pt>
                <c:pt idx="141">
                  <c:v>4784491.580890066</c:v>
                </c:pt>
                <c:pt idx="142">
                  <c:v>7001114.6412368454</c:v>
                </c:pt>
                <c:pt idx="143">
                  <c:v>7108.8121015169736</c:v>
                </c:pt>
                <c:pt idx="144">
                  <c:v>304074.64052156673</c:v>
                </c:pt>
                <c:pt idx="145">
                  <c:v>215233.89033247242</c:v>
                </c:pt>
                <c:pt idx="146">
                  <c:v>201319.09566416775</c:v>
                </c:pt>
                <c:pt idx="147">
                  <c:v>1112404.9989249974</c:v>
                </c:pt>
                <c:pt idx="148">
                  <c:v>165565.20070718156</c:v>
                </c:pt>
                <c:pt idx="149">
                  <c:v>0</c:v>
                </c:pt>
                <c:pt idx="150">
                  <c:v>0</c:v>
                </c:pt>
                <c:pt idx="151">
                  <c:v>1368750.4188236319</c:v>
                </c:pt>
                <c:pt idx="152">
                  <c:v>184820.28352507512</c:v>
                </c:pt>
                <c:pt idx="153">
                  <c:v>462344.11549046898</c:v>
                </c:pt>
                <c:pt idx="154">
                  <c:v>739944.35165694356</c:v>
                </c:pt>
                <c:pt idx="155">
                  <c:v>97798.604325086169</c:v>
                </c:pt>
                <c:pt idx="156">
                  <c:v>2321746.3232004666</c:v>
                </c:pt>
                <c:pt idx="157">
                  <c:v>321466.08517218259</c:v>
                </c:pt>
                <c:pt idx="158">
                  <c:v>1.0408231140432116</c:v>
                </c:pt>
                <c:pt idx="159">
                  <c:v>145812.53284032363</c:v>
                </c:pt>
                <c:pt idx="160">
                  <c:v>0</c:v>
                </c:pt>
                <c:pt idx="161">
                  <c:v>317923.56135221076</c:v>
                </c:pt>
                <c:pt idx="162">
                  <c:v>2227550.1226339908</c:v>
                </c:pt>
                <c:pt idx="163">
                  <c:v>4291517.6997707682</c:v>
                </c:pt>
                <c:pt idx="164">
                  <c:v>13119.074964918826</c:v>
                </c:pt>
                <c:pt idx="165">
                  <c:v>2650744.8417857937</c:v>
                </c:pt>
                <c:pt idx="166">
                  <c:v>398331.25080069614</c:v>
                </c:pt>
                <c:pt idx="167">
                  <c:v>0</c:v>
                </c:pt>
                <c:pt idx="168">
                  <c:v>253403.98275603782</c:v>
                </c:pt>
                <c:pt idx="169">
                  <c:v>454599.10466502921</c:v>
                </c:pt>
                <c:pt idx="170">
                  <c:v>2351897.5339424508</c:v>
                </c:pt>
                <c:pt idx="171">
                  <c:v>7214.2077491396331</c:v>
                </c:pt>
                <c:pt idx="172">
                  <c:v>71606.925792239534</c:v>
                </c:pt>
                <c:pt idx="173">
                  <c:v>71698.079857892197</c:v>
                </c:pt>
                <c:pt idx="174">
                  <c:v>573556.06454770407</c:v>
                </c:pt>
                <c:pt idx="175">
                  <c:v>0</c:v>
                </c:pt>
                <c:pt idx="176">
                  <c:v>72368.375676089956</c:v>
                </c:pt>
                <c:pt idx="177">
                  <c:v>630353.10671679839</c:v>
                </c:pt>
                <c:pt idx="178">
                  <c:v>0</c:v>
                </c:pt>
                <c:pt idx="179">
                  <c:v>864517.74546026485</c:v>
                </c:pt>
                <c:pt idx="180">
                  <c:v>437911.79306162219</c:v>
                </c:pt>
                <c:pt idx="181">
                  <c:v>753604.86982768332</c:v>
                </c:pt>
                <c:pt idx="182">
                  <c:v>1637888.2035302853</c:v>
                </c:pt>
                <c:pt idx="183">
                  <c:v>34015.499919777969</c:v>
                </c:pt>
                <c:pt idx="184">
                  <c:v>146321.09188365904</c:v>
                </c:pt>
                <c:pt idx="185">
                  <c:v>0</c:v>
                </c:pt>
                <c:pt idx="186">
                  <c:v>35821.03535745907</c:v>
                </c:pt>
                <c:pt idx="187">
                  <c:v>472740.98062150925</c:v>
                </c:pt>
                <c:pt idx="188">
                  <c:v>10225806.025575645</c:v>
                </c:pt>
                <c:pt idx="189">
                  <c:v>219659.01654074169</c:v>
                </c:pt>
                <c:pt idx="190">
                  <c:v>132117.65615617478</c:v>
                </c:pt>
                <c:pt idx="191">
                  <c:v>0</c:v>
                </c:pt>
                <c:pt idx="192">
                  <c:v>3086105.2451478271</c:v>
                </c:pt>
                <c:pt idx="193">
                  <c:v>1460108.2654212669</c:v>
                </c:pt>
                <c:pt idx="194">
                  <c:v>240932.65186374131</c:v>
                </c:pt>
                <c:pt idx="195">
                  <c:v>257138.28367030533</c:v>
                </c:pt>
                <c:pt idx="196">
                  <c:v>0</c:v>
                </c:pt>
                <c:pt idx="197">
                  <c:v>519588.31845418719</c:v>
                </c:pt>
                <c:pt idx="198">
                  <c:v>23318.389192228002</c:v>
                </c:pt>
                <c:pt idx="199">
                  <c:v>2006524.086986444</c:v>
                </c:pt>
                <c:pt idx="200">
                  <c:v>0</c:v>
                </c:pt>
                <c:pt idx="201">
                  <c:v>2038528.1415842858</c:v>
                </c:pt>
                <c:pt idx="202">
                  <c:v>0</c:v>
                </c:pt>
                <c:pt idx="203">
                  <c:v>17044.607905103574</c:v>
                </c:pt>
                <c:pt idx="204">
                  <c:v>3794787.3095909301</c:v>
                </c:pt>
                <c:pt idx="205">
                  <c:v>1026879.648937729</c:v>
                </c:pt>
                <c:pt idx="206">
                  <c:v>348448.66873860382</c:v>
                </c:pt>
                <c:pt idx="207">
                  <c:v>397970.96155343606</c:v>
                </c:pt>
                <c:pt idx="208">
                  <c:v>18466.996311299165</c:v>
                </c:pt>
                <c:pt idx="209">
                  <c:v>794807.71852806816</c:v>
                </c:pt>
                <c:pt idx="210">
                  <c:v>674713.51189171674</c:v>
                </c:pt>
                <c:pt idx="211">
                  <c:v>4353316.381631407</c:v>
                </c:pt>
                <c:pt idx="212">
                  <c:v>0</c:v>
                </c:pt>
                <c:pt idx="213">
                  <c:v>271627.11781772156</c:v>
                </c:pt>
                <c:pt idx="214">
                  <c:v>4663968.8389858436</c:v>
                </c:pt>
                <c:pt idx="215">
                  <c:v>3574578.3873870214</c:v>
                </c:pt>
                <c:pt idx="216">
                  <c:v>714537.0795127739</c:v>
                </c:pt>
                <c:pt idx="217">
                  <c:v>0</c:v>
                </c:pt>
                <c:pt idx="218">
                  <c:v>3090328.3216042253</c:v>
                </c:pt>
                <c:pt idx="219">
                  <c:v>93.772089791857368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32-44F8-87CD-18984DB91986}"/>
            </c:ext>
          </c:extLst>
        </c:ser>
        <c:ser>
          <c:idx val="3"/>
          <c:order val="3"/>
          <c:tx>
            <c:strRef>
              <c:f>'Exit Revenue Pivots'!$L$3</c:f>
              <c:strCache>
                <c:ptCount val="1"/>
                <c:pt idx="0">
                  <c:v>Sum of 2021/22 Exit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Pivots'!$L$4:$L$224</c:f>
              <c:numCache>
                <c:formatCode>"£"#,##0</c:formatCode>
                <c:ptCount val="220"/>
                <c:pt idx="0">
                  <c:v>1743436.1657586696</c:v>
                </c:pt>
                <c:pt idx="1">
                  <c:v>2286374.0136631751</c:v>
                </c:pt>
                <c:pt idx="2">
                  <c:v>5030171.078682825</c:v>
                </c:pt>
                <c:pt idx="3">
                  <c:v>5315024.0437423196</c:v>
                </c:pt>
                <c:pt idx="4">
                  <c:v>0</c:v>
                </c:pt>
                <c:pt idx="5">
                  <c:v>543679.59131466318</c:v>
                </c:pt>
                <c:pt idx="6">
                  <c:v>4259205.0102287913</c:v>
                </c:pt>
                <c:pt idx="7">
                  <c:v>245076.58633093553</c:v>
                </c:pt>
                <c:pt idx="8">
                  <c:v>588154.97881216696</c:v>
                </c:pt>
                <c:pt idx="9">
                  <c:v>1121848.3690628125</c:v>
                </c:pt>
                <c:pt idx="10">
                  <c:v>4332687.504592062</c:v>
                </c:pt>
                <c:pt idx="11">
                  <c:v>0</c:v>
                </c:pt>
                <c:pt idx="12">
                  <c:v>2154280.2065873942</c:v>
                </c:pt>
                <c:pt idx="13">
                  <c:v>172578.59987505683</c:v>
                </c:pt>
                <c:pt idx="14">
                  <c:v>0</c:v>
                </c:pt>
                <c:pt idx="15">
                  <c:v>20669.396412532751</c:v>
                </c:pt>
                <c:pt idx="16">
                  <c:v>810123.81503403012</c:v>
                </c:pt>
                <c:pt idx="17">
                  <c:v>16783510.266575262</c:v>
                </c:pt>
                <c:pt idx="18">
                  <c:v>62645.737340742722</c:v>
                </c:pt>
                <c:pt idx="19">
                  <c:v>1162653.4755916672</c:v>
                </c:pt>
                <c:pt idx="20">
                  <c:v>438.54259190204016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461623.91936130106</c:v>
                </c:pt>
                <c:pt idx="25">
                  <c:v>1503846.5793378337</c:v>
                </c:pt>
                <c:pt idx="26">
                  <c:v>1083370.5867351214</c:v>
                </c:pt>
                <c:pt idx="27">
                  <c:v>2953896.609274901</c:v>
                </c:pt>
                <c:pt idx="28">
                  <c:v>64330.555402729027</c:v>
                </c:pt>
                <c:pt idx="29">
                  <c:v>714150.89992726862</c:v>
                </c:pt>
                <c:pt idx="30">
                  <c:v>1200094.1124339614</c:v>
                </c:pt>
                <c:pt idx="31">
                  <c:v>9500743.7193178721</c:v>
                </c:pt>
                <c:pt idx="32">
                  <c:v>3510267.540805948</c:v>
                </c:pt>
                <c:pt idx="33">
                  <c:v>16920.311891913923</c:v>
                </c:pt>
                <c:pt idx="34">
                  <c:v>728719.01570219593</c:v>
                </c:pt>
                <c:pt idx="35">
                  <c:v>7168749.6062964872</c:v>
                </c:pt>
                <c:pt idx="36">
                  <c:v>5671707.1760816239</c:v>
                </c:pt>
                <c:pt idx="37">
                  <c:v>0</c:v>
                </c:pt>
                <c:pt idx="38">
                  <c:v>150932.34345667996</c:v>
                </c:pt>
                <c:pt idx="39">
                  <c:v>4173129.8786263182</c:v>
                </c:pt>
                <c:pt idx="40">
                  <c:v>802607.31995429506</c:v>
                </c:pt>
                <c:pt idx="41">
                  <c:v>1610014.1036884689</c:v>
                </c:pt>
                <c:pt idx="42">
                  <c:v>1598182.2627777192</c:v>
                </c:pt>
                <c:pt idx="43">
                  <c:v>595945.84545966715</c:v>
                </c:pt>
                <c:pt idx="44">
                  <c:v>3493.7979938717308</c:v>
                </c:pt>
                <c:pt idx="45">
                  <c:v>0</c:v>
                </c:pt>
                <c:pt idx="46">
                  <c:v>284518.92566322448</c:v>
                </c:pt>
                <c:pt idx="47">
                  <c:v>2067240.5825529853</c:v>
                </c:pt>
                <c:pt idx="48">
                  <c:v>0</c:v>
                </c:pt>
                <c:pt idx="49">
                  <c:v>2521.4421730033382</c:v>
                </c:pt>
                <c:pt idx="50">
                  <c:v>675350.97410478722</c:v>
                </c:pt>
                <c:pt idx="51">
                  <c:v>0</c:v>
                </c:pt>
                <c:pt idx="52">
                  <c:v>574987.36790458788</c:v>
                </c:pt>
                <c:pt idx="53">
                  <c:v>188565.38101400118</c:v>
                </c:pt>
                <c:pt idx="54">
                  <c:v>9979.0586221261219</c:v>
                </c:pt>
                <c:pt idx="55">
                  <c:v>0</c:v>
                </c:pt>
                <c:pt idx="56">
                  <c:v>2029934.474245124</c:v>
                </c:pt>
                <c:pt idx="57">
                  <c:v>0</c:v>
                </c:pt>
                <c:pt idx="58">
                  <c:v>0</c:v>
                </c:pt>
                <c:pt idx="59">
                  <c:v>252225.38907515554</c:v>
                </c:pt>
                <c:pt idx="60">
                  <c:v>3304795.7261050558</c:v>
                </c:pt>
                <c:pt idx="61">
                  <c:v>9129424.3513551299</c:v>
                </c:pt>
                <c:pt idx="62">
                  <c:v>0</c:v>
                </c:pt>
                <c:pt idx="63">
                  <c:v>4486627.9034072505</c:v>
                </c:pt>
                <c:pt idx="64">
                  <c:v>4927398.0045385882</c:v>
                </c:pt>
                <c:pt idx="65">
                  <c:v>4129954.5137479543</c:v>
                </c:pt>
                <c:pt idx="66">
                  <c:v>0</c:v>
                </c:pt>
                <c:pt idx="67">
                  <c:v>0</c:v>
                </c:pt>
                <c:pt idx="68">
                  <c:v>728839.88724210788</c:v>
                </c:pt>
                <c:pt idx="69">
                  <c:v>2422884.8208629047</c:v>
                </c:pt>
                <c:pt idx="70">
                  <c:v>1316504.2772115916</c:v>
                </c:pt>
                <c:pt idx="71">
                  <c:v>3319523.7352144988</c:v>
                </c:pt>
                <c:pt idx="72">
                  <c:v>0</c:v>
                </c:pt>
                <c:pt idx="73">
                  <c:v>646845.43544504326</c:v>
                </c:pt>
                <c:pt idx="74">
                  <c:v>440149.58974779863</c:v>
                </c:pt>
                <c:pt idx="75">
                  <c:v>12998637.772107182</c:v>
                </c:pt>
                <c:pt idx="76">
                  <c:v>6804744.7587129716</c:v>
                </c:pt>
                <c:pt idx="77">
                  <c:v>21.566048655019049</c:v>
                </c:pt>
                <c:pt idx="78">
                  <c:v>1812429.0825178577</c:v>
                </c:pt>
                <c:pt idx="79">
                  <c:v>877804.71605809149</c:v>
                </c:pt>
                <c:pt idx="80">
                  <c:v>1105095.9977252986</c:v>
                </c:pt>
                <c:pt idx="81">
                  <c:v>7341089.6738173785</c:v>
                </c:pt>
                <c:pt idx="82">
                  <c:v>9539772.5751761328</c:v>
                </c:pt>
                <c:pt idx="83">
                  <c:v>0</c:v>
                </c:pt>
                <c:pt idx="84">
                  <c:v>77350.249363962605</c:v>
                </c:pt>
                <c:pt idx="85">
                  <c:v>718889.37785192626</c:v>
                </c:pt>
                <c:pt idx="86">
                  <c:v>0</c:v>
                </c:pt>
                <c:pt idx="87">
                  <c:v>2849359.1881919838</c:v>
                </c:pt>
                <c:pt idx="88">
                  <c:v>1557310.7815463506</c:v>
                </c:pt>
                <c:pt idx="89">
                  <c:v>111880.28424440087</c:v>
                </c:pt>
                <c:pt idx="90">
                  <c:v>7564897.530443917</c:v>
                </c:pt>
                <c:pt idx="91">
                  <c:v>0</c:v>
                </c:pt>
                <c:pt idx="92">
                  <c:v>78209.081716348242</c:v>
                </c:pt>
                <c:pt idx="93">
                  <c:v>0</c:v>
                </c:pt>
                <c:pt idx="94">
                  <c:v>164816.20299206325</c:v>
                </c:pt>
                <c:pt idx="95">
                  <c:v>143127.44700203417</c:v>
                </c:pt>
                <c:pt idx="96">
                  <c:v>1407945.2455226262</c:v>
                </c:pt>
                <c:pt idx="97">
                  <c:v>40917.40845638403</c:v>
                </c:pt>
                <c:pt idx="98">
                  <c:v>1356434.9403137607</c:v>
                </c:pt>
                <c:pt idx="99">
                  <c:v>4375387.1844393481</c:v>
                </c:pt>
                <c:pt idx="100">
                  <c:v>545720.19455260923</c:v>
                </c:pt>
                <c:pt idx="101">
                  <c:v>16245.375603705123</c:v>
                </c:pt>
                <c:pt idx="102">
                  <c:v>115090.92320498673</c:v>
                </c:pt>
                <c:pt idx="103">
                  <c:v>3094731.891903488</c:v>
                </c:pt>
                <c:pt idx="104">
                  <c:v>781197.04301770718</c:v>
                </c:pt>
                <c:pt idx="105">
                  <c:v>1017428.6933082552</c:v>
                </c:pt>
                <c:pt idx="106">
                  <c:v>93753.331017954843</c:v>
                </c:pt>
                <c:pt idx="107">
                  <c:v>1613235.1085156682</c:v>
                </c:pt>
                <c:pt idx="108">
                  <c:v>241898.73158396303</c:v>
                </c:pt>
                <c:pt idx="109">
                  <c:v>48245.341082605846</c:v>
                </c:pt>
                <c:pt idx="110">
                  <c:v>2487824.9876461509</c:v>
                </c:pt>
                <c:pt idx="111">
                  <c:v>10068.889028999884</c:v>
                </c:pt>
                <c:pt idx="112">
                  <c:v>0</c:v>
                </c:pt>
                <c:pt idx="113">
                  <c:v>189647.8598129781</c:v>
                </c:pt>
                <c:pt idx="114">
                  <c:v>1160759.1416266933</c:v>
                </c:pt>
                <c:pt idx="115">
                  <c:v>207731.56403232407</c:v>
                </c:pt>
                <c:pt idx="116">
                  <c:v>444309.51268375915</c:v>
                </c:pt>
                <c:pt idx="117">
                  <c:v>2061530.2164757522</c:v>
                </c:pt>
                <c:pt idx="118">
                  <c:v>990461.78363758419</c:v>
                </c:pt>
                <c:pt idx="119">
                  <c:v>6703675.7724793321</c:v>
                </c:pt>
                <c:pt idx="120">
                  <c:v>5077451.2416122705</c:v>
                </c:pt>
                <c:pt idx="121">
                  <c:v>3922553.212708375</c:v>
                </c:pt>
                <c:pt idx="122">
                  <c:v>53240.890753159161</c:v>
                </c:pt>
                <c:pt idx="123">
                  <c:v>3900824.851924289</c:v>
                </c:pt>
                <c:pt idx="124">
                  <c:v>2963666.998190809</c:v>
                </c:pt>
                <c:pt idx="125">
                  <c:v>485850.52604408184</c:v>
                </c:pt>
                <c:pt idx="126">
                  <c:v>5551502.0409183642</c:v>
                </c:pt>
                <c:pt idx="127">
                  <c:v>1229935.7255334514</c:v>
                </c:pt>
                <c:pt idx="128">
                  <c:v>160740.84527940225</c:v>
                </c:pt>
                <c:pt idx="129">
                  <c:v>2316726.9518478746</c:v>
                </c:pt>
                <c:pt idx="130">
                  <c:v>2254734.8658957495</c:v>
                </c:pt>
                <c:pt idx="131">
                  <c:v>1369274.5350670523</c:v>
                </c:pt>
                <c:pt idx="132">
                  <c:v>6767827.8827656899</c:v>
                </c:pt>
                <c:pt idx="133">
                  <c:v>21631.33163850745</c:v>
                </c:pt>
                <c:pt idx="134">
                  <c:v>7055963.5201039826</c:v>
                </c:pt>
                <c:pt idx="135">
                  <c:v>4061843.4908653577</c:v>
                </c:pt>
                <c:pt idx="136">
                  <c:v>0</c:v>
                </c:pt>
                <c:pt idx="137">
                  <c:v>2431238.05240897</c:v>
                </c:pt>
                <c:pt idx="138">
                  <c:v>8924468.3998973724</c:v>
                </c:pt>
                <c:pt idx="139">
                  <c:v>20839.350801194414</c:v>
                </c:pt>
                <c:pt idx="140">
                  <c:v>1293863.3828159382</c:v>
                </c:pt>
                <c:pt idx="141">
                  <c:v>8764373.8870617803</c:v>
                </c:pt>
                <c:pt idx="142">
                  <c:v>12824849.893573675</c:v>
                </c:pt>
                <c:pt idx="143">
                  <c:v>10430.422311691793</c:v>
                </c:pt>
                <c:pt idx="144">
                  <c:v>453998.8757300314</c:v>
                </c:pt>
                <c:pt idx="145">
                  <c:v>404818.34572762018</c:v>
                </c:pt>
                <c:pt idx="146">
                  <c:v>261719.87738041929</c:v>
                </c:pt>
                <c:pt idx="147">
                  <c:v>2095538.7677595918</c:v>
                </c:pt>
                <c:pt idx="148">
                  <c:v>270596.61695069046</c:v>
                </c:pt>
                <c:pt idx="149">
                  <c:v>0</c:v>
                </c:pt>
                <c:pt idx="150">
                  <c:v>0</c:v>
                </c:pt>
                <c:pt idx="151">
                  <c:v>2196785.9987814594</c:v>
                </c:pt>
                <c:pt idx="152">
                  <c:v>352274.32894989412</c:v>
                </c:pt>
                <c:pt idx="153">
                  <c:v>881245.06640657759</c:v>
                </c:pt>
                <c:pt idx="154">
                  <c:v>1324027.9003398211</c:v>
                </c:pt>
                <c:pt idx="155">
                  <c:v>180069.32137913938</c:v>
                </c:pt>
                <c:pt idx="156">
                  <c:v>4552533.8168841042</c:v>
                </c:pt>
                <c:pt idx="157">
                  <c:v>586552.89000672835</c:v>
                </c:pt>
                <c:pt idx="158">
                  <c:v>1.8770299213052268</c:v>
                </c:pt>
                <c:pt idx="159">
                  <c:v>233924.60267476423</c:v>
                </c:pt>
                <c:pt idx="160">
                  <c:v>0</c:v>
                </c:pt>
                <c:pt idx="161">
                  <c:v>421684.68365218281</c:v>
                </c:pt>
                <c:pt idx="162">
                  <c:v>2954558.5259145619</c:v>
                </c:pt>
                <c:pt idx="163">
                  <c:v>7136207.6337455902</c:v>
                </c:pt>
                <c:pt idx="164">
                  <c:v>21787.378106172404</c:v>
                </c:pt>
                <c:pt idx="165">
                  <c:v>4945389.5604527546</c:v>
                </c:pt>
                <c:pt idx="166">
                  <c:v>743682.70502392366</c:v>
                </c:pt>
                <c:pt idx="167">
                  <c:v>0</c:v>
                </c:pt>
                <c:pt idx="168">
                  <c:v>421346.38806460344</c:v>
                </c:pt>
                <c:pt idx="169">
                  <c:v>844883.83794836723</c:v>
                </c:pt>
                <c:pt idx="170">
                  <c:v>4300684.0649537789</c:v>
                </c:pt>
                <c:pt idx="171">
                  <c:v>13384.534962463111</c:v>
                </c:pt>
                <c:pt idx="172">
                  <c:v>137921.71402146289</c:v>
                </c:pt>
                <c:pt idx="173">
                  <c:v>127858.95611828307</c:v>
                </c:pt>
                <c:pt idx="174">
                  <c:v>780403.74925295671</c:v>
                </c:pt>
                <c:pt idx="175">
                  <c:v>0</c:v>
                </c:pt>
                <c:pt idx="176">
                  <c:v>84165.309112583229</c:v>
                </c:pt>
                <c:pt idx="177">
                  <c:v>733108.39964624424</c:v>
                </c:pt>
                <c:pt idx="178">
                  <c:v>0</c:v>
                </c:pt>
                <c:pt idx="179">
                  <c:v>1609528.0153787602</c:v>
                </c:pt>
                <c:pt idx="180">
                  <c:v>714774.96445171512</c:v>
                </c:pt>
                <c:pt idx="181">
                  <c:v>1379252.2634365223</c:v>
                </c:pt>
                <c:pt idx="182">
                  <c:v>2870822.8880836368</c:v>
                </c:pt>
                <c:pt idx="183">
                  <c:v>49371.026756230087</c:v>
                </c:pt>
                <c:pt idx="184">
                  <c:v>284626.7542395966</c:v>
                </c:pt>
                <c:pt idx="185">
                  <c:v>756876.44199087936</c:v>
                </c:pt>
                <c:pt idx="186">
                  <c:v>64632.410091165926</c:v>
                </c:pt>
                <c:pt idx="187">
                  <c:v>852973.36108591617</c:v>
                </c:pt>
                <c:pt idx="188">
                  <c:v>18438639.832651678</c:v>
                </c:pt>
                <c:pt idx="189">
                  <c:v>322308.85461810278</c:v>
                </c:pt>
                <c:pt idx="190">
                  <c:v>193849.96098655139</c:v>
                </c:pt>
                <c:pt idx="191">
                  <c:v>0</c:v>
                </c:pt>
                <c:pt idx="192">
                  <c:v>5032887.9969436415</c:v>
                </c:pt>
                <c:pt idx="193">
                  <c:v>2381176.5249518882</c:v>
                </c:pt>
                <c:pt idx="194">
                  <c:v>392918.24332411616</c:v>
                </c:pt>
                <c:pt idx="195">
                  <c:v>393513.31495672476</c:v>
                </c:pt>
                <c:pt idx="196">
                  <c:v>0</c:v>
                </c:pt>
                <c:pt idx="197">
                  <c:v>969055.3427246986</c:v>
                </c:pt>
                <c:pt idx="198">
                  <c:v>34680.391678474567</c:v>
                </c:pt>
                <c:pt idx="199">
                  <c:v>3243888.0337292058</c:v>
                </c:pt>
                <c:pt idx="200">
                  <c:v>0</c:v>
                </c:pt>
                <c:pt idx="201">
                  <c:v>3897967.1204471453</c:v>
                </c:pt>
                <c:pt idx="202">
                  <c:v>0</c:v>
                </c:pt>
                <c:pt idx="203">
                  <c:v>28665.781972693447</c:v>
                </c:pt>
                <c:pt idx="204">
                  <c:v>7099029.0150019396</c:v>
                </c:pt>
                <c:pt idx="205">
                  <c:v>1728983.406798854</c:v>
                </c:pt>
                <c:pt idx="206">
                  <c:v>628424.42267116904</c:v>
                </c:pt>
                <c:pt idx="207">
                  <c:v>737799.60313419474</c:v>
                </c:pt>
                <c:pt idx="208">
                  <c:v>34236.021885550872</c:v>
                </c:pt>
                <c:pt idx="209">
                  <c:v>1473496.50087288</c:v>
                </c:pt>
                <c:pt idx="210">
                  <c:v>1038696.9182803881</c:v>
                </c:pt>
                <c:pt idx="211">
                  <c:v>7996694.0915228482</c:v>
                </c:pt>
                <c:pt idx="212">
                  <c:v>0</c:v>
                </c:pt>
                <c:pt idx="213">
                  <c:v>484739.54171248979</c:v>
                </c:pt>
                <c:pt idx="214">
                  <c:v>8323212.1142207645</c:v>
                </c:pt>
                <c:pt idx="215">
                  <c:v>6379110.8311951729</c:v>
                </c:pt>
                <c:pt idx="216">
                  <c:v>1264478.9811717032</c:v>
                </c:pt>
                <c:pt idx="217">
                  <c:v>0</c:v>
                </c:pt>
                <c:pt idx="218">
                  <c:v>5471932.7303464152</c:v>
                </c:pt>
                <c:pt idx="219">
                  <c:v>137.67001585655038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32-44F8-87CD-18984DB91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797424"/>
        <c:axId val="512797096"/>
      </c:barChart>
      <c:catAx>
        <c:axId val="51279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096"/>
        <c:crosses val="autoZero"/>
        <c:auto val="1"/>
        <c:lblAlgn val="ctr"/>
        <c:lblOffset val="100"/>
        <c:noMultiLvlLbl val="0"/>
      </c:catAx>
      <c:valAx>
        <c:axId val="51279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 Recovery'!$A$3</c:f>
              <c:strCache>
                <c:ptCount val="1"/>
                <c:pt idx="0">
                  <c:v>Entry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Recovery'!$B$3:$D$3</c:f>
              <c:numCache>
                <c:formatCode>"£"#,##0.00</c:formatCode>
                <c:ptCount val="3"/>
                <c:pt idx="0">
                  <c:v>-286545003.163782</c:v>
                </c:pt>
                <c:pt idx="1">
                  <c:v>-296937557.9783504</c:v>
                </c:pt>
                <c:pt idx="2">
                  <c:v>-7776998.3932569614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0-4504-AC82-05EB9EEA1D4D}"/>
            </c:ext>
          </c:extLst>
        </c:ser>
        <c:ser>
          <c:idx val="1"/>
          <c:order val="1"/>
          <c:tx>
            <c:strRef>
              <c:f>'Under Recovery'!$A$4</c:f>
              <c:strCache>
                <c:ptCount val="1"/>
                <c:pt idx="0">
                  <c:v>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Recovery'!$B$4:$D$4</c:f>
              <c:numCache>
                <c:formatCode>"£"#,##0.00</c:formatCode>
                <c:ptCount val="3"/>
                <c:pt idx="0">
                  <c:v>-167192720.3305403</c:v>
                </c:pt>
                <c:pt idx="1">
                  <c:v>-173256547.97173935</c:v>
                </c:pt>
                <c:pt idx="2">
                  <c:v>-4667397.7672554255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0-4504-AC82-05EB9EEA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11002488"/>
        <c:axId val="511001176"/>
        <c:extLst/>
      </c:barChart>
      <c:catAx>
        <c:axId val="5110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1176"/>
        <c:crosses val="autoZero"/>
        <c:auto val="1"/>
        <c:lblAlgn val="ctr"/>
        <c:lblOffset val="100"/>
        <c:noMultiLvlLbl val="0"/>
      </c:catAx>
      <c:valAx>
        <c:axId val="51100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5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2BBEE9-709A-4705-86B2-5B812CAF4B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FB9D94-FB9E-48B1-B54D-B12879D80B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329D59-D2DC-4124-8F4D-2E2BB49E25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DD8BC-3A79-4276-9A82-F84432358C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5A643-363F-4097-8A2B-F9FBDD9A7B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8BFEBB-40DC-426E-A7B7-687451A5B3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6AE501-381F-420F-9B13-0BAFF93820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6A428-E99F-48A3-AB8B-42A301468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F283F-0B18-4F90-AD9D-2D1E2D7B5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ional Grid" refreshedDate="43224.541586111111" createdVersion="6" refreshedVersion="6" minRefreshableVersion="3" recordCount="220">
  <cacheSource type="worksheet">
    <worksheetSource name="ExitRevenues"/>
  </cacheSource>
  <cacheFields count="14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Capacity Revenue" numFmtId="165">
      <sharedItems containsSemiMixedTypes="0" containsString="0" containsNumber="1" minValue="0" maxValue="10514037.015938379"/>
    </cacheField>
    <cacheField name="2017/18 Exit Revenue Recovery Revenue" numFmtId="165">
      <sharedItems containsSemiMixedTypes="0" containsString="0" containsNumber="1" minValue="0" maxValue="17812337.779192001"/>
    </cacheField>
    <cacheField name="2017/18 Exit Combined Revenue" numFmtId="165">
      <sharedItems containsSemiMixedTypes="0" containsString="0" containsNumber="1" minValue="0" maxValue="17851313.290570233"/>
    </cacheField>
    <cacheField name="2019/20 Exit Capacity Revenue" numFmtId="165">
      <sharedItems containsSemiMixedTypes="0" containsString="0" containsNumber="1" minValue="0" maxValue="9867911.7586210854"/>
    </cacheField>
    <cacheField name="2019/20 Exit Revenue Recovery Revenue" numFmtId="165">
      <sharedItems containsSemiMixedTypes="0" containsString="0" containsNumber="1" containsInteger="1" minValue="0" maxValue="0"/>
    </cacheField>
    <cacheField name="2019/20 Exit Combined Revenue" numFmtId="165">
      <sharedItems containsSemiMixedTypes="0" containsString="0" containsNumber="1" minValue="0" maxValue="9867911.7586210854"/>
    </cacheField>
    <cacheField name="2020/21 Exit Capacity Revenue" numFmtId="165">
      <sharedItems containsSemiMixedTypes="0" containsString="0" containsNumber="1" minValue="0" maxValue="10225806.025575645"/>
    </cacheField>
    <cacheField name="2020/21 Exit Revenue Recovery Revenue" numFmtId="165">
      <sharedItems containsSemiMixedTypes="0" containsString="0" containsNumber="1" containsInteger="1" minValue="0" maxValue="0"/>
    </cacheField>
    <cacheField name="2020/21 Exit Combined Revenue" numFmtId="165">
      <sharedItems containsSemiMixedTypes="0" containsString="0" containsNumber="1" minValue="0" maxValue="10225806.025575645"/>
    </cacheField>
    <cacheField name="2021/22 Exit Capacity Revenue" numFmtId="165">
      <sharedItems containsSemiMixedTypes="0" containsString="0" containsNumber="1" minValue="0" maxValue="18438639.832651678"/>
    </cacheField>
    <cacheField name="2021/22 Exit Revenue Recovery Revenue" numFmtId="165">
      <sharedItems containsSemiMixedTypes="0" containsString="0" containsNumber="1" containsInteger="1" minValue="0" maxValue="0"/>
    </cacheField>
    <cacheField name="2021/22 Exit Combined Revenue" numFmtId="165">
      <sharedItems containsSemiMixedTypes="0" containsString="0" containsNumber="1" minValue="0" maxValue="18438639.8326516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ional Grid" refreshedDate="43224.541586805557" createdVersion="6" refreshedVersion="6" minRefreshableVersion="3" recordCount="26">
  <cacheSource type="worksheet">
    <worksheetSource name="EntryRevenues"/>
  </cacheSource>
  <cacheFields count="14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 count="5">
        <s v="STORAGE SITE"/>
        <s v="INTERCONNECTION POINT"/>
        <s v="BEACH TERMINAL"/>
        <s v="ONSHORE FIELD"/>
        <s v="LNG IMPORTATION TERMINAL"/>
      </sharedItems>
    </cacheField>
    <cacheField name="2017/18 Entry Capacity Revenue" numFmtId="165">
      <sharedItems containsSemiMixedTypes="0" containsString="0" containsNumber="1" minValue="0" maxValue="30795068.03536433"/>
    </cacheField>
    <cacheField name="2017/18 Entry Revenue Recovery Revenue" numFmtId="165">
      <sharedItems containsSemiMixedTypes="0" containsString="0" containsNumber="1" minValue="0" maxValue="144127393.363646"/>
    </cacheField>
    <cacheField name="2017/18 Entry Combined Revenue" numFmtId="165">
      <sharedItems containsSemiMixedTypes="0" containsString="0" containsNumber="1" minValue="0" maxValue="174922461.39901033"/>
    </cacheField>
    <cacheField name="2019/20 Entry Capacity Revenue" numFmtId="165">
      <sharedItems containsSemiMixedTypes="0" containsString="0" containsNumber="1" minValue="0" maxValue="58333657.208312973"/>
    </cacheField>
    <cacheField name="2019/20 Entry Revenue Recovery Revenue" numFmtId="165">
      <sharedItems containsSemiMixedTypes="0" containsString="0" containsNumber="1" containsInteger="1" minValue="0" maxValue="0"/>
    </cacheField>
    <cacheField name="2019/20 Entry Combined Revenue" numFmtId="165">
      <sharedItems containsSemiMixedTypes="0" containsString="0" containsNumber="1" minValue="0" maxValue="58333657.208312973"/>
    </cacheField>
    <cacheField name="2020/21 Entry Capacity Revenue" numFmtId="165">
      <sharedItems containsSemiMixedTypes="0" containsString="0" containsNumber="1" minValue="0" maxValue="60449330.918823041"/>
    </cacheField>
    <cacheField name="2020/21 Entry Revenue Recovery Revenue" numFmtId="165">
      <sharedItems containsSemiMixedTypes="0" containsString="0" containsNumber="1" containsInteger="1" minValue="0" maxValue="0"/>
    </cacheField>
    <cacheField name="2020/21 Entry Combined Revenue" numFmtId="165">
      <sharedItems containsSemiMixedTypes="0" containsString="0" containsNumber="1" minValue="0" maxValue="60449330.918823041"/>
    </cacheField>
    <cacheField name="2021/22 Entry Capacity Revenue" numFmtId="165">
      <sharedItems containsSemiMixedTypes="0" containsString="0" containsNumber="1" minValue="0" maxValue="221361244.77253011"/>
    </cacheField>
    <cacheField name="2021/22 Entry Revenue Recovery Revenue" numFmtId="165">
      <sharedItems containsSemiMixedTypes="0" containsString="0" containsNumber="1" containsInteger="1" minValue="0" maxValue="0"/>
    </cacheField>
    <cacheField name="2021/22 Entry Combined Revenue" numFmtId="165">
      <sharedItems containsSemiMixedTypes="0" containsString="0" containsNumber="1" minValue="0" maxValue="221361244.772530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ional Grid" refreshedDate="43224.54158715278" createdVersion="6" refreshedVersion="6" minRefreshableVersion="3" recordCount="220">
  <cacheSource type="worksheet">
    <worksheetSource name="ExitPrices"/>
  </cacheSource>
  <cacheFields count="18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Firm Price" numFmtId="164">
      <sharedItems containsSemiMixedTypes="0" containsString="0" containsNumber="1" minValue="1E-4" maxValue="4.19E-2"/>
    </cacheField>
    <cacheField name="2017/18 Exit Interruptible Price" numFmtId="164">
      <sharedItems containsSemiMixedTypes="0" containsString="0" containsNumber="1" containsInteger="1" minValue="0" maxValue="0"/>
    </cacheField>
    <cacheField name="2017/18 Exit Revenue Recovery Price" numFmtId="164">
      <sharedItems containsSemiMixedTypes="0" containsString="0" containsNumber="1" minValue="0" maxValue="2.0199999999999999E-2"/>
    </cacheField>
    <cacheField name="2017/18 Exit Combined Price" numFmtId="164">
      <sharedItems containsSemiMixedTypes="0" containsString="0" containsNumber="1" minValue="1E-4" maxValue="6.2100000000000002E-2"/>
    </cacheField>
    <cacheField name="2019/20 Exit Firm Price" numFmtId="164">
      <sharedItems containsSemiMixedTypes="0" containsString="0" containsNumber="1" minValue="0" maxValue="1.8578890556739648E-2"/>
    </cacheField>
    <cacheField name="2019/20 Exit Interruptible Price" numFmtId="164">
      <sharedItems containsSemiMixedTypes="0" containsString="0" containsNumber="1" minValue="0" maxValue="1.8578890556739648E-2"/>
    </cacheField>
    <cacheField name="2019/20 Exit Revenue Recovery Price" numFmtId="164">
      <sharedItems containsSemiMixedTypes="0" containsString="0" containsNumber="1" containsInteger="1" minValue="0" maxValue="0"/>
    </cacheField>
    <cacheField name="2019/20 Exit Combined Price" numFmtId="164">
      <sharedItems containsSemiMixedTypes="0" containsString="0" containsNumber="1" minValue="0" maxValue="1.8578890556739648E-2"/>
    </cacheField>
    <cacheField name="2020/21 Exit Firm Price" numFmtId="164">
      <sharedItems containsSemiMixedTypes="0" containsString="0" containsNumber="1" minValue="0" maxValue="1.9305466053209059E-2"/>
    </cacheField>
    <cacheField name="2020/21 Exit Interruptible Price" numFmtId="164">
      <sharedItems containsSemiMixedTypes="0" containsString="0" containsNumber="1" minValue="0" maxValue="1.9305466053209059E-2"/>
    </cacheField>
    <cacheField name="2020/21 Exit Revenue Recovery Price" numFmtId="164">
      <sharedItems containsSemiMixedTypes="0" containsString="0" containsNumber="1" containsInteger="1" minValue="0" maxValue="0"/>
    </cacheField>
    <cacheField name="2020/21 Exit Combined Price" numFmtId="164">
      <sharedItems containsSemiMixedTypes="0" containsString="0" containsNumber="1" minValue="0" maxValue="1.9305466053209059E-2"/>
    </cacheField>
    <cacheField name="2021/22 Exit Firm Price" numFmtId="164">
      <sharedItems containsSemiMixedTypes="0" containsString="0" containsNumber="1" minValue="0" maxValue="3.4415156949746346E-2"/>
    </cacheField>
    <cacheField name="2021/22 Exit Interruptible Price" numFmtId="164">
      <sharedItems containsSemiMixedTypes="0" containsString="0" containsNumber="1" minValue="0" maxValue="3.4415156949746346E-2"/>
    </cacheField>
    <cacheField name="2021/22 Exit Revenue Recovery Price" numFmtId="164">
      <sharedItems containsSemiMixedTypes="0" containsString="0" containsNumber="1" containsInteger="1" minValue="0" maxValue="0"/>
    </cacheField>
    <cacheField name="2021/22 Exit Combined Price" numFmtId="164">
      <sharedItems containsSemiMixedTypes="0" containsString="0" containsNumber="1" minValue="0" maxValue="3.441515694974634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ational Grid" refreshedDate="43224.541587731481" createdVersion="6" refreshedVersion="6" minRefreshableVersion="3" recordCount="26">
  <cacheSource type="worksheet">
    <worksheetSource name="EntryPrices"/>
  </cacheSource>
  <cacheFields count="18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/>
    </cacheField>
    <cacheField name="2017/18 Entry Firm Price" numFmtId="164">
      <sharedItems containsSemiMixedTypes="0" containsString="0" containsNumber="1" minValue="1E-4" maxValue="4.8800000000000003E-2"/>
    </cacheField>
    <cacheField name="2017/18 Entry Interruptible Price" numFmtId="164">
      <sharedItems containsSemiMixedTypes="0" containsString="0" containsNumber="1" containsInteger="1" minValue="0" maxValue="0"/>
    </cacheField>
    <cacheField name="2017/18 Entry Revenue Recovery Price" numFmtId="164">
      <sharedItems containsSemiMixedTypes="0" containsString="0" containsNumber="1" minValue="0" maxValue="4.3400000000000001E-2"/>
    </cacheField>
    <cacheField name="2017/18 Entry Combined Price" numFmtId="164">
      <sharedItems containsSemiMixedTypes="0" containsString="0" containsNumber="1" minValue="1E-4" maxValue="9.2200000000000004E-2"/>
    </cacheField>
    <cacheField name="2019/20 Entry Firm Price" numFmtId="164">
      <sharedItems containsSemiMixedTypes="0" containsString="0" containsNumber="1" minValue="0" maxValue="1.7517582906850078E-2"/>
    </cacheField>
    <cacheField name="2019/20 Entry Interruptible Price" numFmtId="164">
      <sharedItems containsSemiMixedTypes="0" containsString="0" containsNumber="1" minValue="0" maxValue="1.7517582906850078E-2"/>
    </cacheField>
    <cacheField name="2019/20 Entry Revenue Recovery Price" numFmtId="164">
      <sharedItems containsSemiMixedTypes="0" containsString="0" containsNumber="1" containsInteger="1" minValue="0" maxValue="0"/>
    </cacheField>
    <cacheField name="2019/20 Entry Combined Price" numFmtId="164">
      <sharedItems containsSemiMixedTypes="0" containsString="0" containsNumber="1" minValue="0" maxValue="1.7517582906850078E-2"/>
    </cacheField>
    <cacheField name="2020/21 Entry Firm Price" numFmtId="164">
      <sharedItems containsSemiMixedTypes="0" containsString="0" containsNumber="1" minValue="0" maxValue="1.8202653226771389E-2"/>
    </cacheField>
    <cacheField name="2020/21 Entry Interruptible Price" numFmtId="164">
      <sharedItems containsSemiMixedTypes="0" containsString="0" containsNumber="1" minValue="0" maxValue="1.8202653226771389E-2"/>
    </cacheField>
    <cacheField name="2020/21 Entry Revenue Recovery Price" numFmtId="164">
      <sharedItems containsSemiMixedTypes="0" containsString="0" containsNumber="1" containsInteger="1" minValue="0" maxValue="0"/>
    </cacheField>
    <cacheField name="2020/21 Entry Combined Price" numFmtId="164">
      <sharedItems containsSemiMixedTypes="0" containsString="0" containsNumber="1" minValue="0" maxValue="1.8202653226771389E-2"/>
    </cacheField>
    <cacheField name="2021/22 Entry Firm Price" numFmtId="164">
      <sharedItems containsSemiMixedTypes="0" containsString="0" containsNumber="1" minValue="0" maxValue="6.665684988063518E-2"/>
    </cacheField>
    <cacheField name="2021/22 Entry Interruptible Price" numFmtId="164">
      <sharedItems containsSemiMixedTypes="0" containsString="0" containsNumber="1" minValue="0" maxValue="6.665684988063518E-2"/>
    </cacheField>
    <cacheField name="2021/22 Entry Revenue Recovery Price" numFmtId="164">
      <sharedItems containsSemiMixedTypes="0" containsString="0" containsNumber="1" containsInteger="1" minValue="0" maxValue="0"/>
    </cacheField>
    <cacheField name="2021/22 Entry Combined Price" numFmtId="164">
      <sharedItems containsSemiMixedTypes="0" containsString="0" containsNumber="1" minValue="0" maxValue="6.665684988063518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0">
  <r>
    <x v="0"/>
    <x v="0"/>
    <n v="7704.0481180060015"/>
    <n v="640115.89312000002"/>
    <n v="647819.94123800599"/>
    <n v="1407300.7663028073"/>
    <n v="0"/>
    <n v="1407300.7663028073"/>
    <n v="1458341.4412156641"/>
    <n v="0"/>
    <n v="1458341.4412156641"/>
    <n v="1743436.1657586696"/>
    <n v="0"/>
    <n v="1743436.1657586696"/>
  </r>
  <r>
    <x v="1"/>
    <x v="1"/>
    <n v="1193412.3014342757"/>
    <n v="1824825.3658799997"/>
    <n v="3018237.6673142752"/>
    <n v="1171274.2052400322"/>
    <n v="0"/>
    <n v="1171274.2052400322"/>
    <n v="1213754.5529915148"/>
    <n v="0"/>
    <n v="1213754.5529915148"/>
    <n v="2286374.0136631751"/>
    <n v="0"/>
    <n v="2286374.0136631751"/>
  </r>
  <r>
    <x v="2"/>
    <x v="2"/>
    <n v="4220562.8636541953"/>
    <n v="1414627.4119999998"/>
    <n v="5635190.2756541949"/>
    <n v="2498655.1253039907"/>
    <n v="0"/>
    <n v="2498655.1253039907"/>
    <n v="2589277.5757592926"/>
    <n v="0"/>
    <n v="2589277.5757592926"/>
    <n v="5030171.078682825"/>
    <n v="0"/>
    <n v="5030171.078682825"/>
  </r>
  <r>
    <x v="3"/>
    <x v="3"/>
    <n v="4452439.1187825594"/>
    <n v="1050730.4720000001"/>
    <n v="5503169.5907825595"/>
    <n v="2640151.1718540243"/>
    <n v="0"/>
    <n v="2640151.1718540243"/>
    <n v="2735905.4703736096"/>
    <n v="0"/>
    <n v="2735905.4703736096"/>
    <n v="5315024.0437423196"/>
    <n v="0"/>
    <n v="5315024.0437423196"/>
  </r>
  <r>
    <x v="4"/>
    <x v="1"/>
    <n v="0"/>
    <n v="0"/>
    <n v="0"/>
    <n v="0"/>
    <n v="0"/>
    <n v="0"/>
    <n v="0"/>
    <n v="0"/>
    <n v="0"/>
    <n v="0"/>
    <n v="0"/>
    <n v="0"/>
  </r>
  <r>
    <x v="5"/>
    <x v="0"/>
    <n v="2663.1112142375"/>
    <n v="136818.3168"/>
    <n v="139481.42801423749"/>
    <n v="383410.35381826706"/>
    <n v="0"/>
    <n v="383410.35381826706"/>
    <n v="397316.06871308206"/>
    <n v="0"/>
    <n v="397316.06871308206"/>
    <n v="543679.59131466318"/>
    <n v="0"/>
    <n v="543679.59131466318"/>
  </r>
  <r>
    <x v="6"/>
    <x v="3"/>
    <n v="4016067.8450834863"/>
    <n v="2671070.1995999999"/>
    <n v="6687138.0446834862"/>
    <n v="2142799.7435702677"/>
    <n v="0"/>
    <n v="2142799.7435702677"/>
    <n v="2220515.8563826368"/>
    <n v="0"/>
    <n v="2220515.8563826368"/>
    <n v="4259205.0102287913"/>
    <n v="0"/>
    <n v="4259205.0102287913"/>
  </r>
  <r>
    <x v="7"/>
    <x v="4"/>
    <n v="22740.786907509999"/>
    <n v="111947.02639999999"/>
    <n v="134687.81330750999"/>
    <n v="144973.42620884892"/>
    <n v="0"/>
    <n v="144973.42620884892"/>
    <n v="150231.39358533843"/>
    <n v="0"/>
    <n v="150231.39358533843"/>
    <n v="245076.58633093553"/>
    <n v="0"/>
    <n v="245076.58633093553"/>
  </r>
  <r>
    <x v="8"/>
    <x v="5"/>
    <n v="649020.96710408409"/>
    <n v="243200.56639999998"/>
    <n v="892221.5335040841"/>
    <n v="298018.58083268651"/>
    <n v="0"/>
    <n v="298018.58083268651"/>
    <n v="308827.26499352435"/>
    <n v="0"/>
    <n v="308827.26499352435"/>
    <n v="588154.97881216696"/>
    <n v="0"/>
    <n v="588154.97881216696"/>
  </r>
  <r>
    <x v="9"/>
    <x v="3"/>
    <n v="1237944.3168257403"/>
    <n v="2378.6509999999998"/>
    <n v="1240322.9678257403"/>
    <n v="568441.43278830464"/>
    <n v="0"/>
    <n v="568441.43278830464"/>
    <n v="589057.94567074243"/>
    <n v="0"/>
    <n v="589057.94567074243"/>
    <n v="1121848.3690628125"/>
    <n v="0"/>
    <n v="1121848.3690628125"/>
  </r>
  <r>
    <x v="10"/>
    <x v="3"/>
    <n v="3482875.2893804931"/>
    <n v="1280964.1129999999"/>
    <n v="4763839.4023804925"/>
    <n v="2147128.5606612805"/>
    <n v="0"/>
    <n v="2147128.5606612805"/>
    <n v="2225001.6731365449"/>
    <n v="0"/>
    <n v="2225001.6731365449"/>
    <n v="4332687.504592062"/>
    <n v="0"/>
    <n v="4332687.504592062"/>
  </r>
  <r>
    <x v="11"/>
    <x v="6"/>
    <n v="0"/>
    <n v="0"/>
    <n v="0"/>
    <n v="0"/>
    <n v="0"/>
    <n v="0"/>
    <n v="0"/>
    <n v="0"/>
    <n v="0"/>
    <n v="0"/>
    <n v="0"/>
    <n v="0"/>
  </r>
  <r>
    <x v="12"/>
    <x v="7"/>
    <n v="2405008.720248065"/>
    <n v="460760.14160000003"/>
    <n v="2865768.8618480652"/>
    <n v="1142582.9270322723"/>
    <n v="0"/>
    <n v="1142582.9270322723"/>
    <n v="1184022.6854236827"/>
    <n v="0"/>
    <n v="1184022.6854236827"/>
    <n v="2154280.2065873942"/>
    <n v="0"/>
    <n v="2154280.2065873942"/>
  </r>
  <r>
    <x v="13"/>
    <x v="8"/>
    <n v="875.73869547799995"/>
    <n v="67535.356899999999"/>
    <n v="68411.095595477993"/>
    <n v="93914.464288104165"/>
    <n v="0"/>
    <n v="93914.464288104165"/>
    <n v="97320.600173283397"/>
    <n v="0"/>
    <n v="97320.600173283397"/>
    <n v="172578.59987505683"/>
    <n v="0"/>
    <n v="172578.59987505683"/>
  </r>
  <r>
    <x v="14"/>
    <x v="6"/>
    <n v="0"/>
    <n v="0"/>
    <n v="0"/>
    <n v="0"/>
    <n v="0"/>
    <n v="0"/>
    <n v="0"/>
    <n v="0"/>
    <n v="0"/>
    <n v="0"/>
    <n v="0"/>
    <n v="0"/>
  </r>
  <r>
    <x v="15"/>
    <x v="9"/>
    <n v="47.999511560000002"/>
    <n v="21936.428359999998"/>
    <n v="21984.427871559998"/>
    <n v="0"/>
    <n v="0"/>
    <n v="0"/>
    <n v="0"/>
    <n v="0"/>
    <n v="0"/>
    <n v="20669.396412532751"/>
    <n v="0"/>
    <n v="20669.396412532751"/>
  </r>
  <r>
    <x v="16"/>
    <x v="1"/>
    <n v="2213.5104443606001"/>
    <n v="859698.34601199988"/>
    <n v="861911.85645636043"/>
    <n v="440856.19046068331"/>
    <n v="0"/>
    <n v="440856.19046068331"/>
    <n v="456845.37915397115"/>
    <n v="0"/>
    <n v="456845.37915397115"/>
    <n v="810123.81503403012"/>
    <n v="0"/>
    <n v="810123.81503403012"/>
  </r>
  <r>
    <x v="17"/>
    <x v="9"/>
    <n v="38975.511378231997"/>
    <n v="17812337.779192001"/>
    <n v="17851313.290570233"/>
    <n v="9133313.0336000919"/>
    <n v="0"/>
    <n v="9133313.0336000919"/>
    <n v="9464564.5134454705"/>
    <n v="0"/>
    <n v="9464564.5134454705"/>
    <n v="16783510.266575262"/>
    <n v="0"/>
    <n v="16783510.266575262"/>
  </r>
  <r>
    <x v="18"/>
    <x v="4"/>
    <n v="12369.339989369"/>
    <n v="34688.486360000003"/>
    <n v="47057.826349369003"/>
    <n v="39421.995702802211"/>
    <n v="0"/>
    <n v="39421.995702802211"/>
    <n v="40851.771991753536"/>
    <n v="0"/>
    <n v="40851.771991753536"/>
    <n v="62645.737340742722"/>
    <n v="0"/>
    <n v="62645.737340742722"/>
  </r>
  <r>
    <x v="19"/>
    <x v="0"/>
    <n v="5297.5110719695003"/>
    <n v="379007.65100000001"/>
    <n v="384305.16207196953"/>
    <n v="878569.15366398951"/>
    <n v="0"/>
    <n v="878569.15366398951"/>
    <n v="910433.53094166017"/>
    <n v="0"/>
    <n v="910433.53094166017"/>
    <n v="1162653.4755916672"/>
    <n v="0"/>
    <n v="1162653.4755916672"/>
  </r>
  <r>
    <x v="20"/>
    <x v="1"/>
    <n v="119.71401750000001"/>
    <n v="371.96280000000002"/>
    <n v="491.67681750000003"/>
    <n v="231.13266025445031"/>
    <n v="0"/>
    <n v="231.13266025445031"/>
    <n v="239.5154930193213"/>
    <n v="0"/>
    <n v="239.5154930193213"/>
    <n v="438.54259190204016"/>
    <n v="0"/>
    <n v="438.54259190204016"/>
  </r>
  <r>
    <x v="21"/>
    <x v="6"/>
    <n v="0"/>
    <n v="0"/>
    <n v="0"/>
    <n v="0"/>
    <n v="0"/>
    <n v="0"/>
    <n v="0"/>
    <n v="0"/>
    <n v="0"/>
    <n v="0"/>
    <n v="0"/>
    <n v="0"/>
  </r>
  <r>
    <x v="22"/>
    <x v="10"/>
    <n v="0"/>
    <n v="0"/>
    <n v="0"/>
    <n v="0"/>
    <n v="0"/>
    <n v="0"/>
    <n v="0"/>
    <n v="0"/>
    <n v="0"/>
    <n v="0"/>
    <n v="0"/>
    <n v="0"/>
  </r>
  <r>
    <x v="23"/>
    <x v="6"/>
    <n v="0"/>
    <n v="0"/>
    <n v="0"/>
    <n v="0"/>
    <n v="0"/>
    <n v="0"/>
    <n v="0"/>
    <n v="0"/>
    <n v="0"/>
    <n v="0"/>
    <n v="0"/>
    <n v="0"/>
  </r>
  <r>
    <x v="24"/>
    <x v="6"/>
    <n v="395757.285200816"/>
    <n v="0"/>
    <n v="395757.285200816"/>
    <n v="247928.60799394443"/>
    <n v="0"/>
    <n v="247928.60799394443"/>
    <n v="256920.60443508986"/>
    <n v="0"/>
    <n v="256920.60443508986"/>
    <n v="461623.91936130106"/>
    <n v="0"/>
    <n v="461623.91936130106"/>
  </r>
  <r>
    <x v="25"/>
    <x v="0"/>
    <n v="7466.3077056770007"/>
    <n v="532857.37559999991"/>
    <n v="540323.68330567691"/>
    <n v="1061942.5261443947"/>
    <n v="0"/>
    <n v="1061942.5261443947"/>
    <n v="1100457.5788970992"/>
    <n v="0"/>
    <n v="1100457.5788970992"/>
    <n v="1503846.5793378337"/>
    <n v="0"/>
    <n v="1503846.5793378337"/>
  </r>
  <r>
    <x v="26"/>
    <x v="10"/>
    <n v="5545.9844501380003"/>
    <n v="1390109.0196400001"/>
    <n v="1395655.004090138"/>
    <n v="712096.71070682537"/>
    <n v="0"/>
    <n v="712096.71070682537"/>
    <n v="737923.38371659548"/>
    <n v="0"/>
    <n v="737923.38371659548"/>
    <n v="1083370.5867351214"/>
    <n v="0"/>
    <n v="1083370.5867351214"/>
  </r>
  <r>
    <x v="27"/>
    <x v="11"/>
    <n v="159781.75570375202"/>
    <n v="1934599.6317999999"/>
    <n v="2094381.3875037518"/>
    <n v="1962988.6767863056"/>
    <n v="0"/>
    <n v="1962988.6767863056"/>
    <n v="2034183.3135750631"/>
    <n v="0"/>
    <n v="2034183.3135750631"/>
    <n v="2953896.609274901"/>
    <n v="0"/>
    <n v="2953896.609274901"/>
  </r>
  <r>
    <x v="28"/>
    <x v="10"/>
    <n v="2694.3622464000005"/>
    <n v="84418.223999999987"/>
    <n v="87112.586246399995"/>
    <n v="0"/>
    <n v="0"/>
    <n v="0"/>
    <n v="0"/>
    <n v="0"/>
    <n v="0"/>
    <n v="64330.555402729027"/>
    <n v="0"/>
    <n v="64330.555402729027"/>
  </r>
  <r>
    <x v="29"/>
    <x v="2"/>
    <n v="467435.68567400001"/>
    <n v="472181.44379999995"/>
    <n v="939617.12947399996"/>
    <n v="357023.62024563557"/>
    <n v="0"/>
    <n v="357023.62024563557"/>
    <n v="369972.32813630393"/>
    <n v="0"/>
    <n v="369972.32813630393"/>
    <n v="714150.89992726862"/>
    <n v="0"/>
    <n v="714150.89992726862"/>
  </r>
  <r>
    <x v="30"/>
    <x v="10"/>
    <n v="4874.1288381170007"/>
    <n v="1221707.4392600001"/>
    <n v="1226581.5680981171"/>
    <n v="858404.98118363519"/>
    <n v="0"/>
    <n v="858404.98118363519"/>
    <n v="889538.03435696336"/>
    <n v="0"/>
    <n v="889538.03435696336"/>
    <n v="1200094.1124339614"/>
    <n v="0"/>
    <n v="1200094.1124339614"/>
  </r>
  <r>
    <x v="31"/>
    <x v="5"/>
    <n v="8515488.1532307807"/>
    <n v="3578771.6425999999"/>
    <n v="12094259.795830781"/>
    <n v="5537825.6313334983"/>
    <n v="0"/>
    <n v="5537825.6313334983"/>
    <n v="5738674.2093638778"/>
    <n v="0"/>
    <n v="5738674.2093638778"/>
    <n v="9500743.7193178721"/>
    <n v="0"/>
    <n v="9500743.7193178721"/>
  </r>
  <r>
    <x v="32"/>
    <x v="2"/>
    <n v="700456.61228787666"/>
    <n v="762092.44979999994"/>
    <n v="1462549.0620878767"/>
    <n v="2010891.1850266454"/>
    <n v="0"/>
    <n v="2010891.1850266454"/>
    <n v="2083823.1734954054"/>
    <n v="0"/>
    <n v="2083823.1734954054"/>
    <n v="3510267.540805948"/>
    <n v="0"/>
    <n v="3510267.540805948"/>
  </r>
  <r>
    <x v="33"/>
    <x v="1"/>
    <n v="2717.5566549669998"/>
    <n v="22456.665219999999"/>
    <n v="25174.221874966999"/>
    <n v="9692.9666003575312"/>
    <n v="0"/>
    <n v="9692.9666003575312"/>
    <n v="10044.51587044695"/>
    <n v="0"/>
    <n v="10044.51587044695"/>
    <n v="16920.311891913923"/>
    <n v="0"/>
    <n v="16920.311891913923"/>
  </r>
  <r>
    <x v="34"/>
    <x v="1"/>
    <n v="87156.650511700005"/>
    <n v="967157.05240000004"/>
    <n v="1054313.7029117001"/>
    <n v="417453.83450185484"/>
    <n v="0"/>
    <n v="417453.83450185484"/>
    <n v="432594.25506306277"/>
    <n v="0"/>
    <n v="432594.25506306277"/>
    <n v="728719.01570219593"/>
    <n v="0"/>
    <n v="728719.01570219593"/>
  </r>
  <r>
    <x v="35"/>
    <x v="12"/>
    <n v="7271956.8785118638"/>
    <n v="2908657.9939999999"/>
    <n v="10180614.872511864"/>
    <n v="3858508.4957743404"/>
    <n v="0"/>
    <n v="3858508.4957743404"/>
    <n v="3998450.7757026791"/>
    <n v="0"/>
    <n v="3998450.7757026791"/>
    <n v="7168749.6062964872"/>
    <n v="0"/>
    <n v="7168749.6062964872"/>
  </r>
  <r>
    <x v="36"/>
    <x v="12"/>
    <n v="5382889.9537260886"/>
    <n v="1175303.5689999999"/>
    <n v="6558193.5227260888"/>
    <n v="3052740.2303511477"/>
    <n v="0"/>
    <n v="3052740.2303511477"/>
    <n v="3163458.5113481088"/>
    <n v="0"/>
    <n v="3163458.5113481088"/>
    <n v="5671707.1760816239"/>
    <n v="0"/>
    <n v="5671707.1760816239"/>
  </r>
  <r>
    <x v="37"/>
    <x v="1"/>
    <n v="0"/>
    <n v="0"/>
    <n v="0"/>
    <n v="0"/>
    <n v="0"/>
    <n v="0"/>
    <n v="0"/>
    <n v="0"/>
    <n v="0"/>
    <n v="0"/>
    <n v="0"/>
    <n v="0"/>
  </r>
  <r>
    <x v="38"/>
    <x v="8"/>
    <n v="6503.8502233480012"/>
    <n v="65377.972659999992"/>
    <n v="71881.822883347995"/>
    <n v="81721.228895232562"/>
    <n v="0"/>
    <n v="81721.228895232562"/>
    <n v="84685.134534592682"/>
    <n v="0"/>
    <n v="84685.134534592682"/>
    <n v="150932.34345667996"/>
    <n v="0"/>
    <n v="150932.34345667996"/>
  </r>
  <r>
    <x v="39"/>
    <x v="0"/>
    <n v="19921.668079363"/>
    <n v="1423313.21"/>
    <n v="1443234.8780793629"/>
    <n v="2937647.8299013637"/>
    <n v="0"/>
    <n v="2937647.8299013637"/>
    <n v="3044191.8832300422"/>
    <n v="0"/>
    <n v="3044191.8832300422"/>
    <n v="4173129.8786263182"/>
    <n v="0"/>
    <n v="4173129.8786263182"/>
  </r>
  <r>
    <x v="40"/>
    <x v="4"/>
    <n v="297931.31208777748"/>
    <n v="611115.01572000002"/>
    <n v="909046.32780777756"/>
    <n v="483844.48947685468"/>
    <n v="0"/>
    <n v="483844.48947685468"/>
    <n v="501392.79889804887"/>
    <n v="0"/>
    <n v="501392.79889804887"/>
    <n v="802607.31995429506"/>
    <n v="0"/>
    <n v="802607.31995429506"/>
  </r>
  <r>
    <x v="41"/>
    <x v="0"/>
    <n v="7609.9840873825015"/>
    <n v="6214.2007399999993"/>
    <n v="13824.184827382502"/>
    <n v="1303022.3280845319"/>
    <n v="0"/>
    <n v="1303022.3280845319"/>
    <n v="1350280.9814189437"/>
    <n v="0"/>
    <n v="1350280.9814189437"/>
    <n v="1610014.1036884689"/>
    <n v="0"/>
    <n v="1610014.1036884689"/>
  </r>
  <r>
    <x v="42"/>
    <x v="1"/>
    <n v="1034736.8890673429"/>
    <n v="1440423.6543399999"/>
    <n v="2475160.5434073429"/>
    <n v="833309.10900044697"/>
    <n v="0"/>
    <n v="833309.10900044697"/>
    <n v="863531.97276407143"/>
    <n v="0"/>
    <n v="863531.97276407143"/>
    <n v="1598182.2627777192"/>
    <n v="0"/>
    <n v="1598182.2627777192"/>
  </r>
  <r>
    <x v="43"/>
    <x v="2"/>
    <n v="329543.98073586763"/>
    <n v="234253.23899999997"/>
    <n v="563797.21973586758"/>
    <n v="300371.31255470752"/>
    <n v="0"/>
    <n v="300371.31255470752"/>
    <n v="311265.32674438937"/>
    <n v="0"/>
    <n v="311265.32674438937"/>
    <n v="595945.84545966715"/>
    <n v="0"/>
    <n v="595945.84545966715"/>
  </r>
  <r>
    <x v="44"/>
    <x v="1"/>
    <n v="1083.3722111519999"/>
    <n v="3932.4067200000004"/>
    <n v="5015.778931152"/>
    <n v="1760.9598207884142"/>
    <n v="0"/>
    <n v="1760.9598207884142"/>
    <n v="1824.8271758695842"/>
    <n v="0"/>
    <n v="1824.8271758695842"/>
    <n v="3493.7979938717308"/>
    <n v="0"/>
    <n v="3493.7979938717308"/>
  </r>
  <r>
    <x v="45"/>
    <x v="8"/>
    <n v="0"/>
    <n v="0"/>
    <n v="0"/>
    <n v="0"/>
    <n v="0"/>
    <n v="0"/>
    <n v="0"/>
    <n v="0"/>
    <n v="0"/>
    <n v="0"/>
    <n v="0"/>
    <n v="0"/>
  </r>
  <r>
    <x v="46"/>
    <x v="0"/>
    <n v="1272.094116728"/>
    <n v="118106.43262000001"/>
    <n v="119378.526736728"/>
    <n v="218320.04496868723"/>
    <n v="0"/>
    <n v="218320.04496868723"/>
    <n v="226238.18351378443"/>
    <n v="0"/>
    <n v="226238.18351378443"/>
    <n v="284518.92566322448"/>
    <n v="0"/>
    <n v="284518.92566322448"/>
  </r>
  <r>
    <x v="47"/>
    <x v="1"/>
    <n v="1205014.9057457279"/>
    <n v="2052683.9555200001"/>
    <n v="3257698.8612657283"/>
    <n v="1067881.17159857"/>
    <n v="0"/>
    <n v="1067881.17159857"/>
    <n v="1106611.610059367"/>
    <n v="0"/>
    <n v="1106611.610059367"/>
    <n v="2067240.5825529853"/>
    <n v="0"/>
    <n v="2067240.5825529853"/>
  </r>
  <r>
    <x v="48"/>
    <x v="6"/>
    <n v="0"/>
    <n v="0"/>
    <n v="0"/>
    <n v="0"/>
    <n v="0"/>
    <n v="0"/>
    <n v="0"/>
    <n v="0"/>
    <n v="0"/>
    <n v="0"/>
    <n v="0"/>
    <n v="0"/>
  </r>
  <r>
    <x v="49"/>
    <x v="10"/>
    <n v="2402.6630664960003"/>
    <n v="1568.3098200000002"/>
    <n v="3970.9728864960007"/>
    <n v="1350.6665796543375"/>
    <n v="0"/>
    <n v="1350.6665796543375"/>
    <n v="1399.6532180890699"/>
    <n v="0"/>
    <n v="1399.6532180890699"/>
    <n v="2521.4421730033382"/>
    <n v="0"/>
    <n v="2521.4421730033382"/>
  </r>
  <r>
    <x v="50"/>
    <x v="7"/>
    <n v="625266.81653603399"/>
    <n v="169201.03375999999"/>
    <n v="794467.85029603401"/>
    <n v="342905.61671925336"/>
    <n v="0"/>
    <n v="342905.61671925336"/>
    <n v="355342.2859287365"/>
    <n v="0"/>
    <n v="355342.2859287365"/>
    <n v="675350.97410478722"/>
    <n v="0"/>
    <n v="675350.97410478722"/>
  </r>
  <r>
    <x v="51"/>
    <x v="1"/>
    <n v="0"/>
    <n v="0"/>
    <n v="0"/>
    <n v="0"/>
    <n v="0"/>
    <n v="0"/>
    <n v="0"/>
    <n v="0"/>
    <n v="0"/>
    <n v="0"/>
    <n v="0"/>
    <n v="0"/>
  </r>
  <r>
    <x v="52"/>
    <x v="7"/>
    <n v="660365.9474887572"/>
    <n v="128377.16099999999"/>
    <n v="788743.10848875716"/>
    <n v="308237.85957810376"/>
    <n v="0"/>
    <n v="308237.85957810376"/>
    <n v="319417.18155622855"/>
    <n v="0"/>
    <n v="319417.18155622855"/>
    <n v="574987.36790458788"/>
    <n v="0"/>
    <n v="574987.36790458788"/>
  </r>
  <r>
    <x v="53"/>
    <x v="11"/>
    <n v="1008.9745618565003"/>
    <n v="67217.055399999997"/>
    <n v="68226.029961856504"/>
    <n v="139203.79384008513"/>
    <n v="0"/>
    <n v="139203.79384008513"/>
    <n v="144252.50535801754"/>
    <n v="0"/>
    <n v="144252.50535801754"/>
    <n v="188565.38101400118"/>
    <n v="0"/>
    <n v="188565.38101400118"/>
  </r>
  <r>
    <x v="54"/>
    <x v="11"/>
    <n v="885.53333061000001"/>
    <n v="1769.62302"/>
    <n v="2655.1563506100001"/>
    <n v="7010.4264061116537"/>
    <n v="0"/>
    <n v="7010.4264061116537"/>
    <n v="7264.6839918123214"/>
    <n v="0"/>
    <n v="7264.6839918123214"/>
    <n v="9979.0586221261219"/>
    <n v="0"/>
    <n v="9979.0586221261219"/>
  </r>
  <r>
    <x v="55"/>
    <x v="1"/>
    <n v="0"/>
    <n v="0"/>
    <n v="0"/>
    <n v="0"/>
    <n v="0"/>
    <n v="0"/>
    <n v="0"/>
    <n v="0"/>
    <n v="0"/>
    <n v="0"/>
    <n v="0"/>
    <n v="0"/>
  </r>
  <r>
    <x v="56"/>
    <x v="11"/>
    <n v="14028.393792248004"/>
    <n v="1174674.5208000001"/>
    <n v="1188702.9145922482"/>
    <n v="1334649.3068224133"/>
    <n v="0"/>
    <n v="1334649.3068224133"/>
    <n v="1383055.0229446022"/>
    <n v="0"/>
    <n v="1383055.0229446022"/>
    <n v="2029934.474245124"/>
    <n v="0"/>
    <n v="2029934.474245124"/>
  </r>
  <r>
    <x v="57"/>
    <x v="12"/>
    <n v="0"/>
    <n v="0"/>
    <n v="0"/>
    <n v="0"/>
    <n v="0"/>
    <n v="0"/>
    <n v="0"/>
    <n v="0"/>
    <n v="0"/>
    <n v="0"/>
    <n v="0"/>
    <n v="0"/>
  </r>
  <r>
    <x v="58"/>
    <x v="6"/>
    <n v="0"/>
    <n v="0"/>
    <n v="0"/>
    <n v="0"/>
    <n v="0"/>
    <n v="0"/>
    <n v="0"/>
    <n v="0"/>
    <n v="0"/>
    <n v="0"/>
    <n v="0"/>
    <n v="0"/>
  </r>
  <r>
    <x v="59"/>
    <x v="1"/>
    <n v="163876.38983100001"/>
    <n v="227312.2665"/>
    <n v="391188.65633100003"/>
    <n v="131514.89168670337"/>
    <n v="0"/>
    <n v="131514.89168670337"/>
    <n v="136284.73832752887"/>
    <n v="0"/>
    <n v="136284.73832752887"/>
    <n v="252225.38907515554"/>
    <n v="0"/>
    <n v="252225.38907515554"/>
  </r>
  <r>
    <x v="60"/>
    <x v="1"/>
    <n v="1456238.735848512"/>
    <n v="2772470.4585600002"/>
    <n v="4228709.1944085117"/>
    <n v="1774064.8269680184"/>
    <n v="0"/>
    <n v="1774064.8269680184"/>
    <n v="1838407.4808454092"/>
    <n v="0"/>
    <n v="1838407.4808454092"/>
    <n v="3304795.7261050558"/>
    <n v="0"/>
    <n v="3304795.7261050558"/>
  </r>
  <r>
    <x v="61"/>
    <x v="13"/>
    <n v="3187652.4067565729"/>
    <n v="2421448.4975999999"/>
    <n v="5609100.9043565728"/>
    <n v="4689066.5160085391"/>
    <n v="0"/>
    <n v="4689066.5160085391"/>
    <n v="4859131.8818628611"/>
    <n v="0"/>
    <n v="4859131.8818628611"/>
    <n v="9129424.3513551299"/>
    <n v="0"/>
    <n v="9129424.3513551299"/>
  </r>
  <r>
    <x v="62"/>
    <x v="1"/>
    <n v="0"/>
    <n v="0"/>
    <n v="0"/>
    <n v="0"/>
    <n v="0"/>
    <n v="0"/>
    <n v="0"/>
    <n v="0"/>
    <n v="0"/>
    <n v="0"/>
    <n v="0"/>
    <n v="0"/>
  </r>
  <r>
    <x v="63"/>
    <x v="2"/>
    <n v="4397105.9399120538"/>
    <n v="2949591.4557999996"/>
    <n v="7346697.3957120534"/>
    <n v="2238297.1303813439"/>
    <n v="0"/>
    <n v="2238297.1303813439"/>
    <n v="2319476.7892898745"/>
    <n v="0"/>
    <n v="2319476.7892898745"/>
    <n v="4486627.9034072505"/>
    <n v="0"/>
    <n v="4486627.9034072505"/>
  </r>
  <r>
    <x v="64"/>
    <x v="0"/>
    <n v="23835.662968646302"/>
    <n v="1161121.6540000001"/>
    <n v="1184957.3169686464"/>
    <n v="3570426.0991226351"/>
    <n v="0"/>
    <n v="3570426.0991226351"/>
    <n v="3699920.0652948148"/>
    <n v="0"/>
    <n v="3699920.0652948148"/>
    <n v="4927398.0045385882"/>
    <n v="0"/>
    <n v="4927398.0045385882"/>
  </r>
  <r>
    <x v="65"/>
    <x v="13"/>
    <n v="954651.89832215116"/>
    <n v="1025988.2797999999"/>
    <n v="1980640.1781221512"/>
    <n v="2142202.5320749208"/>
    <n v="0"/>
    <n v="2142202.5320749208"/>
    <n v="2219896.984927658"/>
    <n v="0"/>
    <n v="2219896.984927658"/>
    <n v="4129954.5137479543"/>
    <n v="0"/>
    <n v="4129954.5137479543"/>
  </r>
  <r>
    <x v="66"/>
    <x v="6"/>
    <n v="0"/>
    <n v="0"/>
    <n v="0"/>
    <n v="0"/>
    <n v="0"/>
    <n v="0"/>
    <n v="0"/>
    <n v="0"/>
    <n v="0"/>
    <n v="0"/>
    <n v="0"/>
    <n v="0"/>
  </r>
  <r>
    <x v="67"/>
    <x v="1"/>
    <n v="0"/>
    <n v="0"/>
    <n v="0"/>
    <n v="0"/>
    <n v="0"/>
    <n v="0"/>
    <n v="0"/>
    <n v="0"/>
    <n v="0"/>
    <n v="0"/>
    <n v="0"/>
    <n v="0"/>
  </r>
  <r>
    <x v="68"/>
    <x v="1"/>
    <n v="85740.712016189995"/>
    <n v="979428.38069999998"/>
    <n v="1065169.09271619"/>
    <n v="425065.80395298859"/>
    <n v="0"/>
    <n v="425065.80395298859"/>
    <n v="440482.2991582987"/>
    <n v="0"/>
    <n v="440482.2991582987"/>
    <n v="728839.88724210788"/>
    <n v="0"/>
    <n v="728839.88724210788"/>
  </r>
  <r>
    <x v="69"/>
    <x v="7"/>
    <n v="2279744.3130823122"/>
    <n v="335511.55659999995"/>
    <n v="2615255.869682312"/>
    <n v="1231825.1959713805"/>
    <n v="0"/>
    <n v="1231825.1959713805"/>
    <n v="1276501.6367738815"/>
    <n v="0"/>
    <n v="1276501.6367738815"/>
    <n v="2422884.8208629047"/>
    <n v="0"/>
    <n v="2422884.8208629047"/>
  </r>
  <r>
    <x v="70"/>
    <x v="5"/>
    <n v="1548040.6762452256"/>
    <n v="287203.27679999999"/>
    <n v="1835243.9530452257"/>
    <n v="682121.15884062031"/>
    <n v="0"/>
    <n v="682121.15884062031"/>
    <n v="706860.66382293613"/>
    <n v="0"/>
    <n v="706860.66382293613"/>
    <n v="1316504.2772115916"/>
    <n v="0"/>
    <n v="1316504.2772115916"/>
  </r>
  <r>
    <x v="71"/>
    <x v="11"/>
    <n v="21324.717333507506"/>
    <n v="1544578.12674"/>
    <n v="1565902.8440735075"/>
    <n v="2169019.9959206623"/>
    <n v="0"/>
    <n v="2169019.9959206623"/>
    <n v="2247687.0777144996"/>
    <n v="0"/>
    <n v="2247687.0777144996"/>
    <n v="3319523.7352144988"/>
    <n v="0"/>
    <n v="3319523.7352144988"/>
  </r>
  <r>
    <x v="72"/>
    <x v="1"/>
    <n v="0"/>
    <n v="0"/>
    <n v="0"/>
    <n v="0"/>
    <n v="0"/>
    <n v="0"/>
    <n v="0"/>
    <n v="0"/>
    <n v="0"/>
    <n v="0"/>
    <n v="0"/>
    <n v="0"/>
  </r>
  <r>
    <x v="73"/>
    <x v="1"/>
    <n v="192060.88546698901"/>
    <n v="569419.25237999996"/>
    <n v="761480.13784698898"/>
    <n v="341213.16862738592"/>
    <n v="0"/>
    <n v="341213.16862738592"/>
    <n v="353588.4552987988"/>
    <n v="0"/>
    <n v="353588.4552987988"/>
    <n v="646845.43544504326"/>
    <n v="0"/>
    <n v="646845.43544504326"/>
  </r>
  <r>
    <x v="74"/>
    <x v="7"/>
    <n v="367860.22896444297"/>
    <n v="163041.51644000001"/>
    <n v="530901.74540444301"/>
    <n v="219062.64459187954"/>
    <n v="0"/>
    <n v="219062.64459187954"/>
    <n v="227007.71610458774"/>
    <n v="0"/>
    <n v="227007.71610458774"/>
    <n v="440149.58974779863"/>
    <n v="0"/>
    <n v="440149.58974779863"/>
  </r>
  <r>
    <x v="75"/>
    <x v="14"/>
    <n v="6663819.832018394"/>
    <n v="4703637.5891999993"/>
    <n v="11367457.421218393"/>
    <n v="6896886.7172936006"/>
    <n v="0"/>
    <n v="6896886.7172936006"/>
    <n v="7147026.3898335351"/>
    <n v="0"/>
    <n v="7147026.3898335351"/>
    <n v="12998637.772107182"/>
    <n v="0"/>
    <n v="12998637.772107182"/>
  </r>
  <r>
    <x v="76"/>
    <x v="14"/>
    <n v="3048449.7790911468"/>
    <n v="688675.57"/>
    <n v="3737125.3490911466"/>
    <n v="3610497.8509092461"/>
    <n v="0"/>
    <n v="3610497.8509092461"/>
    <n v="3741445.1590429326"/>
    <n v="0"/>
    <n v="3741445.1590429326"/>
    <n v="6804744.7587129716"/>
    <n v="0"/>
    <n v="6804744.7587129716"/>
  </r>
  <r>
    <x v="77"/>
    <x v="10"/>
    <n v="17.375204"/>
    <n v="22.22"/>
    <n v="39.595203999999995"/>
    <n v="11.453843971186945"/>
    <n v="0"/>
    <n v="11.453843971186945"/>
    <n v="11.86925760602195"/>
    <n v="0"/>
    <n v="11.86925760602195"/>
    <n v="21.566048655019049"/>
    <n v="0"/>
    <n v="21.566048655019049"/>
  </r>
  <r>
    <x v="78"/>
    <x v="7"/>
    <n v="1401379.318436824"/>
    <n v="615933.28939999989"/>
    <n v="2017312.6078368239"/>
    <n v="906878.46576585004"/>
    <n v="0"/>
    <n v="906878.46576585004"/>
    <n v="939769.57906939054"/>
    <n v="0"/>
    <n v="939769.57906939054"/>
    <n v="1812429.0825178577"/>
    <n v="0"/>
    <n v="1812429.0825178577"/>
  </r>
  <r>
    <x v="79"/>
    <x v="4"/>
    <n v="5972.549703754501"/>
    <n v="658025.34643999988"/>
    <n v="663997.89614375436"/>
    <n v="531526.58026316285"/>
    <n v="0"/>
    <n v="531526.58026316285"/>
    <n v="550804.24715595366"/>
    <n v="0"/>
    <n v="550804.24715595366"/>
    <n v="877804.71605809149"/>
    <n v="0"/>
    <n v="877804.71605809149"/>
  </r>
  <r>
    <x v="80"/>
    <x v="6"/>
    <n v="6870.7571365509993"/>
    <n v="0"/>
    <n v="6870.7571365509993"/>
    <n v="666011.5486010164"/>
    <n v="0"/>
    <n v="666011.5486010164"/>
    <n v="690166.78233236691"/>
    <n v="0"/>
    <n v="690166.78233236691"/>
    <n v="1105095.9977252986"/>
    <n v="0"/>
    <n v="1105095.9977252986"/>
  </r>
  <r>
    <x v="81"/>
    <x v="13"/>
    <n v="3018347.7171727549"/>
    <n v="2634904.39432"/>
    <n v="5653252.1114927549"/>
    <n v="3756446.562455677"/>
    <n v="0"/>
    <n v="3756446.562455677"/>
    <n v="3892687.2100931592"/>
    <n v="0"/>
    <n v="3892687.2100931592"/>
    <n v="7341089.6738173785"/>
    <n v="0"/>
    <n v="7341089.6738173785"/>
  </r>
  <r>
    <x v="82"/>
    <x v="0"/>
    <n v="45905.626119868"/>
    <n v="4075066.2303999998"/>
    <n v="4120971.8565198677"/>
    <n v="6704724.56310065"/>
    <n v="0"/>
    <n v="6704724.56310065"/>
    <n v="6947894.8043167572"/>
    <n v="0"/>
    <n v="6947894.8043167572"/>
    <n v="9539772.5751761328"/>
    <n v="0"/>
    <n v="9539772.5751761328"/>
  </r>
  <r>
    <x v="83"/>
    <x v="6"/>
    <n v="0"/>
    <n v="0"/>
    <n v="0"/>
    <n v="0"/>
    <n v="0"/>
    <n v="0"/>
    <n v="0"/>
    <n v="0"/>
    <n v="0"/>
    <n v="0"/>
    <n v="0"/>
    <n v="0"/>
  </r>
  <r>
    <x v="84"/>
    <x v="10"/>
    <n v="8454.33811332"/>
    <n v="105954.60347999999"/>
    <n v="114408.94159331999"/>
    <n v="45578.217457939303"/>
    <n v="0"/>
    <n v="45578.217457939303"/>
    <n v="47231.270619055562"/>
    <n v="0"/>
    <n v="47231.270619055562"/>
    <n v="77350.249363962605"/>
    <n v="0"/>
    <n v="77350.249363962605"/>
  </r>
  <r>
    <x v="85"/>
    <x v="2"/>
    <n v="210646.03282109756"/>
    <n v="386090.27600000001"/>
    <n v="596736.3088210976"/>
    <n v="393661.07240940735"/>
    <n v="0"/>
    <n v="393661.07240940735"/>
    <n v="407938.56539726508"/>
    <n v="0"/>
    <n v="407938.56539726508"/>
    <n v="718889.37785192626"/>
    <n v="0"/>
    <n v="718889.37785192626"/>
  </r>
  <r>
    <x v="86"/>
    <x v="1"/>
    <n v="0"/>
    <n v="0"/>
    <n v="0"/>
    <n v="0"/>
    <n v="0"/>
    <n v="0"/>
    <n v="0"/>
    <n v="0"/>
    <n v="0"/>
    <n v="0"/>
    <n v="0"/>
    <n v="0"/>
  </r>
  <r>
    <x v="87"/>
    <x v="1"/>
    <n v="615103.94578479009"/>
    <n v="2275221.7439600001"/>
    <n v="2890325.6897447901"/>
    <n v="0"/>
    <n v="0"/>
    <n v="0"/>
    <n v="0"/>
    <n v="0"/>
    <n v="0"/>
    <n v="2849359.1881919838"/>
    <n v="0"/>
    <n v="2849359.1881919838"/>
  </r>
  <r>
    <x v="88"/>
    <x v="8"/>
    <n v="603589.62656422507"/>
    <n v="662482.4118"/>
    <n v="1266072.0383642251"/>
    <n v="817652.53729826165"/>
    <n v="0"/>
    <n v="817652.53729826165"/>
    <n v="847307.56083495275"/>
    <n v="0"/>
    <n v="847307.56083495275"/>
    <n v="1557310.7815463506"/>
    <n v="0"/>
    <n v="1557310.7815463506"/>
  </r>
  <r>
    <x v="89"/>
    <x v="11"/>
    <n v="639.96196658600002"/>
    <n v="53567.26496"/>
    <n v="54207.226926586001"/>
    <n v="80714.431723577451"/>
    <n v="0"/>
    <n v="80714.431723577451"/>
    <n v="83641.8223489675"/>
    <n v="0"/>
    <n v="83641.8223489675"/>
    <n v="111880.28424440087"/>
    <n v="0"/>
    <n v="111880.28424440087"/>
  </r>
  <r>
    <x v="90"/>
    <x v="12"/>
    <n v="5458224.7736063357"/>
    <n v="2721972.22"/>
    <n v="8180196.9936063364"/>
    <n v="4000938.5568210571"/>
    <n v="0"/>
    <n v="4000938.5568210571"/>
    <n v="4146046.560109871"/>
    <n v="0"/>
    <n v="4146046.560109871"/>
    <n v="7564897.530443917"/>
    <n v="0"/>
    <n v="7564897.530443917"/>
  </r>
  <r>
    <x v="91"/>
    <x v="10"/>
    <n v="0"/>
    <n v="0"/>
    <n v="0"/>
    <n v="0"/>
    <n v="0"/>
    <n v="0"/>
    <n v="0"/>
    <n v="0"/>
    <n v="0"/>
    <n v="0"/>
    <n v="0"/>
    <n v="0"/>
  </r>
  <r>
    <x v="92"/>
    <x v="6"/>
    <n v="11725.177483250001"/>
    <n v="0"/>
    <n v="11725.177483250001"/>
    <n v="45363.689742349612"/>
    <n v="0"/>
    <n v="45363.689742349612"/>
    <n v="47008.962306984016"/>
    <n v="0"/>
    <n v="47008.962306984016"/>
    <n v="78209.081716348242"/>
    <n v="0"/>
    <n v="78209.081716348242"/>
  </r>
  <r>
    <x v="93"/>
    <x v="1"/>
    <n v="0"/>
    <n v="0"/>
    <n v="0"/>
    <n v="0"/>
    <n v="0"/>
    <n v="0"/>
    <n v="0"/>
    <n v="0"/>
    <n v="0"/>
    <n v="0"/>
    <n v="0"/>
    <n v="0"/>
  </r>
  <r>
    <x v="94"/>
    <x v="6"/>
    <n v="177988.58623392001"/>
    <n v="0"/>
    <n v="177988.58623392001"/>
    <n v="0"/>
    <n v="0"/>
    <n v="0"/>
    <n v="0"/>
    <n v="0"/>
    <n v="0"/>
    <n v="164816.20299206325"/>
    <n v="0"/>
    <n v="164816.20299206325"/>
  </r>
  <r>
    <x v="95"/>
    <x v="6"/>
    <n v="154566.42903239999"/>
    <n v="0"/>
    <n v="154566.42903239999"/>
    <n v="72813.248138506751"/>
    <n v="0"/>
    <n v="72813.248138506751"/>
    <n v="75454.074759635056"/>
    <n v="0"/>
    <n v="75454.074759635056"/>
    <n v="143127.44700203417"/>
    <n v="0"/>
    <n v="143127.44700203417"/>
  </r>
  <r>
    <x v="96"/>
    <x v="6"/>
    <n v="1477724.8293547737"/>
    <n v="0"/>
    <n v="1477724.8293547737"/>
    <n v="0"/>
    <n v="0"/>
    <n v="0"/>
    <n v="0"/>
    <n v="0"/>
    <n v="0"/>
    <n v="1407945.2455226262"/>
    <n v="0"/>
    <n v="1407945.2455226262"/>
  </r>
  <r>
    <x v="97"/>
    <x v="10"/>
    <n v="39336.384859298996"/>
    <n v="40911.708419999995"/>
    <n v="80248.093279298992"/>
    <n v="20830.054522758626"/>
    <n v="0"/>
    <n v="20830.054522758626"/>
    <n v="21585.529163837906"/>
    <n v="0"/>
    <n v="21585.529163837906"/>
    <n v="40917.40845638403"/>
    <n v="0"/>
    <n v="40917.40845638403"/>
  </r>
  <r>
    <x v="98"/>
    <x v="5"/>
    <n v="1582408.288979901"/>
    <n v="627154.16719999991"/>
    <n v="2209562.456179901"/>
    <n v="694864.846127711"/>
    <n v="0"/>
    <n v="694864.846127711"/>
    <n v="720066.54541531426"/>
    <n v="0"/>
    <n v="720066.54541531426"/>
    <n v="1356434.9403137607"/>
    <n v="0"/>
    <n v="1356434.9403137607"/>
  </r>
  <r>
    <x v="99"/>
    <x v="15"/>
    <n v="1864171.1530769374"/>
    <n v="772613.86421999987"/>
    <n v="2636785.0172969373"/>
    <n v="2306035.7152460893"/>
    <n v="0"/>
    <n v="2306035.7152460893"/>
    <n v="2389672.1503974269"/>
    <n v="0"/>
    <n v="2389672.1503974269"/>
    <n v="4375387.1844393481"/>
    <n v="0"/>
    <n v="4375387.1844393481"/>
  </r>
  <r>
    <x v="100"/>
    <x v="6"/>
    <n v="3408.7615742180001"/>
    <n v="0"/>
    <n v="3408.7615742180001"/>
    <n v="336478.95736898365"/>
    <n v="0"/>
    <n v="336478.95736898365"/>
    <n v="348682.54134286736"/>
    <n v="0"/>
    <n v="348682.54134286736"/>
    <n v="545720.19455260923"/>
    <n v="0"/>
    <n v="545720.19455260923"/>
  </r>
  <r>
    <x v="101"/>
    <x v="11"/>
    <n v="88.539874999999995"/>
    <n v="3056.7165199999995"/>
    <n v="3145.2563949999994"/>
    <n v="12032.833106041591"/>
    <n v="0"/>
    <n v="12032.833106041591"/>
    <n v="12469.245802994521"/>
    <n v="0"/>
    <n v="12469.245802994521"/>
    <n v="16245.375603705123"/>
    <n v="0"/>
    <n v="16245.375603705123"/>
  </r>
  <r>
    <x v="102"/>
    <x v="0"/>
    <n v="596.54094940750008"/>
    <n v="41558.821479999991"/>
    <n v="42155.362429407491"/>
    <n v="83779.306818424491"/>
    <n v="0"/>
    <n v="83779.306818424491"/>
    <n v="86817.855838033007"/>
    <n v="0"/>
    <n v="86817.855838033007"/>
    <n v="115090.92320498673"/>
    <n v="0"/>
    <n v="115090.92320498673"/>
  </r>
  <r>
    <x v="103"/>
    <x v="7"/>
    <n v="3256089.5740698404"/>
    <n v="804427.39365999994"/>
    <n v="4060516.9677298404"/>
    <n v="1608448.7390928026"/>
    <n v="0"/>
    <n v="1608448.7390928026"/>
    <n v="1666784.7474087146"/>
    <n v="0"/>
    <n v="1666784.7474087146"/>
    <n v="3094731.891903488"/>
    <n v="0"/>
    <n v="3094731.891903488"/>
  </r>
  <r>
    <x v="104"/>
    <x v="12"/>
    <n v="783961.4513993999"/>
    <n v="46537.123599999992"/>
    <n v="830498.57499939995"/>
    <n v="418088.8365417028"/>
    <n v="0"/>
    <n v="418088.8365417028"/>
    <n v="433252.28766855889"/>
    <n v="0"/>
    <n v="433252.28766855889"/>
    <n v="781197.04301770718"/>
    <n v="0"/>
    <n v="781197.04301770718"/>
  </r>
  <r>
    <x v="105"/>
    <x v="12"/>
    <n v="826416.81437430007"/>
    <n v="113510.87"/>
    <n v="939927.68437430006"/>
    <n v="544517.65076605836"/>
    <n v="0"/>
    <n v="544517.65076605836"/>
    <n v="564266.48418002564"/>
    <n v="0"/>
    <n v="564266.48418002564"/>
    <n v="1017428.6933082552"/>
    <n v="0"/>
    <n v="1017428.6933082552"/>
  </r>
  <r>
    <x v="106"/>
    <x v="11"/>
    <n v="47929.370219637502"/>
    <n v="50826.872359999994"/>
    <n v="98756.242579637503"/>
    <n v="55854.733104027284"/>
    <n v="0"/>
    <n v="55854.733104027284"/>
    <n v="57880.499978436586"/>
    <n v="0"/>
    <n v="57880.499978436586"/>
    <n v="93753.331017954843"/>
    <n v="0"/>
    <n v="93753.331017954843"/>
  </r>
  <r>
    <x v="107"/>
    <x v="7"/>
    <n v="1819786.2802817298"/>
    <n v="648093.62859999994"/>
    <n v="2467879.9088817295"/>
    <n v="859482.96605473803"/>
    <n v="0"/>
    <n v="859482.96605473803"/>
    <n v="890655.1161124598"/>
    <n v="0"/>
    <n v="890655.1161124598"/>
    <n v="1613235.1085156682"/>
    <n v="0"/>
    <n v="1613235.1085156682"/>
  </r>
  <r>
    <x v="108"/>
    <x v="0"/>
    <n v="1087.7747837739998"/>
    <n v="77944.693639999998"/>
    <n v="79032.468423774"/>
    <n v="199433.20400254632"/>
    <n v="0"/>
    <n v="199433.20400254632"/>
    <n v="206666.34532958877"/>
    <n v="0"/>
    <n v="206666.34532958877"/>
    <n v="241898.73158396303"/>
    <n v="0"/>
    <n v="241898.73158396303"/>
  </r>
  <r>
    <x v="109"/>
    <x v="2"/>
    <n v="6994.7099779554992"/>
    <n v="16575.786700000001"/>
    <n v="23570.4966779555"/>
    <n v="27095.758193217665"/>
    <n v="0"/>
    <n v="27095.758193217665"/>
    <n v="28078.480450301849"/>
    <n v="0"/>
    <n v="28078.480450301849"/>
    <n v="48245.341082605846"/>
    <n v="0"/>
    <n v="48245.341082605846"/>
  </r>
  <r>
    <x v="110"/>
    <x v="1"/>
    <n v="1575327.8387397318"/>
    <n v="1460230.5845599996"/>
    <n v="3035558.4232997317"/>
    <n v="1346722.3523451481"/>
    <n v="0"/>
    <n v="1346722.3523451481"/>
    <n v="1395565.9396079553"/>
    <n v="0"/>
    <n v="1395565.9396079553"/>
    <n v="2487824.9876461509"/>
    <n v="0"/>
    <n v="2487824.9876461509"/>
  </r>
  <r>
    <x v="111"/>
    <x v="0"/>
    <n v="1485.2078832735001"/>
    <n v="2838.5161200000002"/>
    <n v="4323.7240032735008"/>
    <n v="6536.2871309873844"/>
    <n v="0"/>
    <n v="6536.2871309873844"/>
    <n v="6773.3484007444376"/>
    <n v="0"/>
    <n v="6773.3484007444376"/>
    <n v="10068.889028999884"/>
    <n v="0"/>
    <n v="10068.889028999884"/>
  </r>
  <r>
    <x v="112"/>
    <x v="0"/>
    <n v="0"/>
    <n v="0"/>
    <n v="0"/>
    <n v="0"/>
    <n v="0"/>
    <n v="0"/>
    <n v="0"/>
    <n v="0"/>
    <n v="0"/>
    <n v="0"/>
    <n v="0"/>
    <n v="0"/>
  </r>
  <r>
    <x v="113"/>
    <x v="3"/>
    <n v="141969.5547503375"/>
    <n v="7225.9662199999993"/>
    <n v="149195.5209703375"/>
    <n v="93720.753138343513"/>
    <n v="0"/>
    <n v="93720.753138343513"/>
    <n v="97119.863412467384"/>
    <n v="0"/>
    <n v="97119.863412467384"/>
    <n v="189647.8598129781"/>
    <n v="0"/>
    <n v="189647.8598129781"/>
  </r>
  <r>
    <x v="114"/>
    <x v="11"/>
    <n v="22226.541292798502"/>
    <n v="252449.01923999999"/>
    <n v="274675.56053279852"/>
    <n v="758051.59069204796"/>
    <n v="0"/>
    <n v="758051.59069204796"/>
    <n v="785544.97784434457"/>
    <n v="0"/>
    <n v="785544.97784434457"/>
    <n v="1160759.1416266933"/>
    <n v="0"/>
    <n v="1160759.1416266933"/>
  </r>
  <r>
    <x v="115"/>
    <x v="7"/>
    <n v="198707.90658903401"/>
    <n v="21666.944199999998"/>
    <n v="220374.85078903401"/>
    <n v="106008.86190419519"/>
    <n v="0"/>
    <n v="106008.86190419519"/>
    <n v="109853.64333819447"/>
    <n v="0"/>
    <n v="109853.64333819447"/>
    <n v="207731.56403232407"/>
    <n v="0"/>
    <n v="207731.56403232407"/>
  </r>
  <r>
    <x v="116"/>
    <x v="0"/>
    <n v="38289.520851272013"/>
    <n v="191421.81146000003"/>
    <n v="229711.33231127204"/>
    <n v="291700.480839581"/>
    <n v="0"/>
    <n v="291700.480839581"/>
    <n v="302280.01704886742"/>
    <n v="0"/>
    <n v="302280.01704886742"/>
    <n v="444309.51268375915"/>
    <n v="0"/>
    <n v="444309.51268375915"/>
  </r>
  <r>
    <x v="117"/>
    <x v="3"/>
    <n v="1672732.3773959207"/>
    <n v="559710.68999999994"/>
    <n v="2232443.0673959209"/>
    <n v="1024992.144910635"/>
    <n v="0"/>
    <n v="1024992.144910635"/>
    <n v="1062167.0631010504"/>
    <n v="0"/>
    <n v="1062167.0631010504"/>
    <n v="2061530.2164757522"/>
    <n v="0"/>
    <n v="2061530.2164757522"/>
  </r>
  <r>
    <x v="118"/>
    <x v="5"/>
    <n v="877252.19610125001"/>
    <n v="848588.99927999999"/>
    <n v="1725841.19538125"/>
    <n v="566416.0313934359"/>
    <n v="0"/>
    <n v="566416.0313934359"/>
    <n v="586959.08602399251"/>
    <n v="0"/>
    <n v="586959.08602399251"/>
    <n v="990461.78363758419"/>
    <n v="0"/>
    <n v="990461.78363758419"/>
  </r>
  <r>
    <x v="119"/>
    <x v="15"/>
    <n v="3476953.3343052035"/>
    <n v="3792678.4720000001"/>
    <n v="7269631.8063052036"/>
    <n v="3537843.6083833971"/>
    <n v="0"/>
    <n v="3537843.6083833971"/>
    <n v="3666155.8567895587"/>
    <n v="0"/>
    <n v="3666155.8567895587"/>
    <n v="6703675.7724793321"/>
    <n v="0"/>
    <n v="6703675.7724793321"/>
  </r>
  <r>
    <x v="120"/>
    <x v="7"/>
    <n v="5998132.5866501983"/>
    <n v="664360.46841999982"/>
    <n v="6662493.0550701981"/>
    <n v="2748552.2952687871"/>
    <n v="0"/>
    <n v="2748552.2952687871"/>
    <n v="2848238.1389369876"/>
    <n v="0"/>
    <n v="2848238.1389369876"/>
    <n v="5077451.2416122705"/>
    <n v="0"/>
    <n v="5077451.2416122705"/>
  </r>
  <r>
    <x v="121"/>
    <x v="16"/>
    <n v="4535840.2099152999"/>
    <n v="1244216.2770400001"/>
    <n v="5780056.4869553"/>
    <n v="2028865.5993185155"/>
    <n v="0"/>
    <n v="2028865.5993185155"/>
    <n v="2102449.4926668783"/>
    <n v="0"/>
    <n v="2102449.4926668783"/>
    <n v="3922553.212708375"/>
    <n v="0"/>
    <n v="3922553.212708375"/>
  </r>
  <r>
    <x v="122"/>
    <x v="5"/>
    <n v="60912.148108159003"/>
    <n v="17091.068499999998"/>
    <n v="78003.216608158997"/>
    <n v="27379.959039108911"/>
    <n v="0"/>
    <n v="27379.959039108911"/>
    <n v="28372.988831961171"/>
    <n v="0"/>
    <n v="28372.988831961171"/>
    <n v="53240.890753159161"/>
    <n v="0"/>
    <n v="53240.890753159161"/>
  </r>
  <r>
    <x v="123"/>
    <x v="12"/>
    <n v="4177628.2370032747"/>
    <n v="883593.63179999997"/>
    <n v="5061221.8688032748"/>
    <n v="2030972.8704506948"/>
    <n v="0"/>
    <n v="2030972.8704506948"/>
    <n v="2104633.1913427543"/>
    <n v="0"/>
    <n v="2104633.1913427543"/>
    <n v="3900824.851924289"/>
    <n v="0"/>
    <n v="3900824.851924289"/>
  </r>
  <r>
    <x v="124"/>
    <x v="1"/>
    <n v="1517809.702687663"/>
    <n v="2191439.8785399999"/>
    <n v="3709249.581227663"/>
    <n v="1591696.7363800649"/>
    <n v="0"/>
    <n v="1591696.7363800649"/>
    <n v="1649425.1748395017"/>
    <n v="0"/>
    <n v="1649425.1748395017"/>
    <n v="2963666.998190809"/>
    <n v="0"/>
    <n v="2963666.998190809"/>
  </r>
  <r>
    <x v="125"/>
    <x v="2"/>
    <n v="293025.52840879164"/>
    <n v="137045.6274"/>
    <n v="430071.15580879163"/>
    <n v="241608.60154587441"/>
    <n v="0"/>
    <n v="241608.60154587441"/>
    <n v="250371.38089122402"/>
    <n v="0"/>
    <n v="250371.38089122402"/>
    <n v="485850.52604408184"/>
    <n v="0"/>
    <n v="485850.52604408184"/>
  </r>
  <r>
    <x v="126"/>
    <x v="8"/>
    <n v="2462782.792754652"/>
    <n v="1603744.054"/>
    <n v="4066526.846754652"/>
    <n v="2911610.0399903599"/>
    <n v="0"/>
    <n v="2911610.0399903599"/>
    <n v="3017209.7419748767"/>
    <n v="0"/>
    <n v="3017209.7419748767"/>
    <n v="5551502.0409183642"/>
    <n v="0"/>
    <n v="5551502.0409183642"/>
  </r>
  <r>
    <x v="127"/>
    <x v="1"/>
    <n v="267419.84415962198"/>
    <n v="979833.49574000004"/>
    <n v="1247253.3398996219"/>
    <n v="650564.65432259091"/>
    <n v="0"/>
    <n v="650564.65432259091"/>
    <n v="674159.65251072496"/>
    <n v="0"/>
    <n v="674159.65251072496"/>
    <n v="1229935.7255334514"/>
    <n v="0"/>
    <n v="1229935.7255334514"/>
  </r>
  <r>
    <x v="128"/>
    <x v="11"/>
    <n v="74101.006097337988"/>
    <n v="51585.396499999995"/>
    <n v="125686.40259733799"/>
    <n v="96796.077836789802"/>
    <n v="0"/>
    <n v="96796.077836789802"/>
    <n v="100306.72549648432"/>
    <n v="0"/>
    <n v="100306.72549648432"/>
    <n v="160740.84527940225"/>
    <n v="0"/>
    <n v="160740.84527940225"/>
  </r>
  <r>
    <x v="129"/>
    <x v="5"/>
    <n v="2775790.3600503276"/>
    <n v="954258.1202"/>
    <n v="3730048.4802503278"/>
    <n v="1198138.3274813958"/>
    <n v="0"/>
    <n v="1198138.3274813958"/>
    <n v="1241592.9964035712"/>
    <n v="0"/>
    <n v="1241592.9964035712"/>
    <n v="2316726.9518478746"/>
    <n v="0"/>
    <n v="2316726.9518478746"/>
  </r>
  <r>
    <x v="130"/>
    <x v="1"/>
    <n v="490897.46197107009"/>
    <n v="1815791.60268"/>
    <n v="2306689.0646510702"/>
    <n v="1191553.2532055792"/>
    <n v="0"/>
    <n v="1191553.2532055792"/>
    <n v="1234769.0914218833"/>
    <n v="0"/>
    <n v="1234769.0914218833"/>
    <n v="2254734.8658957495"/>
    <n v="0"/>
    <n v="2254734.8658957495"/>
  </r>
  <r>
    <x v="131"/>
    <x v="3"/>
    <n v="1307288.8104182913"/>
    <n v="462507.74460000003"/>
    <n v="1769796.5550182913"/>
    <n v="685061.15415479732"/>
    <n v="0"/>
    <n v="685061.15415479732"/>
    <n v="709907.28833015368"/>
    <n v="0"/>
    <n v="709907.28833015368"/>
    <n v="1369274.5350670523"/>
    <n v="0"/>
    <n v="1369274.5350670523"/>
  </r>
  <r>
    <x v="132"/>
    <x v="9"/>
    <n v="49262.381539800001"/>
    <n v="7504525.6946"/>
    <n v="7553788.0761398003"/>
    <n v="4499680.8461121842"/>
    <n v="0"/>
    <n v="4499680.8461121842"/>
    <n v="4662877.4795378819"/>
    <n v="0"/>
    <n v="4662877.4795378819"/>
    <n v="6767827.8827656899"/>
    <n v="0"/>
    <n v="6767827.8827656899"/>
  </r>
  <r>
    <x v="133"/>
    <x v="0"/>
    <n v="114.07902486400002"/>
    <n v="5803.0862999999999"/>
    <n v="5917.1653248639996"/>
    <n v="14495.043931017288"/>
    <n v="0"/>
    <n v="14495.043931017288"/>
    <n v="15020.7572986539"/>
    <n v="0"/>
    <n v="15020.7572986539"/>
    <n v="21631.33163850745"/>
    <n v="0"/>
    <n v="21631.33163850745"/>
  </r>
  <r>
    <x v="134"/>
    <x v="4"/>
    <n v="2710598.3791346406"/>
    <n v="3951849.8199400003"/>
    <n v="6662448.1990746409"/>
    <n v="4219793.3310387069"/>
    <n v="0"/>
    <n v="4219793.3310387069"/>
    <n v="4372838.8666954711"/>
    <n v="0"/>
    <n v="4372838.8666954711"/>
    <n v="7055963.5201039826"/>
    <n v="0"/>
    <n v="7055963.5201039826"/>
  </r>
  <r>
    <x v="135"/>
    <x v="5"/>
    <n v="4458754.6671183268"/>
    <n v="536661.88399999996"/>
    <n v="4995416.5511183264"/>
    <n v="2098239.6642574356"/>
    <n v="0"/>
    <n v="2098239.6642574356"/>
    <n v="2174339.6502426509"/>
    <n v="0"/>
    <n v="2174339.6502426509"/>
    <n v="4061843.4908653577"/>
    <n v="0"/>
    <n v="4061843.4908653577"/>
  </r>
  <r>
    <x v="136"/>
    <x v="6"/>
    <n v="0"/>
    <n v="0"/>
    <n v="0"/>
    <n v="0"/>
    <n v="0"/>
    <n v="0"/>
    <n v="0"/>
    <n v="0"/>
    <n v="0"/>
    <n v="0"/>
    <n v="0"/>
    <n v="0"/>
  </r>
  <r>
    <x v="137"/>
    <x v="4"/>
    <n v="16595.404534479501"/>
    <n v="1004671.4561399999"/>
    <n v="1021266.8606744794"/>
    <n v="1461403.9624903149"/>
    <n v="0"/>
    <n v="1461403.9624903149"/>
    <n v="1514406.8786770168"/>
    <n v="0"/>
    <n v="1514406.8786770168"/>
    <n v="2431238.05240897"/>
    <n v="0"/>
    <n v="2431238.05240897"/>
  </r>
  <r>
    <x v="138"/>
    <x v="1"/>
    <n v="14262.946590970001"/>
    <n v="5539540.8794000009"/>
    <n v="5553803.8259909712"/>
    <n v="4716966.9504107162"/>
    <n v="0"/>
    <n v="4716966.9504107162"/>
    <n v="4888044.2229138128"/>
    <n v="0"/>
    <n v="4888044.2229138128"/>
    <n v="8924468.3998973724"/>
    <n v="0"/>
    <n v="8924468.3998973724"/>
  </r>
  <r>
    <x v="139"/>
    <x v="1"/>
    <n v="4683.4569416249997"/>
    <n v="24253.241099999999"/>
    <n v="28936.698041625001"/>
    <n v="10831.425090505085"/>
    <n v="0"/>
    <n v="10831.425090505085"/>
    <n v="11224.264531884655"/>
    <n v="0"/>
    <n v="11224.264531884655"/>
    <n v="20839.350801194414"/>
    <n v="0"/>
    <n v="20839.350801194414"/>
  </r>
  <r>
    <x v="140"/>
    <x v="8"/>
    <n v="513555.08230990899"/>
    <n v="444457.77200000006"/>
    <n v="958012.85430990905"/>
    <n v="672496.20403314556"/>
    <n v="0"/>
    <n v="672496.20403314556"/>
    <n v="696886.62643045723"/>
    <n v="0"/>
    <n v="696886.62643045723"/>
    <n v="1293863.3828159382"/>
    <n v="0"/>
    <n v="1293863.3828159382"/>
  </r>
  <r>
    <x v="141"/>
    <x v="15"/>
    <n v="4797990.1427936284"/>
    <n v="3425233.4424000001"/>
    <n v="8223223.5851936284"/>
    <n v="4617038.5602860963"/>
    <n v="0"/>
    <n v="4617038.5602860963"/>
    <n v="4784491.580890066"/>
    <n v="0"/>
    <n v="4784491.580890066"/>
    <n v="8764373.8870617803"/>
    <n v="0"/>
    <n v="8764373.8870617803"/>
  </r>
  <r>
    <x v="142"/>
    <x v="15"/>
    <n v="7065482.5367604783"/>
    <n v="4512337.3877999997"/>
    <n v="11577819.924560478"/>
    <n v="6756081.7522769496"/>
    <n v="0"/>
    <n v="6756081.7522769496"/>
    <n v="7001114.6412368454"/>
    <n v="0"/>
    <n v="7001114.6412368454"/>
    <n v="12824849.893573675"/>
    <n v="0"/>
    <n v="12824849.893573675"/>
  </r>
  <r>
    <x v="143"/>
    <x v="10"/>
    <n v="53.103676416999996"/>
    <n v="13310.51326"/>
    <n v="13363.616936417"/>
    <n v="6860.009895644218"/>
    <n v="0"/>
    <n v="6860.009895644218"/>
    <n v="7108.8121015169736"/>
    <n v="0"/>
    <n v="7108.8121015169736"/>
    <n v="10430.422311691793"/>
    <n v="0"/>
    <n v="10430.422311691793"/>
  </r>
  <r>
    <x v="144"/>
    <x v="4"/>
    <n v="80123.369397246031"/>
    <n v="214990.49880000003"/>
    <n v="295113.86819724605"/>
    <n v="293432.2940603926"/>
    <n v="0"/>
    <n v="293432.2940603926"/>
    <n v="304074.64052156673"/>
    <n v="0"/>
    <n v="304074.64052156673"/>
    <n v="453998.8757300314"/>
    <n v="0"/>
    <n v="453998.8757300314"/>
  </r>
  <r>
    <x v="145"/>
    <x v="10"/>
    <n v="375421.6156256281"/>
    <n v="402136.62676000001"/>
    <n v="777558.24238562817"/>
    <n v="207700.89242388139"/>
    <n v="0"/>
    <n v="207700.89242388139"/>
    <n v="215233.89033247242"/>
    <n v="0"/>
    <n v="215233.89033247242"/>
    <n v="404818.34572762018"/>
    <n v="0"/>
    <n v="404818.34572762018"/>
  </r>
  <r>
    <x v="146"/>
    <x v="0"/>
    <n v="1218.4675326645004"/>
    <n v="43060.582399999999"/>
    <n v="44279.0499326645"/>
    <n v="194273.10339847472"/>
    <n v="0"/>
    <n v="194273.10339847472"/>
    <n v="201319.09566416775"/>
    <n v="0"/>
    <n v="201319.09566416775"/>
    <n v="261719.87738041929"/>
    <n v="0"/>
    <n v="261719.87738041929"/>
  </r>
  <r>
    <x v="147"/>
    <x v="7"/>
    <n v="2040965.3015061149"/>
    <n v="507713.44579999999"/>
    <n v="2548678.747306115"/>
    <n v="1073471.7969210569"/>
    <n v="0"/>
    <n v="1073471.7969210569"/>
    <n v="1112404.9989249974"/>
    <n v="0"/>
    <n v="1112404.9989249974"/>
    <n v="2095538.7677595918"/>
    <n v="0"/>
    <n v="2095538.7677595918"/>
  </r>
  <r>
    <x v="148"/>
    <x v="4"/>
    <n v="28594.294041008005"/>
    <n v="95288.603520000004"/>
    <n v="123882.89756100801"/>
    <n v="159770.56349305087"/>
    <n v="0"/>
    <n v="159770.56349305087"/>
    <n v="165565.20070718156"/>
    <n v="0"/>
    <n v="165565.20070718156"/>
    <n v="270596.61695069046"/>
    <n v="0"/>
    <n v="270596.61695069046"/>
  </r>
  <r>
    <x v="149"/>
    <x v="10"/>
    <n v="0"/>
    <n v="0"/>
    <n v="0"/>
    <n v="0"/>
    <n v="0"/>
    <n v="0"/>
    <n v="0"/>
    <n v="0"/>
    <n v="0"/>
    <n v="0"/>
    <n v="0"/>
    <n v="0"/>
  </r>
  <r>
    <x v="150"/>
    <x v="1"/>
    <n v="0"/>
    <n v="0"/>
    <n v="0"/>
    <n v="0"/>
    <n v="0"/>
    <n v="0"/>
    <n v="0"/>
    <n v="0"/>
    <n v="0"/>
    <n v="0"/>
    <n v="0"/>
    <n v="0"/>
  </r>
  <r>
    <x v="151"/>
    <x v="1"/>
    <n v="8030.8153978360015"/>
    <n v="3119063.0847200002"/>
    <n v="3127093.900117836"/>
    <n v="1320845.3513342398"/>
    <n v="0"/>
    <n v="1320845.3513342398"/>
    <n v="1368750.4188236319"/>
    <n v="0"/>
    <n v="1368750.4188236319"/>
    <n v="2196785.9987814594"/>
    <n v="0"/>
    <n v="2196785.9987814594"/>
  </r>
  <r>
    <x v="152"/>
    <x v="7"/>
    <n v="205187.054895576"/>
    <n v="118970.90171999998"/>
    <n v="324157.956615576"/>
    <n v="178351.73525366219"/>
    <n v="0"/>
    <n v="178351.73525366219"/>
    <n v="184820.28352507512"/>
    <n v="0"/>
    <n v="184820.28352507512"/>
    <n v="352274.32894989412"/>
    <n v="0"/>
    <n v="352274.32894989412"/>
  </r>
  <r>
    <x v="153"/>
    <x v="3"/>
    <n v="511207.70651676017"/>
    <n v="447172.27830000001"/>
    <n v="958379.98481676017"/>
    <n v="446162.47583484079"/>
    <n v="0"/>
    <n v="446162.47583484079"/>
    <n v="462344.11549046898"/>
    <n v="0"/>
    <n v="462344.11549046898"/>
    <n v="881245.06640657759"/>
    <n v="0"/>
    <n v="881245.06640657759"/>
  </r>
  <r>
    <x v="154"/>
    <x v="8"/>
    <n v="208980.75656485354"/>
    <n v="787669.89179999987"/>
    <n v="996650.64836485335"/>
    <n v="714046.9465368886"/>
    <n v="0"/>
    <n v="714046.9465368886"/>
    <n v="739944.35165694356"/>
    <n v="0"/>
    <n v="739944.35165694356"/>
    <n v="1324027.9003398211"/>
    <n v="0"/>
    <n v="1324027.9003398211"/>
  </r>
  <r>
    <x v="155"/>
    <x v="8"/>
    <n v="77987.175624629992"/>
    <n v="79676.276020000005"/>
    <n v="157663.45164463"/>
    <n v="94375.738712677325"/>
    <n v="0"/>
    <n v="94375.738712677325"/>
    <n v="97798.604325086169"/>
    <n v="0"/>
    <n v="97798.604325086169"/>
    <n v="180069.32137913938"/>
    <n v="0"/>
    <n v="180069.32137913938"/>
  </r>
  <r>
    <x v="156"/>
    <x v="3"/>
    <n v="3169155.4178686575"/>
    <n v="2420034.1946"/>
    <n v="5589189.612468658"/>
    <n v="2240487.2325901007"/>
    <n v="0"/>
    <n v="2240487.2325901007"/>
    <n v="2321746.3232004666"/>
    <n v="0"/>
    <n v="2321746.3232004666"/>
    <n v="4552533.8168841042"/>
    <n v="0"/>
    <n v="4552533.8168841042"/>
  </r>
  <r>
    <x v="157"/>
    <x v="1"/>
    <n v="178519.04411264"/>
    <n v="509812.12479999999"/>
    <n v="688331.16891263996"/>
    <n v="310215.0533595609"/>
    <n v="0"/>
    <n v="310215.0533595609"/>
    <n v="321466.08517218259"/>
    <n v="0"/>
    <n v="321466.08517218259"/>
    <n v="586552.89000672835"/>
    <n v="0"/>
    <n v="586552.89000672835"/>
  </r>
  <r>
    <x v="158"/>
    <x v="1"/>
    <n v="0.20023849999999999"/>
    <n v="2.222"/>
    <n v="2.4222384999999997"/>
    <n v="1.0043952154014621"/>
    <n v="0"/>
    <n v="1.0043952154014621"/>
    <n v="1.0408231140432116"/>
    <n v="0"/>
    <n v="1.0408231140432116"/>
    <n v="1.8770299213052268"/>
    <n v="0"/>
    <n v="1.8770299213052268"/>
  </r>
  <r>
    <x v="159"/>
    <x v="10"/>
    <n v="1310.4397473090003"/>
    <n v="328463.61702000001"/>
    <n v="329774.05676730903"/>
    <n v="140709.22172497926"/>
    <n v="0"/>
    <n v="140709.22172497926"/>
    <n v="145812.53284032363"/>
    <n v="0"/>
    <n v="145812.53284032363"/>
    <n v="233924.60267476423"/>
    <n v="0"/>
    <n v="233924.60267476423"/>
  </r>
  <r>
    <x v="160"/>
    <x v="6"/>
    <n v="0"/>
    <n v="0"/>
    <n v="0"/>
    <n v="0"/>
    <n v="0"/>
    <n v="0"/>
    <n v="0"/>
    <n v="0"/>
    <n v="0"/>
    <n v="0"/>
    <n v="0"/>
    <n v="0"/>
  </r>
  <r>
    <x v="161"/>
    <x v="11"/>
    <n v="2185.7311243595004"/>
    <n v="738203.72779999999"/>
    <n v="740389.45892435953"/>
    <n v="306796.5147748405"/>
    <n v="0"/>
    <n v="306796.5147748405"/>
    <n v="317923.56135221076"/>
    <n v="0"/>
    <n v="317923.56135221076"/>
    <n v="421684.68365218281"/>
    <n v="0"/>
    <n v="421684.68365218281"/>
  </r>
  <r>
    <x v="162"/>
    <x v="11"/>
    <n v="14077.5826510435"/>
    <n v="152758.50039999999"/>
    <n v="166836.0830510435"/>
    <n v="2149587.8166553029"/>
    <n v="0"/>
    <n v="2149587.8166553029"/>
    <n v="2227550.1226339908"/>
    <n v="0"/>
    <n v="2227550.1226339908"/>
    <n v="2954558.5259145619"/>
    <n v="0"/>
    <n v="2954558.5259145619"/>
  </r>
  <r>
    <x v="163"/>
    <x v="5"/>
    <n v="6259762.5765499389"/>
    <n v="1810114.5704399997"/>
    <n v="8069877.1469899388"/>
    <n v="4141318.3338292907"/>
    <n v="0"/>
    <n v="4141318.3338292907"/>
    <n v="4291517.6997707682"/>
    <n v="0"/>
    <n v="4291517.6997707682"/>
    <n v="7136207.6337455902"/>
    <n v="0"/>
    <n v="7136207.6337455902"/>
  </r>
  <r>
    <x v="164"/>
    <x v="10"/>
    <n v="16106.6899994"/>
    <n v="22182.225999999995"/>
    <n v="38288.915999399993"/>
    <n v="12659.918815667766"/>
    <n v="0"/>
    <n v="12659.918815667766"/>
    <n v="13119.074964918826"/>
    <n v="0"/>
    <n v="13119.074964918826"/>
    <n v="21787.378106172404"/>
    <n v="0"/>
    <n v="21787.378106172404"/>
  </r>
  <r>
    <x v="165"/>
    <x v="7"/>
    <n v="5003150.0407387437"/>
    <n v="1242743.3799000001"/>
    <n v="6245893.4206387438"/>
    <n v="2557971.0907815434"/>
    <n v="0"/>
    <n v="2557971.0907815434"/>
    <n v="2650744.8417857937"/>
    <n v="0"/>
    <n v="2650744.8417857937"/>
    <n v="4945389.5604527546"/>
    <n v="0"/>
    <n v="4945389.5604527546"/>
  </r>
  <r>
    <x v="166"/>
    <x v="1"/>
    <n v="401617.88888952503"/>
    <n v="567211.29541999998"/>
    <n v="968829.18430952495"/>
    <n v="384390.00542073755"/>
    <n v="0"/>
    <n v="384390.00542073755"/>
    <n v="398331.25080069614"/>
    <n v="0"/>
    <n v="398331.25080069614"/>
    <n v="743682.70502392366"/>
    <n v="0"/>
    <n v="743682.70502392366"/>
  </r>
  <r>
    <x v="167"/>
    <x v="10"/>
    <n v="0"/>
    <n v="0"/>
    <n v="0"/>
    <n v="0"/>
    <n v="0"/>
    <n v="0"/>
    <n v="0"/>
    <n v="0"/>
    <n v="0"/>
    <n v="0"/>
    <n v="0"/>
    <n v="0"/>
  </r>
  <r>
    <x v="168"/>
    <x v="1"/>
    <n v="135026.21028388801"/>
    <n v="400323.69696000003"/>
    <n v="535349.90724388801"/>
    <n v="244535.06499786701"/>
    <n v="0"/>
    <n v="244535.06499786701"/>
    <n v="253403.98275603782"/>
    <n v="0"/>
    <n v="253403.98275603782"/>
    <n v="421346.38806460344"/>
    <n v="0"/>
    <n v="421346.38806460344"/>
  </r>
  <r>
    <x v="169"/>
    <x v="10"/>
    <n v="841975.04507001606"/>
    <n v="775890.66983999999"/>
    <n v="1617865.7149100159"/>
    <n v="438688.53361416369"/>
    <n v="0"/>
    <n v="438688.53361416369"/>
    <n v="454599.10466502921"/>
    <n v="0"/>
    <n v="454599.10466502921"/>
    <n v="844883.83794836723"/>
    <n v="0"/>
    <n v="844883.83794836723"/>
  </r>
  <r>
    <x v="170"/>
    <x v="14"/>
    <n v="2068927.6025234468"/>
    <n v="1367.6409999999998"/>
    <n v="2070295.2435234468"/>
    <n v="2269583.177327693"/>
    <n v="0"/>
    <n v="2269583.177327693"/>
    <n v="2351897.5339424508"/>
    <n v="0"/>
    <n v="2351897.5339424508"/>
    <n v="4300684.0649537789"/>
    <n v="0"/>
    <n v="4300684.0649537789"/>
  </r>
  <r>
    <x v="171"/>
    <x v="10"/>
    <n v="13383.24644855"/>
    <n v="12198.291160000001"/>
    <n v="25581.537608550003"/>
    <n v="6961.7167877837619"/>
    <n v="0"/>
    <n v="6961.7167877837619"/>
    <n v="7214.2077491396331"/>
    <n v="0"/>
    <n v="7214.2077491396331"/>
    <n v="13384.534962463111"/>
    <n v="0"/>
    <n v="13384.534962463111"/>
  </r>
  <r>
    <x v="172"/>
    <x v="3"/>
    <n v="177110.04849174034"/>
    <n v="959.904"/>
    <n v="178069.95249174035"/>
    <n v="69100.746020084043"/>
    <n v="0"/>
    <n v="69100.746020084043"/>
    <n v="71606.925792239534"/>
    <n v="0"/>
    <n v="71606.925792239534"/>
    <n v="137921.71402146289"/>
    <n v="0"/>
    <n v="137921.71402146289"/>
  </r>
  <r>
    <x v="173"/>
    <x v="2"/>
    <n v="29649.319608490001"/>
    <n v="60992.277940000007"/>
    <n v="90641.597548490012"/>
    <n v="69188.709773166207"/>
    <n v="0"/>
    <n v="69188.709773166207"/>
    <n v="71698.079857892197"/>
    <n v="0"/>
    <n v="71698.079857892197"/>
    <n v="127858.95611828307"/>
    <n v="0"/>
    <n v="127858.95611828307"/>
  </r>
  <r>
    <x v="174"/>
    <x v="0"/>
    <n v="3799.0671857025004"/>
    <n v="151745.26839999997"/>
    <n v="155544.33558570247"/>
    <n v="553482.10394594434"/>
    <n v="0"/>
    <n v="553482.10394594434"/>
    <n v="573556.06454770407"/>
    <n v="0"/>
    <n v="573556.06454770407"/>
    <n v="780403.74925295671"/>
    <n v="0"/>
    <n v="780403.74925295671"/>
  </r>
  <r>
    <x v="175"/>
    <x v="1"/>
    <n v="0"/>
    <n v="0"/>
    <n v="0"/>
    <n v="0"/>
    <n v="0"/>
    <n v="0"/>
    <n v="0"/>
    <n v="0"/>
    <n v="0"/>
    <n v="0"/>
    <n v="0"/>
    <n v="0"/>
  </r>
  <r>
    <x v="176"/>
    <x v="0"/>
    <n v="375.03764401150011"/>
    <n v="31457.542820000002"/>
    <n v="31832.580464011502"/>
    <n v="69835.545823997352"/>
    <n v="0"/>
    <n v="69835.545823997352"/>
    <n v="72368.375676089956"/>
    <n v="0"/>
    <n v="72368.375676089956"/>
    <n v="84165.309112583229"/>
    <n v="0"/>
    <n v="84165.309112583229"/>
  </r>
  <r>
    <x v="177"/>
    <x v="1"/>
    <n v="1746.00134093"/>
    <n v="678123.9585999999"/>
    <n v="679869.9599409299"/>
    <n v="608291.29931631638"/>
    <n v="0"/>
    <n v="608291.29931631638"/>
    <n v="630353.10671679839"/>
    <n v="0"/>
    <n v="630353.10671679839"/>
    <n v="733108.39964624424"/>
    <n v="0"/>
    <n v="733108.39964624424"/>
  </r>
  <r>
    <x v="178"/>
    <x v="10"/>
    <n v="0"/>
    <n v="0"/>
    <n v="0"/>
    <n v="0"/>
    <n v="0"/>
    <n v="0"/>
    <n v="0"/>
    <n v="0"/>
    <n v="0"/>
    <n v="0"/>
    <n v="0"/>
    <n v="0"/>
  </r>
  <r>
    <x v="179"/>
    <x v="1"/>
    <n v="509030.92625685298"/>
    <n v="1689751.4301800001"/>
    <n v="2198782.3564368533"/>
    <n v="834260.38051447389"/>
    <n v="0"/>
    <n v="834260.38051447389"/>
    <n v="864517.74546026485"/>
    <n v="0"/>
    <n v="864517.74546026485"/>
    <n v="1609528.0153787602"/>
    <n v="0"/>
    <n v="1609528.0153787602"/>
  </r>
  <r>
    <x v="180"/>
    <x v="1"/>
    <n v="2487.7464183880006"/>
    <n v="966207.99176000012"/>
    <n v="968695.7381783881"/>
    <n v="422585.26332141762"/>
    <n v="0"/>
    <n v="422585.26332141762"/>
    <n v="437911.79306162219"/>
    <n v="0"/>
    <n v="437911.79306162219"/>
    <n v="714774.96445171512"/>
    <n v="0"/>
    <n v="714774.96445171512"/>
  </r>
  <r>
    <x v="181"/>
    <x v="1"/>
    <n v="385568.60417044198"/>
    <n v="1160850.9699599999"/>
    <n v="1546419.574130442"/>
    <n v="727229.35851974366"/>
    <n v="0"/>
    <n v="727229.35851974366"/>
    <n v="753604.86982768332"/>
    <n v="0"/>
    <n v="753604.86982768332"/>
    <n v="1379252.2634365223"/>
    <n v="0"/>
    <n v="1379252.2634365223"/>
  </r>
  <r>
    <x v="182"/>
    <x v="1"/>
    <n v="592135.86096665007"/>
    <n v="3285396.8718999992"/>
    <n v="3877532.7328666495"/>
    <n v="1580563.5489759273"/>
    <n v="0"/>
    <n v="1580563.5489759273"/>
    <n v="1637888.2035302853"/>
    <n v="0"/>
    <n v="1637888.2035302853"/>
    <n v="2870822.8880836368"/>
    <n v="0"/>
    <n v="2870822.8880836368"/>
  </r>
  <r>
    <x v="183"/>
    <x v="0"/>
    <n v="788.82122514749994"/>
    <n v="0"/>
    <n v="788.82122514749994"/>
    <n v="32824.98717404098"/>
    <n v="0"/>
    <n v="32824.98717404098"/>
    <n v="34015.499919777969"/>
    <n v="0"/>
    <n v="34015.499919777969"/>
    <n v="49371.026756230087"/>
    <n v="0"/>
    <n v="49371.026756230087"/>
  </r>
  <r>
    <x v="184"/>
    <x v="3"/>
    <n v="227521.58260736003"/>
    <n v="91460.808560000005"/>
    <n v="318982.39116736001"/>
    <n v="141199.98164660606"/>
    <n v="0"/>
    <n v="141199.98164660606"/>
    <n v="146321.09188365904"/>
    <n v="0"/>
    <n v="146321.09188365904"/>
    <n v="284626.7542395966"/>
    <n v="0"/>
    <n v="284626.7542395966"/>
  </r>
  <r>
    <x v="185"/>
    <x v="6"/>
    <n v="794352.99932188203"/>
    <n v="0"/>
    <n v="794352.99932188203"/>
    <n v="0"/>
    <n v="0"/>
    <n v="0"/>
    <n v="0"/>
    <n v="0"/>
    <n v="0"/>
    <n v="756876.44199087936"/>
    <n v="0"/>
    <n v="756876.44199087936"/>
  </r>
  <r>
    <x v="186"/>
    <x v="2"/>
    <n v="21952.764860254498"/>
    <n v="30340.676739999995"/>
    <n v="52293.441600254489"/>
    <n v="34567.330450604102"/>
    <n v="0"/>
    <n v="34567.330450604102"/>
    <n v="35821.03535745907"/>
    <n v="0"/>
    <n v="35821.03535745907"/>
    <n v="64632.410091165926"/>
    <n v="0"/>
    <n v="64632.410091165926"/>
  </r>
  <r>
    <x v="187"/>
    <x v="1"/>
    <n v="148715.83983718001"/>
    <n v="1050168.6615199998"/>
    <n v="1198884.5013571798"/>
    <n v="456195.45977985114"/>
    <n v="0"/>
    <n v="456195.45977985114"/>
    <n v="472740.98062150925"/>
    <n v="0"/>
    <n v="472740.98062150925"/>
    <n v="852973.36108591617"/>
    <n v="0"/>
    <n v="852973.36108591617"/>
  </r>
  <r>
    <x v="188"/>
    <x v="14"/>
    <n v="10514037.015938379"/>
    <n v="3114623.3954000003"/>
    <n v="13628660.41133838"/>
    <n v="9867911.7586210854"/>
    <n v="0"/>
    <n v="9867911.7586210854"/>
    <n v="10225806.025575645"/>
    <n v="0"/>
    <n v="10225806.025575645"/>
    <n v="18438639.832651678"/>
    <n v="0"/>
    <n v="18438639.832651678"/>
  </r>
  <r>
    <x v="189"/>
    <x v="10"/>
    <n v="1638.828443439"/>
    <n v="410774.71841999993"/>
    <n v="412413.54686343891"/>
    <n v="211971.14308527164"/>
    <n v="0"/>
    <n v="211971.14308527164"/>
    <n v="219659.01654074169"/>
    <n v="0"/>
    <n v="219659.01654074169"/>
    <n v="322308.85461810278"/>
    <n v="0"/>
    <n v="322308.85461810278"/>
  </r>
  <r>
    <x v="190"/>
    <x v="10"/>
    <n v="986.93468912940023"/>
    <n v="247376.60653200001"/>
    <n v="248363.54122112942"/>
    <n v="127493.65374663292"/>
    <n v="0"/>
    <n v="127493.65374663292"/>
    <n v="132117.65615617478"/>
    <n v="0"/>
    <n v="132117.65615617478"/>
    <n v="193849.96098655139"/>
    <n v="0"/>
    <n v="193849.96098655139"/>
  </r>
  <r>
    <x v="191"/>
    <x v="10"/>
    <n v="0"/>
    <n v="0"/>
    <n v="0"/>
    <n v="0"/>
    <n v="0"/>
    <n v="0"/>
    <n v="0"/>
    <n v="0"/>
    <n v="0"/>
    <n v="0"/>
    <n v="0"/>
    <n v="0"/>
  </r>
  <r>
    <x v="192"/>
    <x v="2"/>
    <n v="33910.974127875801"/>
    <n v="3238700.3198000002"/>
    <n v="3272611.2939278758"/>
    <n v="2978094.2608113"/>
    <n v="0"/>
    <n v="2978094.2608113"/>
    <n v="3086105.2451478271"/>
    <n v="0"/>
    <n v="3086105.2451478271"/>
    <n v="5032887.9969436415"/>
    <n v="0"/>
    <n v="5032887.9969436415"/>
  </r>
  <r>
    <x v="193"/>
    <x v="10"/>
    <n v="13296.690717387002"/>
    <n v="3332834.7498599999"/>
    <n v="3346131.4405773869"/>
    <n v="1409005.7532065562"/>
    <n v="0"/>
    <n v="1409005.7532065562"/>
    <n v="1460108.2654212669"/>
    <n v="0"/>
    <n v="1460108.2654212669"/>
    <n v="2381176.5249518882"/>
    <n v="0"/>
    <n v="2381176.5249518882"/>
  </r>
  <r>
    <x v="194"/>
    <x v="1"/>
    <n v="1415.8473583870002"/>
    <n v="549896.49374000006"/>
    <n v="551312.34109838703"/>
    <n v="232500.21977882518"/>
    <n v="0"/>
    <n v="232500.21977882518"/>
    <n v="240932.65186374131"/>
    <n v="0"/>
    <n v="240932.65186374131"/>
    <n v="392918.24332411616"/>
    <n v="0"/>
    <n v="392918.24332411616"/>
  </r>
  <r>
    <x v="195"/>
    <x v="11"/>
    <n v="56380.114192054003"/>
    <n v="136242.41884"/>
    <n v="192622.53303205399"/>
    <n v="248138.66864631919"/>
    <n v="0"/>
    <n v="248138.66864631919"/>
    <n v="257138.28367030533"/>
    <n v="0"/>
    <n v="257138.28367030533"/>
    <n v="393513.31495672476"/>
    <n v="0"/>
    <n v="393513.31495672476"/>
  </r>
  <r>
    <x v="196"/>
    <x v="1"/>
    <n v="0"/>
    <n v="0"/>
    <n v="0"/>
    <n v="0"/>
    <n v="0"/>
    <n v="0"/>
    <n v="0"/>
    <n v="0"/>
    <n v="0"/>
    <n v="0"/>
    <n v="0"/>
    <n v="0"/>
  </r>
  <r>
    <x v="197"/>
    <x v="1"/>
    <n v="123494.3315837"/>
    <n v="705346.68049999978"/>
    <n v="828841.01208369981"/>
    <n v="501403.18176313146"/>
    <n v="0"/>
    <n v="501403.18176313146"/>
    <n v="519588.31845418719"/>
    <n v="0"/>
    <n v="519588.31845418719"/>
    <n v="969055.3427246986"/>
    <n v="0"/>
    <n v="969055.3427246986"/>
  </r>
  <r>
    <x v="198"/>
    <x v="11"/>
    <n v="6280.5381380584995"/>
    <n v="12010.065539999998"/>
    <n v="18290.603678058498"/>
    <n v="22502.265965790812"/>
    <n v="0"/>
    <n v="22502.265965790812"/>
    <n v="23318.389192228002"/>
    <n v="0"/>
    <n v="23318.389192228002"/>
    <n v="34680.391678474567"/>
    <n v="0"/>
    <n v="34680.391678474567"/>
  </r>
  <r>
    <x v="199"/>
    <x v="4"/>
    <n v="848971.81629129988"/>
    <n v="995635.29317999992"/>
    <n v="1844607.1094712997"/>
    <n v="1936297.498936309"/>
    <n v="0"/>
    <n v="1936297.498936309"/>
    <n v="2006524.086986444"/>
    <n v="0"/>
    <n v="2006524.086986444"/>
    <n v="3243888.0337292058"/>
    <n v="0"/>
    <n v="3243888.0337292058"/>
  </r>
  <r>
    <x v="200"/>
    <x v="1"/>
    <n v="0"/>
    <n v="0"/>
    <n v="0"/>
    <n v="0"/>
    <n v="0"/>
    <n v="0"/>
    <n v="0"/>
    <n v="0"/>
    <n v="0"/>
    <n v="0"/>
    <n v="0"/>
    <n v="0"/>
  </r>
  <r>
    <x v="201"/>
    <x v="2"/>
    <n v="3061558.4362109522"/>
    <n v="1675945.7219999998"/>
    <n v="4737504.1582109518"/>
    <n v="1967181.4396153828"/>
    <n v="0"/>
    <n v="1967181.4396153828"/>
    <n v="2038528.1415842858"/>
    <n v="0"/>
    <n v="2038528.1415842858"/>
    <n v="3897967.1204471453"/>
    <n v="0"/>
    <n v="3897967.1204471453"/>
  </r>
  <r>
    <x v="202"/>
    <x v="10"/>
    <n v="0"/>
    <n v="0"/>
    <n v="0"/>
    <n v="0"/>
    <n v="0"/>
    <n v="0"/>
    <n v="0"/>
    <n v="0"/>
    <n v="0"/>
    <n v="0"/>
    <n v="0"/>
    <n v="0"/>
  </r>
  <r>
    <x v="203"/>
    <x v="2"/>
    <n v="231.13865608000003"/>
    <n v="14487.884399999999"/>
    <n v="14719.023056079999"/>
    <n v="16448.061536390152"/>
    <n v="0"/>
    <n v="16448.061536390152"/>
    <n v="17044.607905103574"/>
    <n v="0"/>
    <n v="17044.607905103574"/>
    <n v="28665.781972693447"/>
    <n v="0"/>
    <n v="28665.781972693447"/>
  </r>
  <r>
    <x v="204"/>
    <x v="5"/>
    <n v="7697212.2642681012"/>
    <n v="4509506.7819999997"/>
    <n v="12206719.046268102"/>
    <n v="3661973.0728434594"/>
    <n v="0"/>
    <n v="3661973.0728434594"/>
    <n v="3794787.3095909301"/>
    <n v="0"/>
    <n v="3794787.3095909301"/>
    <n v="7099029.0150019396"/>
    <n v="0"/>
    <n v="7099029.0150019396"/>
  </r>
  <r>
    <x v="205"/>
    <x v="1"/>
    <n v="212587.33461688797"/>
    <n v="2293503.4711600002"/>
    <n v="2506090.805776888"/>
    <n v="990939.75937910262"/>
    <n v="0"/>
    <n v="990939.75937910262"/>
    <n v="1026879.648937729"/>
    <n v="0"/>
    <n v="1026879.648937729"/>
    <n v="1728983.406798854"/>
    <n v="0"/>
    <n v="1728983.406798854"/>
  </r>
  <r>
    <x v="206"/>
    <x v="8"/>
    <n v="128605.88256948002"/>
    <n v="343073.68919999996"/>
    <n v="471679.57176948001"/>
    <n v="336253.27010131406"/>
    <n v="0"/>
    <n v="336253.27010131406"/>
    <n v="348448.66873860382"/>
    <n v="0"/>
    <n v="348448.66873860382"/>
    <n v="628424.42267116904"/>
    <n v="0"/>
    <n v="628424.42267116904"/>
  </r>
  <r>
    <x v="207"/>
    <x v="5"/>
    <n v="938827.42534526275"/>
    <n v="15929.2958"/>
    <n v="954756.72114526271"/>
    <n v="384042.32598200679"/>
    <n v="0"/>
    <n v="384042.32598200679"/>
    <n v="397970.96155343606"/>
    <n v="0"/>
    <n v="397970.96155343606"/>
    <n v="737799.60313419474"/>
    <n v="0"/>
    <n v="737799.60313419474"/>
  </r>
  <r>
    <x v="208"/>
    <x v="10"/>
    <n v="34236.724277579997"/>
    <n v="31092.334899999998"/>
    <n v="65329.059177579999"/>
    <n v="17820.667592452479"/>
    <n v="0"/>
    <n v="17820.667592452479"/>
    <n v="18466.996311299165"/>
    <n v="0"/>
    <n v="18466.996311299165"/>
    <n v="34236.021885550872"/>
    <n v="0"/>
    <n v="34236.021885550872"/>
  </r>
  <r>
    <x v="209"/>
    <x v="1"/>
    <n v="950868.11622264003"/>
    <n v="1338060.4028"/>
    <n v="2288928.5190226398"/>
    <n v="766990.14355344244"/>
    <n v="0"/>
    <n v="766990.14355344244"/>
    <n v="794807.71852806816"/>
    <n v="0"/>
    <n v="794807.71852806816"/>
    <n v="1473496.50087288"/>
    <n v="0"/>
    <n v="1473496.50087288"/>
  </r>
  <r>
    <x v="210"/>
    <x v="11"/>
    <n v="311853.04260093207"/>
    <n v="297187.32273999997"/>
    <n v="609040.36534093204"/>
    <n v="651099.12910967786"/>
    <n v="0"/>
    <n v="651099.12910967786"/>
    <n v="674713.51189171674"/>
    <n v="0"/>
    <n v="674713.51189171674"/>
    <n v="1038696.9182803881"/>
    <n v="0"/>
    <n v="1038696.9182803881"/>
  </r>
  <r>
    <x v="211"/>
    <x v="8"/>
    <n v="4386310.050172423"/>
    <n v="3337895.0659999996"/>
    <n v="7724205.1161724227"/>
    <n v="4200954.1158766598"/>
    <n v="0"/>
    <n v="4200954.1158766598"/>
    <n v="4353316.381631407"/>
    <n v="0"/>
    <n v="4353316.381631407"/>
    <n v="7996694.0915228482"/>
    <n v="0"/>
    <n v="7996694.0915228482"/>
  </r>
  <r>
    <x v="212"/>
    <x v="1"/>
    <n v="0"/>
    <n v="0"/>
    <n v="0"/>
    <n v="0"/>
    <n v="0"/>
    <n v="0"/>
    <n v="0"/>
    <n v="0"/>
    <n v="0"/>
    <n v="0"/>
    <n v="0"/>
    <n v="0"/>
  </r>
  <r>
    <x v="213"/>
    <x v="15"/>
    <n v="536394.65569135023"/>
    <n v="2522.6365999999998"/>
    <n v="538917.2922913502"/>
    <n v="262120.40627114873"/>
    <n v="0"/>
    <n v="262120.40627114873"/>
    <n v="271627.11781772156"/>
    <n v="0"/>
    <n v="271627.11781772156"/>
    <n v="484739.54171248979"/>
    <n v="0"/>
    <n v="484739.54171248979"/>
  </r>
  <r>
    <x v="214"/>
    <x v="14"/>
    <n v="7175129.5795379197"/>
    <n v="1074552.7561999999"/>
    <n v="8249682.3357379194"/>
    <n v="4500734.0089340201"/>
    <n v="0"/>
    <n v="4500734.0089340201"/>
    <n v="4663968.8389858436"/>
    <n v="0"/>
    <n v="4663968.8389858436"/>
    <n v="8323212.1142207645"/>
    <n v="0"/>
    <n v="8323212.1142207645"/>
  </r>
  <r>
    <x v="215"/>
    <x v="12"/>
    <n v="5499192.6419676961"/>
    <n v="133815.06159999999"/>
    <n v="5633007.7035676958"/>
    <n v="3449471.2703122599"/>
    <n v="0"/>
    <n v="3449471.2703122599"/>
    <n v="3574578.3873870214"/>
    <n v="0"/>
    <n v="3574578.3873870214"/>
    <n v="6379110.8311951729"/>
    <n v="0"/>
    <n v="6379110.8311951729"/>
  </r>
  <r>
    <x v="216"/>
    <x v="1"/>
    <n v="213386.64071124402"/>
    <n v="1593780.09494"/>
    <n v="1807166.7356512439"/>
    <n v="689528.90669544507"/>
    <n v="0"/>
    <n v="689528.90669544507"/>
    <n v="714537.0795127739"/>
    <n v="0"/>
    <n v="714537.0795127739"/>
    <n v="1264478.9811717032"/>
    <n v="0"/>
    <n v="1264478.9811717032"/>
  </r>
  <r>
    <x v="217"/>
    <x v="1"/>
    <n v="0"/>
    <n v="0"/>
    <n v="0"/>
    <n v="0"/>
    <n v="0"/>
    <n v="0"/>
    <n v="0"/>
    <n v="0"/>
    <n v="0"/>
    <n v="0"/>
    <n v="0"/>
    <n v="0"/>
  </r>
  <r>
    <x v="218"/>
    <x v="8"/>
    <n v="25832.004354550001"/>
    <n v="1073243.1316199999"/>
    <n v="1099075.1359745499"/>
    <n v="2982169.5332854129"/>
    <n v="0"/>
    <n v="2982169.5332854129"/>
    <n v="3090328.3216042253"/>
    <n v="0"/>
    <n v="3090328.3216042253"/>
    <n v="5471932.7303464152"/>
    <n v="0"/>
    <n v="5471932.7303464152"/>
  </r>
  <r>
    <x v="219"/>
    <x v="10"/>
    <n v="0.70475955000000001"/>
    <n v="176.64899999999997"/>
    <n v="177.35375954999998"/>
    <n v="90.490148666344481"/>
    <n v="0"/>
    <n v="90.490148666344481"/>
    <n v="93.772089791857368"/>
    <n v="0"/>
    <n v="93.772089791857368"/>
    <n v="137.67001585655038"/>
    <n v="0"/>
    <n v="137.6700158565503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">
  <r>
    <x v="0"/>
    <x v="0"/>
    <n v="0"/>
    <n v="0"/>
    <n v="0"/>
    <n v="0"/>
    <n v="0"/>
    <n v="0"/>
    <n v="0"/>
    <n v="0"/>
    <n v="0"/>
    <n v="0"/>
    <n v="0"/>
    <n v="0"/>
  </r>
  <r>
    <x v="1"/>
    <x v="1"/>
    <n v="1402018.4967324715"/>
    <n v="38473785.612570003"/>
    <n v="39875804.109302476"/>
    <n v="6700158.8256089892"/>
    <n v="0"/>
    <n v="6700158.8256089892"/>
    <n v="6943163.4744168278"/>
    <n v="0"/>
    <n v="6943163.4744168278"/>
    <n v="24463952.111445494"/>
    <n v="0"/>
    <n v="24463952.111445494"/>
  </r>
  <r>
    <x v="2"/>
    <x v="2"/>
    <n v="756241.6783741673"/>
    <n v="50929994.963540003"/>
    <n v="51686236.641914167"/>
    <n v="8869391.1922120713"/>
    <n v="0"/>
    <n v="8869391.1922120713"/>
    <n v="9191070.6251778938"/>
    <n v="0"/>
    <n v="9191070.6251778938"/>
    <n v="32384360.883300528"/>
    <n v="0"/>
    <n v="32384360.883300528"/>
  </r>
  <r>
    <x v="3"/>
    <x v="3"/>
    <n v="0"/>
    <n v="3120794.8310000002"/>
    <n v="3120794.8310000002"/>
    <n v="620605.262916971"/>
    <n v="0"/>
    <n v="620605.262916971"/>
    <n v="643113.67919316702"/>
    <n v="0"/>
    <n v="643113.67919316702"/>
    <n v="2255195.2738119443"/>
    <n v="0"/>
    <n v="2255195.2738119443"/>
  </r>
  <r>
    <x v="4"/>
    <x v="2"/>
    <n v="37.3038700265"/>
    <n v="1725999.9564500002"/>
    <n v="1726037.2603200267"/>
    <n v="379158.99986959441"/>
    <n v="0"/>
    <n v="379158.99986959441"/>
    <n v="392910.52457278204"/>
    <n v="0"/>
    <n v="392910.52457278204"/>
    <n v="1429612.8697783733"/>
    <n v="0"/>
    <n v="1429612.8697783733"/>
  </r>
  <r>
    <x v="5"/>
    <x v="0"/>
    <n v="0"/>
    <n v="0"/>
    <n v="0"/>
    <n v="176221.41575557739"/>
    <n v="0"/>
    <n v="176221.41575557739"/>
    <n v="182612.70055384672"/>
    <n v="0"/>
    <n v="182612.70055384672"/>
    <n v="619763.66010605288"/>
    <n v="0"/>
    <n v="619763.66010605288"/>
  </r>
  <r>
    <x v="6"/>
    <x v="3"/>
    <n v="0"/>
    <n v="0"/>
    <n v="0"/>
    <n v="0"/>
    <n v="0"/>
    <n v="0"/>
    <n v="0"/>
    <n v="0"/>
    <n v="0"/>
    <n v="0"/>
    <n v="0"/>
    <n v="0"/>
  </r>
  <r>
    <x v="7"/>
    <x v="0"/>
    <n v="0"/>
    <n v="0"/>
    <n v="0"/>
    <n v="898425.341371399"/>
    <n v="0"/>
    <n v="898425.341371399"/>
    <n v="931009.87261050369"/>
    <n v="0"/>
    <n v="931009.87261050369"/>
    <n v="3254409.6045084475"/>
    <n v="0"/>
    <n v="3254409.6045084475"/>
  </r>
  <r>
    <x v="8"/>
    <x v="0"/>
    <n v="0"/>
    <n v="0"/>
    <n v="0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  <n v="0"/>
    <n v="0"/>
    <n v="0"/>
  </r>
  <r>
    <x v="10"/>
    <x v="2"/>
    <n v="23574.771098802001"/>
    <n v="109077299.11386001"/>
    <n v="109100873.88495882"/>
    <n v="18304299.864971157"/>
    <n v="0"/>
    <n v="18304299.864971157"/>
    <n v="18968169.196450241"/>
    <n v="0"/>
    <n v="18968169.196450241"/>
    <n v="69797530.200299084"/>
    <n v="0"/>
    <n v="69797530.200299084"/>
  </r>
  <r>
    <x v="11"/>
    <x v="0"/>
    <n v="0"/>
    <n v="0"/>
    <n v="0"/>
    <n v="0"/>
    <n v="0"/>
    <n v="0"/>
    <n v="0"/>
    <n v="0"/>
    <n v="0"/>
    <n v="0"/>
    <n v="0"/>
    <n v="0"/>
  </r>
  <r>
    <x v="12"/>
    <x v="0"/>
    <n v="0"/>
    <n v="0"/>
    <n v="0"/>
    <n v="0"/>
    <n v="0"/>
    <n v="0"/>
    <n v="0"/>
    <n v="0"/>
    <n v="0"/>
    <n v="0"/>
    <n v="0"/>
    <n v="0"/>
  </r>
  <r>
    <x v="13"/>
    <x v="0"/>
    <n v="0"/>
    <n v="0"/>
    <n v="0"/>
    <n v="577910.21835797781"/>
    <n v="0"/>
    <n v="577910.21835797781"/>
    <n v="598870.14980285335"/>
    <n v="0"/>
    <n v="598870.14980285335"/>
    <n v="2215208.6814236809"/>
    <n v="0"/>
    <n v="2215208.6814236809"/>
  </r>
  <r>
    <x v="14"/>
    <x v="0"/>
    <n v="0"/>
    <n v="0"/>
    <n v="0"/>
    <n v="117971.38729528028"/>
    <n v="0"/>
    <n v="117971.38729528028"/>
    <n v="122250.03147151854"/>
    <n v="0"/>
    <n v="122250.03147151854"/>
    <n v="427311.70587531547"/>
    <n v="0"/>
    <n v="427311.70587531547"/>
  </r>
  <r>
    <x v="15"/>
    <x v="3"/>
    <n v="0"/>
    <n v="0"/>
    <n v="0"/>
    <n v="0"/>
    <n v="0"/>
    <n v="0"/>
    <n v="0"/>
    <n v="0"/>
    <n v="0"/>
    <n v="0"/>
    <n v="0"/>
    <n v="0"/>
  </r>
  <r>
    <x v="16"/>
    <x v="0"/>
    <n v="0"/>
    <n v="0"/>
    <n v="0"/>
    <n v="289594.73660860577"/>
    <n v="0"/>
    <n v="289594.73660860577"/>
    <n v="300097.90065259795"/>
    <n v="0"/>
    <n v="300097.90065259795"/>
    <n v="1112846.5563813073"/>
    <n v="0"/>
    <n v="1112846.5563813073"/>
  </r>
  <r>
    <x v="17"/>
    <x v="0"/>
    <n v="0"/>
    <n v="0"/>
    <n v="0"/>
    <n v="38630.8244520507"/>
    <n v="0"/>
    <n v="38630.8244520507"/>
    <n v="40031.906153763142"/>
    <n v="0"/>
    <n v="40031.906153763142"/>
    <n v="145902.94080795889"/>
    <n v="0"/>
    <n v="145902.94080795889"/>
  </r>
  <r>
    <x v="18"/>
    <x v="4"/>
    <n v="0"/>
    <n v="84773.493419999999"/>
    <n v="84773.493419999999"/>
    <n v="17978.664006263039"/>
    <n v="0"/>
    <n v="17978.664006263039"/>
    <n v="18630.72301659239"/>
    <n v="0"/>
    <n v="18630.72301659239"/>
    <n v="63189.348096670685"/>
    <n v="0"/>
    <n v="63189.348096670685"/>
  </r>
  <r>
    <x v="19"/>
    <x v="4"/>
    <n v="0"/>
    <n v="24653396.691000003"/>
    <n v="24653396.691000003"/>
    <n v="7919721.7324339729"/>
    <n v="0"/>
    <n v="7919721.7324339729"/>
    <n v="8206958.0873230696"/>
    <n v="0"/>
    <n v="8206958.0873230696"/>
    <n v="28324124.828842804"/>
    <n v="0"/>
    <n v="28324124.828842804"/>
  </r>
  <r>
    <x v="20"/>
    <x v="0"/>
    <n v="0"/>
    <n v="0"/>
    <n v="0"/>
    <n v="0"/>
    <n v="0"/>
    <n v="0"/>
    <n v="0"/>
    <n v="0"/>
    <n v="0"/>
    <n v="0"/>
    <n v="0"/>
    <n v="0"/>
  </r>
  <r>
    <x v="21"/>
    <x v="1"/>
    <n v="0"/>
    <n v="0"/>
    <n v="0"/>
    <n v="0"/>
    <n v="0"/>
    <n v="0"/>
    <n v="0"/>
    <n v="0"/>
    <n v="0"/>
    <n v="0"/>
    <n v="0"/>
    <n v="0"/>
  </r>
  <r>
    <x v="22"/>
    <x v="2"/>
    <n v="30795068.03536433"/>
    <n v="144127393.363646"/>
    <n v="174922461.39901033"/>
    <n v="58333657.208312973"/>
    <n v="0"/>
    <n v="58333657.208312973"/>
    <n v="60449330.918823041"/>
    <n v="0"/>
    <n v="60449330.918823041"/>
    <n v="221361244.77253011"/>
    <n v="0"/>
    <n v="221361244.77253011"/>
  </r>
  <r>
    <x v="23"/>
    <x v="2"/>
    <n v="582801.32131369819"/>
    <n v="28405633.148816001"/>
    <n v="28988434.470129699"/>
    <n v="5716893.6555856802"/>
    <n v="0"/>
    <n v="5716893.6555856802"/>
    <n v="5924236.7606084337"/>
    <n v="0"/>
    <n v="5924236.7606084337"/>
    <n v="22067273.980703916"/>
    <n v="0"/>
    <n v="22067273.980703916"/>
  </r>
  <r>
    <x v="24"/>
    <x v="2"/>
    <n v="656689.65953505726"/>
    <n v="10393824.331660001"/>
    <n v="11050513.991195058"/>
    <n v="1683384.119341"/>
    <n v="0"/>
    <n v="1683384.119341"/>
    <n v="1744437.9208069632"/>
    <n v="0"/>
    <n v="1744437.9208069632"/>
    <n v="6294858.5039356248"/>
    <n v="0"/>
    <n v="6294858.5039356248"/>
  </r>
  <r>
    <x v="25"/>
    <x v="3"/>
    <n v="3.4523042400000001"/>
    <n v="6305.9766"/>
    <n v="6309.4289042399996"/>
    <n v="1493.3871185128573"/>
    <n v="0"/>
    <n v="1493.3871185128573"/>
    <n v="1547.5500154999124"/>
    <n v="0"/>
    <n v="1547.5500154999124"/>
    <n v="5215.6848956959657"/>
    <n v="0"/>
    <n v="5215.684895695965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0">
  <r>
    <x v="0"/>
    <x v="0"/>
    <n v="1E-4"/>
    <n v="0"/>
    <n v="2.0199999999999999E-2"/>
    <n v="2.0299999999999999E-2"/>
    <n v="1.678802447796705E-2"/>
    <n v="1.678802447796705E-2"/>
    <n v="0"/>
    <n v="1.678802447796705E-2"/>
    <n v="1.7444563531392638E-2"/>
    <n v="1.7444563531392638E-2"/>
    <n v="0"/>
    <n v="1.7444563531392638E-2"/>
    <n v="2.0854843795121269E-2"/>
    <n v="2.0854843795121269E-2"/>
    <n v="0"/>
    <n v="2.0854843795121269E-2"/>
  </r>
  <r>
    <x v="1"/>
    <x v="1"/>
    <n v="2.5399999999999999E-2"/>
    <n v="0"/>
    <n v="2.0199999999999999E-2"/>
    <n v="4.5600000000000002E-2"/>
    <n v="1.2930056372265374E-2"/>
    <n v="1.2930056372265374E-2"/>
    <n v="0"/>
    <n v="1.2930056372265374E-2"/>
    <n v="1.3435719619452552E-2"/>
    <n v="1.3435719619452552E-2"/>
    <n v="0"/>
    <n v="1.3435719619452552E-2"/>
    <n v="2.5309136939645781E-2"/>
    <n v="2.5309136939645781E-2"/>
    <n v="0"/>
    <n v="2.5309136939645781E-2"/>
  </r>
  <r>
    <x v="2"/>
    <x v="2"/>
    <n v="1.7299999999999999E-2"/>
    <n v="0"/>
    <n v="2.0199999999999999E-2"/>
    <n v="3.7499999999999999E-2"/>
    <n v="9.6944941814094149E-3"/>
    <n v="9.6944941814094149E-3"/>
    <n v="0"/>
    <n v="9.6944941814094149E-3"/>
    <n v="1.0073622413063815E-2"/>
    <n v="1.0073622413063815E-2"/>
    <n v="0"/>
    <n v="1.0073622413063815E-2"/>
    <n v="1.9569954412827054E-2"/>
    <n v="1.9569954412827054E-2"/>
    <n v="0"/>
    <n v="1.9569954412827054E-2"/>
  </r>
  <r>
    <x v="3"/>
    <x v="3"/>
    <n v="1.7299999999999999E-2"/>
    <n v="0"/>
    <n v="2.0199999999999999E-2"/>
    <n v="3.7499999999999999E-2"/>
    <n v="9.6944941814094132E-3"/>
    <n v="9.6944941814094132E-3"/>
    <n v="0"/>
    <n v="9.6944941814094132E-3"/>
    <n v="1.0073622413063815E-2"/>
    <n v="1.0073622413063815E-2"/>
    <n v="0"/>
    <n v="1.0073622413063815E-2"/>
    <n v="1.9569954412827054E-2"/>
    <n v="1.9569954412827054E-2"/>
    <n v="0"/>
    <n v="1.9569954412827054E-2"/>
  </r>
  <r>
    <x v="4"/>
    <x v="1"/>
    <n v="1E-4"/>
    <n v="0"/>
    <n v="2.0199999999999999E-2"/>
    <n v="2.0299999999999999E-2"/>
    <n v="0"/>
    <n v="0"/>
    <n v="0"/>
    <n v="0"/>
    <n v="0"/>
    <n v="0"/>
    <n v="0"/>
    <n v="0"/>
    <n v="0"/>
    <n v="0"/>
    <n v="0"/>
    <n v="0"/>
  </r>
  <r>
    <x v="5"/>
    <x v="0"/>
    <n v="1E-4"/>
    <n v="0"/>
    <n v="2.0199999999999999E-2"/>
    <n v="2.0299999999999999E-2"/>
    <n v="1.3931322426981831E-2"/>
    <n v="1.3931322426981831E-2"/>
    <n v="0"/>
    <n v="1.3931322426981831E-2"/>
    <n v="1.4476142769076361E-2"/>
    <n v="1.4476142769076361E-2"/>
    <n v="0"/>
    <n v="1.4476142769076361E-2"/>
    <n v="1.9808872593541322E-2"/>
    <n v="1.9808872593541322E-2"/>
    <n v="0"/>
    <n v="1.9808872593541322E-2"/>
  </r>
  <r>
    <x v="6"/>
    <x v="3"/>
    <n v="2.0799999999999999E-2"/>
    <n v="0"/>
    <n v="2.0199999999999999E-2"/>
    <n v="4.0999999999999995E-2"/>
    <n v="9.9870823308106753E-3"/>
    <n v="9.9870823308106753E-3"/>
    <n v="0"/>
    <n v="9.9870823308106753E-3"/>
    <n v="1.0377652977676202E-2"/>
    <n v="1.0377652977676202E-2"/>
    <n v="0"/>
    <n v="1.0377652977676202E-2"/>
    <n v="1.9905532955274523E-2"/>
    <n v="1.9905532955274523E-2"/>
    <n v="0"/>
    <n v="1.9905532955274523E-2"/>
  </r>
  <r>
    <x v="7"/>
    <x v="4"/>
    <n v="1.4E-3"/>
    <n v="0"/>
    <n v="2.0199999999999999E-2"/>
    <n v="2.1599999999999998E-2"/>
    <n v="8.6363206867422337E-3"/>
    <n v="8.6363206867422337E-3"/>
    <n v="0"/>
    <n v="8.6363206867422337E-3"/>
    <n v="8.9740663110826745E-3"/>
    <n v="8.9740663110826745E-3"/>
    <n v="0"/>
    <n v="8.9740663110826745E-3"/>
    <n v="1.4639640121412233E-2"/>
    <n v="1.4639640121412233E-2"/>
    <n v="0"/>
    <n v="1.4639640121412233E-2"/>
  </r>
  <r>
    <x v="8"/>
    <x v="5"/>
    <n v="2.2800000000000001E-2"/>
    <n v="0"/>
    <n v="2.0199999999999999E-2"/>
    <n v="4.2999999999999997E-2"/>
    <n v="1.0130649093565376E-2"/>
    <n v="1.0130649093565376E-2"/>
    <n v="0"/>
    <n v="1.0130649093565376E-2"/>
    <n v="1.0526834289459351E-2"/>
    <n v="1.0526834289459351E-2"/>
    <n v="0"/>
    <n v="1.0526834289459351E-2"/>
    <n v="2.0048132727549111E-2"/>
    <n v="2.0048132727549111E-2"/>
    <n v="0"/>
    <n v="2.0048132727549111E-2"/>
  </r>
  <r>
    <x v="9"/>
    <x v="3"/>
    <n v="2.2800000000000001E-2"/>
    <n v="0"/>
    <n v="2.0199999999999999E-2"/>
    <n v="4.2999999999999997E-2"/>
    <n v="1.0130649093565373E-2"/>
    <n v="1.0130649093565373E-2"/>
    <n v="0"/>
    <n v="1.0130649093565373E-2"/>
    <n v="1.0526834289459351E-2"/>
    <n v="1.0526834289459351E-2"/>
    <n v="0"/>
    <n v="1.0526834289459351E-2"/>
    <n v="2.0048132727549114E-2"/>
    <n v="2.0048132727549114E-2"/>
    <n v="0"/>
    <n v="2.0048132727549114E-2"/>
  </r>
  <r>
    <x v="10"/>
    <x v="3"/>
    <n v="1.6500000000000001E-2"/>
    <n v="0"/>
    <n v="2.0199999999999999E-2"/>
    <n v="3.6699999999999997E-2"/>
    <n v="9.6742041480754794E-3"/>
    <n v="9.6742041480754794E-3"/>
    <n v="0"/>
    <n v="9.6742041480754794E-3"/>
    <n v="1.0052538885575968E-2"/>
    <n v="1.0052538885575968E-2"/>
    <n v="0"/>
    <n v="1.0052538885575968E-2"/>
    <n v="1.9575045783027569E-2"/>
    <n v="1.9575045783027569E-2"/>
    <n v="0"/>
    <n v="1.9575045783027569E-2"/>
  </r>
  <r>
    <x v="11"/>
    <x v="6"/>
    <n v="2.75E-2"/>
    <n v="0"/>
    <n v="0"/>
    <n v="2.75E-2"/>
    <n v="6.8199881299622006E-3"/>
    <n v="6.8199881299622006E-3"/>
    <n v="0"/>
    <n v="6.8199881299622006E-3"/>
    <n v="7.086701378867433E-3"/>
    <n v="7.086701378867433E-3"/>
    <n v="0"/>
    <n v="7.086701378867433E-3"/>
    <n v="0"/>
    <n v="0"/>
    <n v="0"/>
    <n v="0"/>
  </r>
  <r>
    <x v="12"/>
    <x v="7"/>
    <n v="3.5499999999999997E-2"/>
    <n v="0"/>
    <n v="2.0199999999999999E-2"/>
    <n v="5.57E-2"/>
    <n v="1.6319890423474273E-2"/>
    <n v="1.6319890423474273E-2"/>
    <n v="0"/>
    <n v="1.6319890423474273E-2"/>
    <n v="1.69581218857109E-2"/>
    <n v="1.69581218857109E-2"/>
    <n v="0"/>
    <n v="1.69581218857109E-2"/>
    <n v="3.0854599974333201E-2"/>
    <n v="3.0854599974333201E-2"/>
    <n v="0"/>
    <n v="3.0854599974333201E-2"/>
  </r>
  <r>
    <x v="13"/>
    <x v="8"/>
    <n v="1E-4"/>
    <n v="0"/>
    <n v="2.0199999999999999E-2"/>
    <n v="2.0299999999999999E-2"/>
    <n v="1.0330325376651085E-2"/>
    <n v="1.0330325376651085E-2"/>
    <n v="0"/>
    <n v="1.0330325376651085E-2"/>
    <n v="1.0734319429272705E-2"/>
    <n v="1.0734319429272705E-2"/>
    <n v="0"/>
    <n v="1.0734319429272705E-2"/>
    <n v="1.9035166392490636E-2"/>
    <n v="1.9035166392490636E-2"/>
    <n v="0"/>
    <n v="1.9035166392490636E-2"/>
  </r>
  <r>
    <x v="14"/>
    <x v="6"/>
    <n v="1E-4"/>
    <n v="0"/>
    <n v="0"/>
    <n v="1E-4"/>
    <n v="0"/>
    <n v="0"/>
    <n v="0"/>
    <n v="0"/>
    <n v="0"/>
    <n v="0"/>
    <n v="0"/>
    <n v="0"/>
    <n v="0"/>
    <n v="0"/>
    <n v="0"/>
    <n v="0"/>
  </r>
  <r>
    <x v="15"/>
    <x v="9"/>
    <n v="1E-4"/>
    <n v="0"/>
    <n v="2.0199999999999999E-2"/>
    <n v="2.0299999999999999E-2"/>
    <n v="0"/>
    <n v="0"/>
    <n v="0"/>
    <n v="0"/>
    <n v="0"/>
    <n v="0"/>
    <n v="0"/>
    <n v="0"/>
    <n v="1.903516639249064E-2"/>
    <n v="1.903516639249064E-2"/>
    <n v="0"/>
    <n v="1.903516639249064E-2"/>
  </r>
  <r>
    <x v="16"/>
    <x v="1"/>
    <n v="1E-4"/>
    <n v="0"/>
    <n v="2.0199999999999999E-2"/>
    <n v="2.0299999999999999E-2"/>
    <n v="1.0330325376651083E-2"/>
    <n v="1.0330325376651083E-2"/>
    <n v="0"/>
    <n v="1.0330325376651083E-2"/>
    <n v="1.0734319429272703E-2"/>
    <n v="1.0734319429272703E-2"/>
    <n v="0"/>
    <n v="1.0734319429272703E-2"/>
    <n v="1.903516639249064E-2"/>
    <n v="1.903516639249064E-2"/>
    <n v="0"/>
    <n v="1.903516639249064E-2"/>
  </r>
  <r>
    <x v="17"/>
    <x v="9"/>
    <n v="1E-4"/>
    <n v="0"/>
    <n v="2.0199999999999999E-2"/>
    <n v="2.0299999999999999E-2"/>
    <n v="1.0330325376651085E-2"/>
    <n v="1.0330325376651085E-2"/>
    <n v="0"/>
    <n v="1.0330325376651085E-2"/>
    <n v="1.0734319429272703E-2"/>
    <n v="1.0734319429272703E-2"/>
    <n v="0"/>
    <n v="1.0734319429272703E-2"/>
    <n v="1.903516639249064E-2"/>
    <n v="1.903516639249064E-2"/>
    <n v="0"/>
    <n v="1.903516639249064E-2"/>
  </r>
  <r>
    <x v="18"/>
    <x v="4"/>
    <n v="3.0999999999999999E-3"/>
    <n v="0"/>
    <n v="2.0199999999999999E-2"/>
    <n v="2.3299999999999998E-2"/>
    <n v="9.5603013887893083E-3"/>
    <n v="9.5603013887893083E-3"/>
    <n v="0"/>
    <n v="9.5603013887893083E-3"/>
    <n v="9.9341816647262899E-3"/>
    <n v="9.9341816647262899E-3"/>
    <n v="0"/>
    <n v="9.9341816647262899E-3"/>
    <n v="1.5233956935559409E-2"/>
    <n v="1.5233956935559409E-2"/>
    <n v="0"/>
    <n v="1.5233956935559409E-2"/>
  </r>
  <r>
    <x v="19"/>
    <x v="0"/>
    <n v="1E-4"/>
    <n v="0"/>
    <n v="2.0199999999999999E-2"/>
    <n v="2.0299999999999999E-2"/>
    <n v="1.6048035951381712E-2"/>
    <n v="1.6048035951381712E-2"/>
    <n v="0"/>
    <n v="1.6048035951381712E-2"/>
    <n v="1.6675635842404501E-2"/>
    <n v="1.6675635842404501E-2"/>
    <n v="0"/>
    <n v="1.6675635842404501E-2"/>
    <n v="2.1295333828291237E-2"/>
    <n v="2.1295333828291237E-2"/>
    <n v="0"/>
    <n v="2.1295333828291237E-2"/>
  </r>
  <r>
    <x v="20"/>
    <x v="1"/>
    <n v="1.2500000000000001E-2"/>
    <n v="0"/>
    <n v="2.0199999999999999E-2"/>
    <n v="3.27E-2"/>
    <n v="1.2517712080686166E-2"/>
    <n v="1.2517712080686166E-2"/>
    <n v="0"/>
    <n v="1.2517712080686166E-2"/>
    <n v="1.3007249539443972E-2"/>
    <n v="1.3007249539443972E-2"/>
    <n v="0"/>
    <n v="1.3007249539443972E-2"/>
    <n v="2.3815715863041174E-2"/>
    <n v="2.3815715863041174E-2"/>
    <n v="0"/>
    <n v="2.3815715863041174E-2"/>
  </r>
  <r>
    <x v="21"/>
    <x v="6"/>
    <n v="8.3000000000000001E-3"/>
    <n v="0"/>
    <n v="0"/>
    <n v="8.3000000000000001E-3"/>
    <n v="0"/>
    <n v="0"/>
    <n v="0"/>
    <n v="0"/>
    <n v="0"/>
    <n v="0"/>
    <n v="0"/>
    <n v="0"/>
    <n v="0"/>
    <n v="0"/>
    <n v="0"/>
    <n v="0"/>
  </r>
  <r>
    <x v="22"/>
    <x v="10"/>
    <n v="8.3000000000000001E-3"/>
    <n v="0"/>
    <n v="2.0199999999999999E-2"/>
    <n v="2.8499999999999998E-2"/>
    <n v="1.1392415857912423E-2"/>
    <n v="1.1392415857912423E-2"/>
    <n v="0"/>
    <n v="1.1392415857912423E-2"/>
    <n v="1.1837945701724653E-2"/>
    <n v="1.1837945701724653E-2"/>
    <n v="0"/>
    <n v="1.1837945701724653E-2"/>
    <n v="0"/>
    <n v="0"/>
    <n v="0"/>
    <n v="0"/>
  </r>
  <r>
    <x v="23"/>
    <x v="6"/>
    <n v="8.3000000000000001E-3"/>
    <n v="0"/>
    <n v="0"/>
    <n v="8.3000000000000001E-3"/>
    <n v="0"/>
    <n v="0"/>
    <n v="0"/>
    <n v="0"/>
    <n v="0"/>
    <n v="0"/>
    <n v="0"/>
    <n v="0"/>
    <n v="0"/>
    <n v="0"/>
    <n v="0"/>
    <n v="0"/>
  </r>
  <r>
    <x v="24"/>
    <x v="6"/>
    <n v="2.4799999999999999E-2"/>
    <n v="0"/>
    <n v="0"/>
    <n v="2.4799999999999999E-2"/>
    <n v="7.0395897806671366E-3"/>
    <n v="7.0395897806671366E-3"/>
    <n v="0"/>
    <n v="7.0395897806671366E-3"/>
    <n v="7.3148911192593806E-3"/>
    <n v="7.3148911192593806E-3"/>
    <n v="0"/>
    <n v="7.3148911192593806E-3"/>
    <n v="1.3143082531657396E-2"/>
    <n v="1.3143082531657396E-2"/>
    <n v="0"/>
    <n v="1.3143082531657396E-2"/>
  </r>
  <r>
    <x v="25"/>
    <x v="0"/>
    <n v="1E-4"/>
    <n v="0"/>
    <n v="2.0199999999999999E-2"/>
    <n v="2.0299999999999999E-2"/>
    <n v="1.3762994579628342E-2"/>
    <n v="1.3762994579628342E-2"/>
    <n v="0"/>
    <n v="1.3762994579628342E-2"/>
    <n v="1.4301232026534005E-2"/>
    <n v="1.4301232026534005E-2"/>
    <n v="0"/>
    <n v="1.4301232026534005E-2"/>
    <n v="1.9543560129754792E-2"/>
    <n v="1.9543560129754792E-2"/>
    <n v="0"/>
    <n v="1.9543560129754792E-2"/>
  </r>
  <r>
    <x v="26"/>
    <x v="10"/>
    <n v="1E-4"/>
    <n v="0"/>
    <n v="2.0199999999999999E-2"/>
    <n v="2.0299999999999999E-2"/>
    <n v="1.0320404004150421E-2"/>
    <n v="1.0320404004150421E-2"/>
    <n v="0"/>
    <n v="1.0320404004150421E-2"/>
    <n v="1.0724010055877782E-2"/>
    <n v="1.0724010055877782E-2"/>
    <n v="0"/>
    <n v="1.0724010055877782E-2"/>
    <n v="1.5744286361918106E-2"/>
    <n v="1.5744286361918106E-2"/>
    <n v="0"/>
    <n v="1.5744286361918106E-2"/>
  </r>
  <r>
    <x v="27"/>
    <x v="11"/>
    <n v="8.0000000000000004E-4"/>
    <n v="0"/>
    <n v="2.0199999999999999E-2"/>
    <n v="2.0999999999999998E-2"/>
    <n v="1.0202583880894985E-2"/>
    <n v="1.0202583880894985E-2"/>
    <n v="0"/>
    <n v="1.0202583880894985E-2"/>
    <n v="1.0601582272423962E-2"/>
    <n v="1.0601582272423962E-2"/>
    <n v="0"/>
    <n v="1.0601582272423962E-2"/>
    <n v="1.5394865211250023E-2"/>
    <n v="1.5394865211250023E-2"/>
    <n v="0"/>
    <n v="1.5394865211250023E-2"/>
  </r>
  <r>
    <x v="28"/>
    <x v="10"/>
    <n v="8.0000000000000004E-4"/>
    <n v="0"/>
    <n v="2.0199999999999999E-2"/>
    <n v="2.0999999999999998E-2"/>
    <n v="0"/>
    <n v="0"/>
    <n v="0"/>
    <n v="0"/>
    <n v="0"/>
    <n v="0"/>
    <n v="0"/>
    <n v="0"/>
    <n v="1.5394865211250023E-2"/>
    <n v="1.5394865211250023E-2"/>
    <n v="0"/>
    <n v="1.5394865211250023E-2"/>
  </r>
  <r>
    <x v="29"/>
    <x v="2"/>
    <n v="1.3100000000000001E-2"/>
    <n v="0"/>
    <n v="2.0199999999999999E-2"/>
    <n v="3.3299999999999996E-2"/>
    <n v="9.5847823313974928E-3"/>
    <n v="9.5847823313974928E-3"/>
    <n v="0"/>
    <n v="9.5847823313974928E-3"/>
    <n v="9.9596199978188651E-3"/>
    <n v="9.9596199978188651E-3"/>
    <n v="0"/>
    <n v="9.9596199978188651E-3"/>
    <n v="1.9224874520225033E-2"/>
    <n v="1.9224874520225033E-2"/>
    <n v="0"/>
    <n v="1.9224874520225033E-2"/>
  </r>
  <r>
    <x v="30"/>
    <x v="10"/>
    <n v="1E-4"/>
    <n v="0"/>
    <n v="2.0199999999999999E-2"/>
    <n v="2.0299999999999999E-2"/>
    <n v="1.4155707846030494E-2"/>
    <n v="1.4155707846030494E-2"/>
    <n v="0"/>
    <n v="1.4155707846030494E-2"/>
    <n v="1.4709303359427524E-2"/>
    <n v="1.4709303359427524E-2"/>
    <n v="0"/>
    <n v="1.4709303359427524E-2"/>
    <n v="1.9844624600470151E-2"/>
    <n v="1.9844624600470151E-2"/>
    <n v="0"/>
    <n v="1.9844624600470151E-2"/>
  </r>
  <r>
    <x v="31"/>
    <x v="5"/>
    <n v="1.9400000000000001E-2"/>
    <n v="0"/>
    <n v="2.0199999999999999E-2"/>
    <n v="3.9599999999999996E-2"/>
    <n v="1.1927314966646072E-2"/>
    <n v="1.1927314966646072E-2"/>
    <n v="0"/>
    <n v="1.1927314966646072E-2"/>
    <n v="1.2393763421518648E-2"/>
    <n v="1.2393763421518648E-2"/>
    <n v="0"/>
    <n v="1.2393763421518648E-2"/>
    <n v="2.0518671332408197E-2"/>
    <n v="2.0518671332408197E-2"/>
    <n v="0"/>
    <n v="2.0518671332408197E-2"/>
  </r>
  <r>
    <x v="32"/>
    <x v="2"/>
    <n v="3.5000000000000001E-3"/>
    <n v="0"/>
    <n v="2.0199999999999999E-2"/>
    <n v="2.3699999999999999E-2"/>
    <n v="8.6951003813437698E-3"/>
    <n v="8.6951003813437698E-3"/>
    <n v="0"/>
    <n v="8.6951003813437698E-3"/>
    <n v="9.0351447374441615E-3"/>
    <n v="9.0351447374441615E-3"/>
    <n v="0"/>
    <n v="9.0351447374441615E-3"/>
    <n v="1.5219993568424456E-2"/>
    <n v="1.5219993568424456E-2"/>
    <n v="0"/>
    <n v="1.5219993568424456E-2"/>
  </r>
  <r>
    <x v="33"/>
    <x v="1"/>
    <n v="4.7000000000000002E-3"/>
    <n v="0"/>
    <n v="2.0199999999999999E-2"/>
    <n v="2.4899999999999999E-2"/>
    <n v="8.6951003813437698E-3"/>
    <n v="8.6951003813437698E-3"/>
    <n v="0"/>
    <n v="8.6951003813437698E-3"/>
    <n v="9.0351447374441632E-3"/>
    <n v="9.0351447374441632E-3"/>
    <n v="0"/>
    <n v="9.0351447374441632E-3"/>
    <n v="1.5219993568424456E-2"/>
    <n v="1.5219993568424456E-2"/>
    <n v="0"/>
    <n v="1.5219993568424456E-2"/>
  </r>
  <r>
    <x v="34"/>
    <x v="1"/>
    <n v="3.5000000000000001E-3"/>
    <n v="0"/>
    <n v="2.0199999999999999E-2"/>
    <n v="2.3699999999999999E-2"/>
    <n v="8.6951003813437698E-3"/>
    <n v="8.6951003813437698E-3"/>
    <n v="0"/>
    <n v="8.6951003813437698E-3"/>
    <n v="9.0351447374441632E-3"/>
    <n v="9.0351447374441632E-3"/>
    <n v="0"/>
    <n v="9.0351447374441632E-3"/>
    <n v="1.521999356842446E-2"/>
    <n v="1.521999356842446E-2"/>
    <n v="0"/>
    <n v="1.521999356842446E-2"/>
  </r>
  <r>
    <x v="35"/>
    <x v="12"/>
    <n v="2.6599999999999999E-2"/>
    <n v="0"/>
    <n v="2.0199999999999999E-2"/>
    <n v="4.6799999999999994E-2"/>
    <n v="1.4597342424026714E-2"/>
    <n v="1.4597342424026714E-2"/>
    <n v="0"/>
    <n v="1.4597342424026714E-2"/>
    <n v="1.5168209198147611E-2"/>
    <n v="1.5168209198147611E-2"/>
    <n v="0"/>
    <n v="1.5168209198147611E-2"/>
    <n v="2.7194806142970266E-2"/>
    <n v="2.7194806142970266E-2"/>
    <n v="0"/>
    <n v="2.7194806142970266E-2"/>
  </r>
  <r>
    <x v="36"/>
    <x v="12"/>
    <n v="2.6599999999999999E-2"/>
    <n v="0"/>
    <n v="2.0199999999999999E-2"/>
    <n v="4.6799999999999994E-2"/>
    <n v="1.4597342424026716E-2"/>
    <n v="1.4597342424026716E-2"/>
    <n v="0"/>
    <n v="1.4597342424026716E-2"/>
    <n v="1.5168209198147615E-2"/>
    <n v="1.5168209198147615E-2"/>
    <n v="0"/>
    <n v="1.5168209198147615E-2"/>
    <n v="2.7194806142970266E-2"/>
    <n v="2.7194806142970266E-2"/>
    <n v="0"/>
    <n v="2.7194806142970266E-2"/>
  </r>
  <r>
    <x v="37"/>
    <x v="1"/>
    <n v="1E-4"/>
    <n v="0"/>
    <n v="2.0199999999999999E-2"/>
    <n v="2.0299999999999999E-2"/>
    <n v="0"/>
    <n v="0"/>
    <n v="0"/>
    <n v="0"/>
    <n v="0"/>
    <n v="0"/>
    <n v="0"/>
    <n v="0"/>
    <n v="0"/>
    <n v="0"/>
    <n v="0"/>
    <n v="0"/>
  </r>
  <r>
    <x v="38"/>
    <x v="8"/>
    <n v="8.0000000000000004E-4"/>
    <n v="0"/>
    <n v="2.0199999999999999E-2"/>
    <n v="2.0999999999999998E-2"/>
    <n v="9.687736908171372E-3"/>
    <n v="9.687736908171372E-3"/>
    <n v="0"/>
    <n v="9.687736908171372E-3"/>
    <n v="1.006660087920468E-2"/>
    <n v="1.006660087920468E-2"/>
    <n v="0"/>
    <n v="1.006660087920468E-2"/>
    <n v="1.7941468354411051E-2"/>
    <n v="1.7941468354411051E-2"/>
    <n v="0"/>
    <n v="1.7941468354411051E-2"/>
  </r>
  <r>
    <x v="39"/>
    <x v="0"/>
    <n v="1E-4"/>
    <n v="0"/>
    <n v="2.0199999999999999E-2"/>
    <n v="2.0299999999999999E-2"/>
    <n v="1.4268944250730994E-2"/>
    <n v="1.4268944250730994E-2"/>
    <n v="0"/>
    <n v="1.4268944250730994E-2"/>
    <n v="1.4826968166174554E-2"/>
    <n v="1.4826968166174554E-2"/>
    <n v="0"/>
    <n v="1.4826968166174554E-2"/>
    <n v="2.0325546561162214E-2"/>
    <n v="2.0325546561162214E-2"/>
    <n v="0"/>
    <n v="2.0325546561162214E-2"/>
  </r>
  <r>
    <x v="40"/>
    <x v="4"/>
    <n v="5.4999999999999997E-3"/>
    <n v="0"/>
    <n v="2.0199999999999999E-2"/>
    <n v="2.5700000000000001E-2"/>
    <n v="9.1466574394576897E-3"/>
    <n v="9.1466574394576897E-3"/>
    <n v="0"/>
    <n v="9.1466574394576897E-3"/>
    <n v="9.5043611004924332E-3"/>
    <n v="9.5043611004924332E-3"/>
    <n v="0"/>
    <n v="9.5043611004924332E-3"/>
    <n v="1.5214159053559096E-2"/>
    <n v="1.5214159053559096E-2"/>
    <n v="0"/>
    <n v="1.5214159053559096E-2"/>
  </r>
  <r>
    <x v="41"/>
    <x v="0"/>
    <n v="1E-4"/>
    <n v="0"/>
    <n v="2.0199999999999999E-2"/>
    <n v="2.0299999999999999E-2"/>
    <n v="1.7261904606419177E-2"/>
    <n v="1.7261904606419177E-2"/>
    <n v="0"/>
    <n v="1.7261904606419177E-2"/>
    <n v="1.7936975966095538E-2"/>
    <n v="1.7936975966095538E-2"/>
    <n v="0"/>
    <n v="1.7936975966095538E-2"/>
    <n v="2.1387240641268332E-2"/>
    <n v="2.1387240641268332E-2"/>
    <n v="0"/>
    <n v="2.1387240641268332E-2"/>
  </r>
  <r>
    <x v="42"/>
    <x v="1"/>
    <n v="2.7900000000000001E-2"/>
    <n v="0"/>
    <n v="2.0199999999999999E-2"/>
    <n v="4.8100000000000004E-2"/>
    <n v="1.1654107855127261E-2"/>
    <n v="1.1654107855127261E-2"/>
    <n v="0"/>
    <n v="1.1654107855127261E-2"/>
    <n v="1.2109871840327947E-2"/>
    <n v="1.2109871840327947E-2"/>
    <n v="0"/>
    <n v="1.2109871840327947E-2"/>
    <n v="2.2412351818050423E-2"/>
    <n v="2.2412351818050423E-2"/>
    <n v="0"/>
    <n v="2.2412351818050423E-2"/>
  </r>
  <r>
    <x v="43"/>
    <x v="2"/>
    <n v="1.03E-2"/>
    <n v="0"/>
    <n v="2.0199999999999999E-2"/>
    <n v="3.0499999999999999E-2"/>
    <n v="9.0209892618097406E-3"/>
    <n v="9.0209892618097406E-3"/>
    <n v="0"/>
    <n v="9.0209892618097406E-3"/>
    <n v="9.3737783442109472E-3"/>
    <n v="9.3737783442109472E-3"/>
    <n v="0"/>
    <n v="9.3737783442109472E-3"/>
    <n v="1.7946953227719272E-2"/>
    <n v="1.7946953227719272E-2"/>
    <n v="0"/>
    <n v="1.7946953227719272E-2"/>
  </r>
  <r>
    <x v="44"/>
    <x v="1"/>
    <n v="1.0699999999999999E-2"/>
    <n v="0"/>
    <n v="2.0199999999999999E-2"/>
    <n v="3.0899999999999997E-2"/>
    <n v="9.0209892618097406E-3"/>
    <n v="9.0209892618097406E-3"/>
    <n v="0"/>
    <n v="9.0209892618097406E-3"/>
    <n v="9.3737783442109472E-3"/>
    <n v="9.3737783442109472E-3"/>
    <n v="0"/>
    <n v="9.3737783442109472E-3"/>
    <n v="1.7946953227719272E-2"/>
    <n v="1.7946953227719272E-2"/>
    <n v="0"/>
    <n v="1.7946953227719272E-2"/>
  </r>
  <r>
    <x v="45"/>
    <x v="8"/>
    <n v="8.3000000000000001E-3"/>
    <n v="0"/>
    <n v="2.0199999999999999E-2"/>
    <n v="2.8499999999999998E-2"/>
    <n v="0"/>
    <n v="0"/>
    <n v="0"/>
    <n v="0"/>
    <n v="0"/>
    <n v="0"/>
    <n v="0"/>
    <n v="0"/>
    <n v="0"/>
    <n v="0"/>
    <n v="0"/>
    <n v="0"/>
  </r>
  <r>
    <x v="46"/>
    <x v="0"/>
    <n v="1E-4"/>
    <n v="0"/>
    <n v="2.0199999999999999E-2"/>
    <n v="2.0299999999999999E-2"/>
    <n v="1.6677352099454774E-2"/>
    <n v="1.6677352099454774E-2"/>
    <n v="0"/>
    <n v="1.6677352099454774E-2"/>
    <n v="1.7329563023699701E-2"/>
    <n v="1.7329563023699701E-2"/>
    <n v="0"/>
    <n v="1.7329563023699701E-2"/>
    <n v="2.1793795269823512E-2"/>
    <n v="2.1793795269823512E-2"/>
    <n v="0"/>
    <n v="2.1793795269823512E-2"/>
  </r>
  <r>
    <x v="47"/>
    <x v="1"/>
    <n v="2.2800000000000001E-2"/>
    <n v="0"/>
    <n v="2.0199999999999999E-2"/>
    <n v="4.2999999999999997E-2"/>
    <n v="1.0480065333211618E-2"/>
    <n v="1.0480065333211618E-2"/>
    <n v="0"/>
    <n v="1.0480065333211618E-2"/>
    <n v="1.0889915353548158E-2"/>
    <n v="1.0889915353548158E-2"/>
    <n v="0"/>
    <n v="1.0889915353548158E-2"/>
    <n v="2.0343248484636697E-2"/>
    <n v="2.0343248484636697E-2"/>
    <n v="0"/>
    <n v="2.0343248484636697E-2"/>
  </r>
  <r>
    <x v="48"/>
    <x v="6"/>
    <n v="1E-4"/>
    <n v="0"/>
    <n v="0"/>
    <n v="1E-4"/>
    <n v="4.5412212922536941E-3"/>
    <n v="4.5412212922536941E-3"/>
    <n v="0"/>
    <n v="4.5412212922536941E-3"/>
    <n v="4.7188174789000352E-3"/>
    <n v="4.7188174789000352E-3"/>
    <n v="0"/>
    <n v="4.7188174789000352E-3"/>
    <n v="0"/>
    <n v="0"/>
    <n v="0"/>
    <n v="0"/>
  </r>
  <r>
    <x v="49"/>
    <x v="10"/>
    <n v="3.8399999999999997E-2"/>
    <n v="0"/>
    <n v="2.0199999999999999E-2"/>
    <n v="5.8599999999999999E-2"/>
    <n v="1.7350934579390766E-2"/>
    <n v="1.7350934579390766E-2"/>
    <n v="0"/>
    <n v="1.7350934579390766E-2"/>
    <n v="1.8029487686086143E-2"/>
    <n v="1.8029487686086143E-2"/>
    <n v="0"/>
    <n v="1.8029487686086143E-2"/>
    <n v="3.2479695700202371E-2"/>
    <n v="3.2479695700202371E-2"/>
    <n v="0"/>
    <n v="3.2479695700202371E-2"/>
  </r>
  <r>
    <x v="50"/>
    <x v="7"/>
    <n v="2.2800000000000001E-2"/>
    <n v="0"/>
    <n v="2.0199999999999999E-2"/>
    <n v="4.2999999999999997E-2"/>
    <n v="1.2099345418324787E-2"/>
    <n v="1.2099345418324787E-2"/>
    <n v="0"/>
    <n v="1.2099345418324787E-2"/>
    <n v="1.2572521568290595E-2"/>
    <n v="1.2572521568290595E-2"/>
    <n v="0"/>
    <n v="1.2572521568290595E-2"/>
    <n v="2.3894889587673041E-2"/>
    <n v="2.3894889587673041E-2"/>
    <n v="0"/>
    <n v="2.3894889587673041E-2"/>
  </r>
  <r>
    <x v="51"/>
    <x v="1"/>
    <n v="1E-4"/>
    <n v="0"/>
    <n v="2.0199999999999999E-2"/>
    <n v="2.0299999999999999E-2"/>
    <n v="0"/>
    <n v="0"/>
    <n v="0"/>
    <n v="0"/>
    <n v="0"/>
    <n v="0"/>
    <n v="0"/>
    <n v="0"/>
    <n v="0"/>
    <n v="0"/>
    <n v="0"/>
    <n v="0"/>
  </r>
  <r>
    <x v="52"/>
    <x v="7"/>
    <n v="3.8600000000000002E-2"/>
    <n v="0"/>
    <n v="2.0199999999999999E-2"/>
    <n v="5.8800000000000005E-2"/>
    <n v="1.7434376685540268E-2"/>
    <n v="1.7434376685540268E-2"/>
    <n v="0"/>
    <n v="1.7434376685540268E-2"/>
    <n v="1.8116193011291533E-2"/>
    <n v="1.8116193011291533E-2"/>
    <n v="0"/>
    <n v="1.8116193011291533E-2"/>
    <n v="3.2611214228563112E-2"/>
    <n v="3.2611214228563112E-2"/>
    <n v="0"/>
    <n v="3.2611214228563112E-2"/>
  </r>
  <r>
    <x v="53"/>
    <x v="11"/>
    <n v="1E-4"/>
    <n v="0"/>
    <n v="2.0199999999999999E-2"/>
    <n v="2.0299999999999999E-2"/>
    <n v="1.3350227455310427E-2"/>
    <n v="1.3350227455310427E-2"/>
    <n v="0"/>
    <n v="1.3350227455310427E-2"/>
    <n v="1.3872322577820471E-2"/>
    <n v="1.3872322577820471E-2"/>
    <n v="0"/>
    <n v="1.3872322577820471E-2"/>
    <n v="1.8133756401274594E-2"/>
    <n v="1.8133756401274594E-2"/>
    <n v="0"/>
    <n v="1.8133756401274594E-2"/>
  </r>
  <r>
    <x v="54"/>
    <x v="11"/>
    <n v="1.5E-3"/>
    <n v="0"/>
    <n v="2.0199999999999999E-2"/>
    <n v="2.1700000000000001E-2"/>
    <n v="1.1490755710233115E-2"/>
    <n v="1.1490755710233115E-2"/>
    <n v="0"/>
    <n v="1.1490755710233115E-2"/>
    <n v="1.1940131387939699E-2"/>
    <n v="1.1940131387939699E-2"/>
    <n v="0"/>
    <n v="1.1940131387939699E-2"/>
    <n v="1.6401438962854835E-2"/>
    <n v="1.6401438962854835E-2"/>
    <n v="0"/>
    <n v="1.6401438962854835E-2"/>
  </r>
  <r>
    <x v="55"/>
    <x v="1"/>
    <n v="1.29E-2"/>
    <n v="0"/>
    <n v="2.0199999999999999E-2"/>
    <n v="3.3099999999999997E-2"/>
    <n v="0"/>
    <n v="0"/>
    <n v="0"/>
    <n v="0"/>
    <n v="0"/>
    <n v="0"/>
    <n v="0"/>
    <n v="0"/>
    <n v="0"/>
    <n v="0"/>
    <n v="0"/>
    <n v="0"/>
  </r>
  <r>
    <x v="56"/>
    <x v="11"/>
    <n v="1E-4"/>
    <n v="0"/>
    <n v="2.0199999999999999E-2"/>
    <n v="2.0299999999999999E-2"/>
    <n v="1.0232919719848353E-2"/>
    <n v="1.0232919719848353E-2"/>
    <n v="0"/>
    <n v="1.0232919719848353E-2"/>
    <n v="1.0633104472703971E-2"/>
    <n v="1.0633104472703971E-2"/>
    <n v="0"/>
    <n v="1.0633104472703971E-2"/>
    <n v="1.5606396693775193E-2"/>
    <n v="1.5606396693775193E-2"/>
    <n v="0"/>
    <n v="1.5606396693775193E-2"/>
  </r>
  <r>
    <x v="57"/>
    <x v="12"/>
    <n v="2.5100000000000001E-2"/>
    <n v="0"/>
    <n v="2.0199999999999999E-2"/>
    <n v="4.53E-2"/>
    <n v="0"/>
    <n v="0"/>
    <n v="0"/>
    <n v="0"/>
    <n v="0"/>
    <n v="0"/>
    <n v="0"/>
    <n v="0"/>
    <n v="0"/>
    <n v="0"/>
    <n v="0"/>
    <n v="0"/>
  </r>
  <r>
    <x v="58"/>
    <x v="6"/>
    <n v="1E-4"/>
    <n v="0"/>
    <n v="0"/>
    <n v="1E-4"/>
    <n v="0"/>
    <n v="0"/>
    <n v="0"/>
    <n v="0"/>
    <n v="0"/>
    <n v="0"/>
    <n v="0"/>
    <n v="0"/>
    <n v="0"/>
    <n v="0"/>
    <n v="0"/>
    <n v="0"/>
  </r>
  <r>
    <x v="59"/>
    <x v="1"/>
    <n v="2.8000000000000001E-2"/>
    <n v="0"/>
    <n v="2.0199999999999999E-2"/>
    <n v="4.82E-2"/>
    <n v="1.1655078631259341E-2"/>
    <n v="1.1655078631259341E-2"/>
    <n v="0"/>
    <n v="1.1655078631259341E-2"/>
    <n v="1.2110880581167773E-2"/>
    <n v="1.2110880581167773E-2"/>
    <n v="0"/>
    <n v="1.2110880581167773E-2"/>
    <n v="2.2413893177727576E-2"/>
    <n v="2.2413893177727576E-2"/>
    <n v="0"/>
    <n v="2.2413893177727576E-2"/>
  </r>
  <r>
    <x v="60"/>
    <x v="1"/>
    <n v="2.0400000000000001E-2"/>
    <n v="0"/>
    <n v="2.0199999999999999E-2"/>
    <n v="4.0599999999999997E-2"/>
    <n v="1.2890379598784541E-2"/>
    <n v="1.2890379598784541E-2"/>
    <n v="0"/>
    <n v="1.2890379598784541E-2"/>
    <n v="1.3394491183276786E-2"/>
    <n v="1.3394491183276786E-2"/>
    <n v="0"/>
    <n v="1.3394491183276786E-2"/>
    <n v="2.4078479704341061E-2"/>
    <n v="2.4078479704341061E-2"/>
    <n v="0"/>
    <n v="2.4078479704341061E-2"/>
  </r>
  <r>
    <x v="61"/>
    <x v="13"/>
    <n v="9.4999999999999998E-3"/>
    <n v="0"/>
    <n v="2.0199999999999999E-2"/>
    <n v="2.9699999999999997E-2"/>
    <n v="1.3522495664642078E-2"/>
    <n v="1.3522495664642078E-2"/>
    <n v="0"/>
    <n v="1.3522495664642078E-2"/>
    <n v="1.4051327780372403E-2"/>
    <n v="1.4051327780372403E-2"/>
    <n v="0"/>
    <n v="1.4051327780372403E-2"/>
    <n v="2.6399887289707668E-2"/>
    <n v="2.6399887289707668E-2"/>
    <n v="0"/>
    <n v="2.6399887289707668E-2"/>
  </r>
  <r>
    <x v="62"/>
    <x v="1"/>
    <n v="1.67E-2"/>
    <n v="0"/>
    <n v="2.0199999999999999E-2"/>
    <n v="3.6900000000000002E-2"/>
    <n v="0"/>
    <n v="0"/>
    <n v="0"/>
    <n v="0"/>
    <n v="0"/>
    <n v="0"/>
    <n v="0"/>
    <n v="0"/>
    <n v="0"/>
    <n v="0"/>
    <n v="0"/>
    <n v="0"/>
  </r>
  <r>
    <x v="63"/>
    <x v="2"/>
    <n v="1.8599999999999998E-2"/>
    <n v="0"/>
    <n v="2.0199999999999999E-2"/>
    <n v="3.8800000000000001E-2"/>
    <n v="9.8216002043554056E-3"/>
    <n v="9.8216002043554056E-3"/>
    <n v="0"/>
    <n v="9.8216002043554056E-3"/>
    <n v="1.0205699245297057E-2"/>
    <n v="1.0205699245297057E-2"/>
    <n v="0"/>
    <n v="1.0205699245297057E-2"/>
    <n v="1.9741165429704863E-2"/>
    <n v="1.9741165429704863E-2"/>
    <n v="0"/>
    <n v="1.9741165429704863E-2"/>
  </r>
  <r>
    <x v="64"/>
    <x v="0"/>
    <n v="1E-4"/>
    <n v="0"/>
    <n v="2.0199999999999999E-2"/>
    <n v="2.0299999999999999E-2"/>
    <n v="1.4569491573839006E-2"/>
    <n v="1.4569491573839006E-2"/>
    <n v="0"/>
    <n v="1.4569491573839006E-2"/>
    <n v="1.51392691685366E-2"/>
    <n v="1.51392691685366E-2"/>
    <n v="0"/>
    <n v="1.51392691685366E-2"/>
    <n v="2.0161842249225945E-2"/>
    <n v="2.0161842249225945E-2"/>
    <n v="0"/>
    <n v="2.0161842249225945E-2"/>
  </r>
  <r>
    <x v="65"/>
    <x v="13"/>
    <n v="6.7000000000000002E-3"/>
    <n v="0"/>
    <n v="2.0199999999999999E-2"/>
    <n v="2.69E-2"/>
    <n v="1.4548161078843316E-2"/>
    <n v="1.4548161078843316E-2"/>
    <n v="0"/>
    <n v="1.4548161078843316E-2"/>
    <n v="1.5117104489446647E-2"/>
    <n v="1.5117104489446647E-2"/>
    <n v="0"/>
    <n v="1.5117104489446647E-2"/>
    <n v="2.8124257271795971E-2"/>
    <n v="2.8124257271795971E-2"/>
    <n v="0"/>
    <n v="2.8124257271795971E-2"/>
  </r>
  <r>
    <x v="66"/>
    <x v="6"/>
    <n v="8.8999999999999999E-3"/>
    <n v="0"/>
    <n v="0"/>
    <n v="8.8999999999999999E-3"/>
    <n v="6.8563855316316922E-3"/>
    <n v="6.8563855316316922E-3"/>
    <n v="0"/>
    <n v="6.8563855316316922E-3"/>
    <n v="7.124522194927976E-3"/>
    <n v="7.124522194927976E-3"/>
    <n v="0"/>
    <n v="7.124522194927976E-3"/>
    <n v="0"/>
    <n v="0"/>
    <n v="0"/>
    <n v="0"/>
  </r>
  <r>
    <x v="67"/>
    <x v="1"/>
    <n v="3.3999999999999998E-3"/>
    <n v="0"/>
    <n v="2.0199999999999999E-2"/>
    <n v="2.3599999999999999E-2"/>
    <n v="8.7427212572445453E-3"/>
    <n v="8.7427212572445453E-3"/>
    <n v="0"/>
    <n v="8.7427212572445453E-3"/>
    <n v="9.0846279506811862E-3"/>
    <n v="9.0846279506811862E-3"/>
    <n v="0"/>
    <n v="9.0846279506811862E-3"/>
    <n v="0"/>
    <n v="0"/>
    <n v="0"/>
    <n v="0"/>
  </r>
  <r>
    <x v="68"/>
    <x v="1"/>
    <n v="3.3999999999999998E-3"/>
    <n v="0"/>
    <n v="2.0199999999999999E-2"/>
    <n v="2.3599999999999999E-2"/>
    <n v="8.7427212572445453E-3"/>
    <n v="8.7427212572445453E-3"/>
    <n v="0"/>
    <n v="8.7427212572445453E-3"/>
    <n v="9.0846279506811862E-3"/>
    <n v="9.0846279506811862E-3"/>
    <n v="0"/>
    <n v="9.0846279506811862E-3"/>
    <n v="1.5031794067237796E-2"/>
    <n v="1.5031794067237796E-2"/>
    <n v="0"/>
    <n v="1.5031794067237796E-2"/>
  </r>
  <r>
    <x v="69"/>
    <x v="7"/>
    <n v="2.35E-2"/>
    <n v="0"/>
    <n v="2.0199999999999999E-2"/>
    <n v="4.3700000000000003E-2"/>
    <n v="1.2287077984112585E-2"/>
    <n v="1.2287077984112585E-2"/>
    <n v="0"/>
    <n v="1.2287077984112585E-2"/>
    <n v="1.2767595900895642E-2"/>
    <n v="1.2767595900895642E-2"/>
    <n v="0"/>
    <n v="1.2767595900895642E-2"/>
    <n v="2.4233744333749876E-2"/>
    <n v="2.4233744333749876E-2"/>
    <n v="0"/>
    <n v="2.4233744333749876E-2"/>
  </r>
  <r>
    <x v="70"/>
    <x v="5"/>
    <n v="2.6700000000000002E-2"/>
    <n v="0"/>
    <n v="2.0199999999999999E-2"/>
    <n v="4.6899999999999997E-2"/>
    <n v="1.1297809231324771E-2"/>
    <n v="1.1297809231324771E-2"/>
    <n v="0"/>
    <n v="1.1297809231324771E-2"/>
    <n v="1.1739639238676243E-2"/>
    <n v="1.1739639238676243E-2"/>
    <n v="0"/>
    <n v="1.1739639238676243E-2"/>
    <n v="2.1864684317063298E-2"/>
    <n v="2.1864684317063298E-2"/>
    <n v="0"/>
    <n v="2.1864684317063298E-2"/>
  </r>
  <r>
    <x v="71"/>
    <x v="11"/>
    <n v="1E-4"/>
    <n v="0"/>
    <n v="2.0199999999999999E-2"/>
    <n v="2.0299999999999999E-2"/>
    <n v="9.842333643696426E-3"/>
    <n v="9.842333643696426E-3"/>
    <n v="0"/>
    <n v="9.842333643696426E-3"/>
    <n v="1.0227243519329026E-2"/>
    <n v="1.0227243519329026E-2"/>
    <n v="0"/>
    <n v="1.0227243519329026E-2"/>
    <n v="1.5104227783678892E-2"/>
    <n v="1.5104227783678892E-2"/>
    <n v="0"/>
    <n v="1.5104227783678892E-2"/>
  </r>
  <r>
    <x v="72"/>
    <x v="1"/>
    <n v="1E-4"/>
    <n v="0"/>
    <n v="2.0199999999999999E-2"/>
    <n v="2.0299999999999999E-2"/>
    <n v="1.0323868728281196E-2"/>
    <n v="1.0323868728281196E-2"/>
    <n v="0"/>
    <n v="1.0323868728281196E-2"/>
    <n v="1.0727610276993578E-2"/>
    <n v="1.0727610276993578E-2"/>
    <n v="0"/>
    <n v="1.0727610276993578E-2"/>
    <n v="0"/>
    <n v="0"/>
    <n v="0"/>
    <n v="0"/>
  </r>
  <r>
    <x v="73"/>
    <x v="1"/>
    <n v="1.3100000000000001E-2"/>
    <n v="0"/>
    <n v="2.0199999999999999E-2"/>
    <n v="3.3299999999999996E-2"/>
    <n v="1.2071376220455532E-2"/>
    <n v="1.2071376220455532E-2"/>
    <n v="0"/>
    <n v="1.2071376220455532E-2"/>
    <n v="1.2543458562706309E-2"/>
    <n v="1.2543458562706309E-2"/>
    <n v="0"/>
    <n v="1.2543458562706309E-2"/>
    <n v="2.2946673723055186E-2"/>
    <n v="2.2946673723055186E-2"/>
    <n v="0"/>
    <n v="2.2946673723055186E-2"/>
  </r>
  <r>
    <x v="74"/>
    <x v="7"/>
    <n v="1.8599999999999998E-2"/>
    <n v="0"/>
    <n v="2.0199999999999999E-2"/>
    <n v="3.8800000000000001E-2"/>
    <n v="1.0718061486434763E-2"/>
    <n v="1.0718061486434763E-2"/>
    <n v="0"/>
    <n v="1.0718061486434763E-2"/>
    <n v="1.1137218960984342E-2"/>
    <n v="1.1137218960984342E-2"/>
    <n v="0"/>
    <n v="1.1137218960984342E-2"/>
    <n v="2.1594166228033309E-2"/>
    <n v="2.1594166228033309E-2"/>
    <n v="0"/>
    <n v="2.1594166228033309E-2"/>
  </r>
  <r>
    <x v="75"/>
    <x v="14"/>
    <n v="1.3299999999999999E-2"/>
    <n v="0"/>
    <n v="2.0199999999999999E-2"/>
    <n v="3.3500000000000002E-2"/>
    <n v="1.3263340862297641E-2"/>
    <n v="1.3263340862297641E-2"/>
    <n v="0"/>
    <n v="1.3263340862297641E-2"/>
    <n v="1.3782038060197389E-2"/>
    <n v="1.3782038060197389E-2"/>
    <n v="0"/>
    <n v="1.3782038060197389E-2"/>
    <n v="2.5066049953409112E-2"/>
    <n v="2.5066049953409112E-2"/>
    <n v="0"/>
    <n v="2.5066049953409112E-2"/>
  </r>
  <r>
    <x v="76"/>
    <x v="14"/>
    <n v="1.3299999999999999E-2"/>
    <n v="0"/>
    <n v="2.0199999999999999E-2"/>
    <n v="3.3500000000000002E-2"/>
    <n v="1.3263340862297641E-2"/>
    <n v="1.3263340862297641E-2"/>
    <n v="0"/>
    <n v="1.3263340862297641E-2"/>
    <n v="1.3782038060197389E-2"/>
    <n v="1.3782038060197389E-2"/>
    <n v="0"/>
    <n v="1.3782038060197389E-2"/>
    <n v="2.5066049953409112E-2"/>
    <n v="2.5066049953409112E-2"/>
    <n v="0"/>
    <n v="2.5066049953409112E-2"/>
  </r>
  <r>
    <x v="77"/>
    <x v="10"/>
    <n v="1.9599999999999999E-2"/>
    <n v="0"/>
    <n v="2.0199999999999999E-2"/>
    <n v="3.9800000000000002E-2"/>
    <n v="1.0385174258814939E-2"/>
    <n v="1.0385174258814939E-2"/>
    <n v="0"/>
    <n v="1.0385174258814939E-2"/>
    <n v="1.0791313318624545E-2"/>
    <n v="1.0791313318624545E-2"/>
    <n v="0"/>
    <n v="1.0791313318624545E-2"/>
    <n v="1.9607459523242367E-2"/>
    <n v="1.9607459523242367E-2"/>
    <n v="0"/>
    <n v="1.9607459523242367E-2"/>
  </r>
  <r>
    <x v="78"/>
    <x v="7"/>
    <n v="1.78E-2"/>
    <n v="0"/>
    <n v="2.0199999999999999E-2"/>
    <n v="3.7999999999999999E-2"/>
    <n v="1.1146312077094527E-2"/>
    <n v="1.1146312077094527E-2"/>
    <n v="0"/>
    <n v="1.1146312077094527E-2"/>
    <n v="1.1582217396978123E-2"/>
    <n v="1.1582217396978123E-2"/>
    <n v="0"/>
    <n v="1.1582217396978123E-2"/>
    <n v="2.2337334723171995E-2"/>
    <n v="2.2337334723171995E-2"/>
    <n v="0"/>
    <n v="2.2337334723171995E-2"/>
  </r>
  <r>
    <x v="79"/>
    <x v="4"/>
    <n v="1E-4"/>
    <n v="0"/>
    <n v="2.0199999999999999E-2"/>
    <n v="2.0299999999999999E-2"/>
    <n v="8.6115836619151311E-3"/>
    <n v="8.6115836619151311E-3"/>
    <n v="0"/>
    <n v="8.6115836619151311E-3"/>
    <n v="8.9483618810146607E-3"/>
    <n v="8.9483618810146607E-3"/>
    <n v="0"/>
    <n v="8.9483618810146607E-3"/>
    <n v="1.4260809172600843E-2"/>
    <n v="1.4260809172600843E-2"/>
    <n v="0"/>
    <n v="1.4260809172600843E-2"/>
  </r>
  <r>
    <x v="80"/>
    <x v="6"/>
    <n v="1E-4"/>
    <n v="0"/>
    <n v="0"/>
    <n v="1E-4"/>
    <n v="4.3921292282819054E-3"/>
    <n v="4.3921292282819054E-3"/>
    <n v="0"/>
    <n v="4.3921292282819054E-3"/>
    <n v="4.5638947847262377E-3"/>
    <n v="4.5638947847262377E-3"/>
    <n v="0"/>
    <n v="4.5638947847262377E-3"/>
    <n v="7.3077145839967224E-3"/>
    <n v="7.3077145839967224E-3"/>
    <n v="0"/>
    <n v="7.3077145839967224E-3"/>
  </r>
  <r>
    <x v="81"/>
    <x v="13"/>
    <n v="1.09E-2"/>
    <n v="0"/>
    <n v="2.0199999999999999E-2"/>
    <n v="3.1099999999999999E-2"/>
    <n v="1.3126600077188067E-2"/>
    <n v="1.3126600077188067E-2"/>
    <n v="0"/>
    <n v="1.3126600077188067E-2"/>
    <n v="1.363994967354373E-2"/>
    <n v="1.363994967354373E-2"/>
    <n v="0"/>
    <n v="1.363994967354373E-2"/>
    <n v="2.5723128598725574E-2"/>
    <n v="2.5723128598725574E-2"/>
    <n v="0"/>
    <n v="2.5723128598725574E-2"/>
  </r>
  <r>
    <x v="82"/>
    <x v="0"/>
    <n v="1E-4"/>
    <n v="0"/>
    <n v="2.0199999999999999E-2"/>
    <n v="2.0299999999999999E-2"/>
    <n v="1.4282383277911441E-2"/>
    <n v="1.4282383277911441E-2"/>
    <n v="0"/>
    <n v="1.4282383277911441E-2"/>
    <n v="1.484093276122009E-2"/>
    <n v="1.484093276122009E-2"/>
    <n v="0"/>
    <n v="1.484093276122009E-2"/>
    <n v="2.0377269278394471E-2"/>
    <n v="2.0377269278394471E-2"/>
    <n v="0"/>
    <n v="2.0377269278394471E-2"/>
  </r>
  <r>
    <x v="83"/>
    <x v="6"/>
    <n v="1E-4"/>
    <n v="0"/>
    <n v="0"/>
    <n v="1E-4"/>
    <n v="7.1411916389557207E-3"/>
    <n v="7.1411916389557207E-3"/>
    <n v="0"/>
    <n v="7.1411916389557207E-3"/>
    <n v="7.4204663806100458E-3"/>
    <n v="7.4204663806100458E-3"/>
    <n v="0"/>
    <n v="7.4204663806100458E-3"/>
    <n v="0"/>
    <n v="0"/>
    <n v="0"/>
    <n v="0"/>
  </r>
  <r>
    <x v="84"/>
    <x v="10"/>
    <n v="2E-3"/>
    <n v="0"/>
    <n v="2.0199999999999999E-2"/>
    <n v="2.2199999999999998E-2"/>
    <n v="8.6665068719550195E-3"/>
    <n v="8.6665068719550195E-3"/>
    <n v="0"/>
    <n v="8.6665068719550195E-3"/>
    <n v="9.0054330050260839E-3"/>
    <n v="9.0054330050260839E-3"/>
    <n v="0"/>
    <n v="9.0054330050260839E-3"/>
    <n v="1.4748120883459632E-2"/>
    <n v="1.4748120883459632E-2"/>
    <n v="0"/>
    <n v="1.4748120883459632E-2"/>
  </r>
  <r>
    <x v="85"/>
    <x v="2"/>
    <n v="4.7999999999999996E-3"/>
    <n v="0"/>
    <n v="2.0199999999999999E-2"/>
    <n v="2.4999999999999998E-2"/>
    <n v="8.7017441743013485E-3"/>
    <n v="8.7017441743013485E-3"/>
    <n v="0"/>
    <n v="8.7017441743013485E-3"/>
    <n v="9.0420483530833928E-3"/>
    <n v="9.0420483530833928E-3"/>
    <n v="0"/>
    <n v="9.0420483530833928E-3"/>
    <n v="1.5934341752476863E-2"/>
    <n v="1.5934341752476863E-2"/>
    <n v="0"/>
    <n v="1.5934341752476863E-2"/>
  </r>
  <r>
    <x v="86"/>
    <x v="1"/>
    <n v="1E-4"/>
    <n v="0"/>
    <n v="2.0199999999999999E-2"/>
    <n v="2.0299999999999999E-2"/>
    <n v="1.4350573824740136E-2"/>
    <n v="1.4350573824740136E-2"/>
    <n v="0"/>
    <n v="1.4350573824740136E-2"/>
    <n v="1.4911790075489246E-2"/>
    <n v="1.4911790075489246E-2"/>
    <n v="0"/>
    <n v="1.4911790075489246E-2"/>
    <n v="0"/>
    <n v="0"/>
    <n v="0"/>
    <n v="0"/>
  </r>
  <r>
    <x v="87"/>
    <x v="1"/>
    <n v="1.0500000000000001E-2"/>
    <n v="0"/>
    <n v="2.0199999999999999E-2"/>
    <n v="3.0699999999999998E-2"/>
    <n v="0"/>
    <n v="0"/>
    <n v="0"/>
    <n v="0"/>
    <n v="0"/>
    <n v="0"/>
    <n v="0"/>
    <n v="0"/>
    <n v="2.5297338931589412E-2"/>
    <n v="2.5297338931589412E-2"/>
    <n v="0"/>
    <n v="2.5297338931589412E-2"/>
  </r>
  <r>
    <x v="88"/>
    <x v="8"/>
    <n v="7.1000000000000004E-3"/>
    <n v="0"/>
    <n v="2.0199999999999999E-2"/>
    <n v="2.7299999999999998E-2"/>
    <n v="1.0798008485803947E-2"/>
    <n v="1.0798008485803947E-2"/>
    <n v="0"/>
    <n v="1.0798008485803947E-2"/>
    <n v="1.1220292494232419E-2"/>
    <n v="1.1220292494232419E-2"/>
    <n v="0"/>
    <n v="1.1220292494232419E-2"/>
    <n v="2.0622361089464424E-2"/>
    <n v="2.0622361089464424E-2"/>
    <n v="0"/>
    <n v="2.0622361089464424E-2"/>
  </r>
  <r>
    <x v="89"/>
    <x v="11"/>
    <n v="1E-4"/>
    <n v="0"/>
    <n v="2.0199999999999999E-2"/>
    <n v="2.0299999999999999E-2"/>
    <n v="1.2204355215276729E-2"/>
    <n v="1.2204355215276729E-2"/>
    <n v="0"/>
    <n v="1.2204355215276729E-2"/>
    <n v="1.2681638044547283E-2"/>
    <n v="1.2681638044547283E-2"/>
    <n v="0"/>
    <n v="1.2681638044547283E-2"/>
    <n v="1.6963108039289063E-2"/>
    <n v="1.6963108039289063E-2"/>
    <n v="0"/>
    <n v="1.6963108039289063E-2"/>
  </r>
  <r>
    <x v="90"/>
    <x v="12"/>
    <n v="1.6199999999999999E-2"/>
    <n v="0"/>
    <n v="2.0199999999999999E-2"/>
    <n v="3.6400000000000002E-2"/>
    <n v="1.149061545028672E-2"/>
    <n v="1.149061545028672E-2"/>
    <n v="0"/>
    <n v="1.149061545028672E-2"/>
    <n v="1.1939985642765872E-2"/>
    <n v="1.1939985642765872E-2"/>
    <n v="0"/>
    <n v="1.1939985642765872E-2"/>
    <n v="2.1785758213989214E-2"/>
    <n v="2.1785758213989214E-2"/>
    <n v="0"/>
    <n v="2.1785758213989214E-2"/>
  </r>
  <r>
    <x v="91"/>
    <x v="10"/>
    <n v="2.7799999999999998E-2"/>
    <n v="0"/>
    <n v="2.0199999999999999E-2"/>
    <n v="4.8000000000000001E-2"/>
    <n v="1.1614513271679665E-2"/>
    <n v="1.1614513271679665E-2"/>
    <n v="0"/>
    <n v="1.1614513271679665E-2"/>
    <n v="1.2068728808438935E-2"/>
    <n v="1.2068728808438935E-2"/>
    <n v="0"/>
    <n v="1.2068728808438935E-2"/>
    <n v="0"/>
    <n v="0"/>
    <n v="0"/>
    <n v="0"/>
  </r>
  <r>
    <x v="92"/>
    <x v="6"/>
    <n v="2.5000000000000001E-3"/>
    <n v="0"/>
    <n v="0"/>
    <n v="2.5000000000000001E-3"/>
    <n v="4.3825502293524544E-3"/>
    <n v="4.3825502293524544E-3"/>
    <n v="0"/>
    <n v="4.3825502293524544E-3"/>
    <n v="4.553941174305234E-3"/>
    <n v="4.553941174305234E-3"/>
    <n v="0"/>
    <n v="4.553941174305234E-3"/>
    <n v="7.5764181967438813E-3"/>
    <n v="7.5764181967438813E-3"/>
    <n v="0"/>
    <n v="7.5764181967438813E-3"/>
  </r>
  <r>
    <x v="93"/>
    <x v="1"/>
    <n v="1.6000000000000001E-3"/>
    <n v="0"/>
    <n v="2.0199999999999999E-2"/>
    <n v="2.18E-2"/>
    <n v="0"/>
    <n v="0"/>
    <n v="0"/>
    <n v="0"/>
    <n v="0"/>
    <n v="0"/>
    <n v="0"/>
    <n v="0"/>
    <n v="0"/>
    <n v="0"/>
    <n v="0"/>
    <n v="0"/>
  </r>
  <r>
    <x v="94"/>
    <x v="6"/>
    <n v="2.4E-2"/>
    <n v="0"/>
    <n v="0"/>
    <n v="2.4E-2"/>
    <n v="0"/>
    <n v="0"/>
    <n v="0"/>
    <n v="0"/>
    <n v="0"/>
    <n v="0"/>
    <n v="0"/>
    <n v="0"/>
    <n v="1.0097297713661189E-2"/>
    <n v="1.0097297713661189E-2"/>
    <n v="0"/>
    <n v="1.0097297713661189E-2"/>
  </r>
  <r>
    <x v="95"/>
    <x v="6"/>
    <n v="2.4E-2"/>
    <n v="0"/>
    <n v="0"/>
    <n v="2.4E-2"/>
    <n v="5.1227648475081896E-3"/>
    <n v="5.1227648475081896E-3"/>
    <n v="0"/>
    <n v="5.1227648475081896E-3"/>
    <n v="5.3231037967585307E-3"/>
    <n v="5.3231037967585307E-3"/>
    <n v="0"/>
    <n v="5.3231037967585307E-3"/>
    <n v="1.0097297713661189E-2"/>
    <n v="1.0097297713661189E-2"/>
    <n v="0"/>
    <n v="1.0097297713661189E-2"/>
  </r>
  <r>
    <x v="96"/>
    <x v="6"/>
    <n v="2.3400000000000001E-2"/>
    <n v="0"/>
    <n v="0"/>
    <n v="2.3400000000000001E-2"/>
    <n v="0"/>
    <n v="0"/>
    <n v="0"/>
    <n v="0"/>
    <n v="0"/>
    <n v="0"/>
    <n v="0"/>
    <n v="0"/>
    <n v="1.0129644891512395E-2"/>
    <n v="1.0129644891512395E-2"/>
    <n v="0"/>
    <n v="1.0129644891512395E-2"/>
  </r>
  <r>
    <x v="97"/>
    <x v="10"/>
    <n v="2.41E-2"/>
    <n v="0"/>
    <n v="2.0199999999999999E-2"/>
    <n v="4.4299999999999999E-2"/>
    <n v="1.0257685308703728E-2"/>
    <n v="1.0257685308703728E-2"/>
    <n v="0"/>
    <n v="1.0257685308703728E-2"/>
    <n v="1.0658838583870353E-2"/>
    <n v="1.0658838583870353E-2"/>
    <n v="0"/>
    <n v="1.0658838583870353E-2"/>
    <n v="2.0204834854710828E-2"/>
    <n v="2.0204834854710828E-2"/>
    <n v="0"/>
    <n v="2.0204834854710828E-2"/>
  </r>
  <r>
    <x v="98"/>
    <x v="5"/>
    <n v="2.4299999999999999E-2"/>
    <n v="0"/>
    <n v="2.0199999999999999E-2"/>
    <n v="4.4499999999999998E-2"/>
    <n v="1.0325376005065888E-2"/>
    <n v="1.0325376005065888E-2"/>
    <n v="0"/>
    <n v="1.0325376005065888E-2"/>
    <n v="1.0729176499729581E-2"/>
    <n v="1.0729176499729581E-2"/>
    <n v="0"/>
    <n v="1.0729176499729581E-2"/>
    <n v="2.0211229056104094E-2"/>
    <n v="2.0211229056104094E-2"/>
    <n v="0"/>
    <n v="2.0211229056104094E-2"/>
  </r>
  <r>
    <x v="99"/>
    <x v="15"/>
    <n v="1.2500000000000001E-2"/>
    <n v="0"/>
    <n v="2.0199999999999999E-2"/>
    <n v="3.27E-2"/>
    <n v="1.2517712080686166E-2"/>
    <n v="1.2517712080686166E-2"/>
    <n v="0"/>
    <n v="1.2517712080686166E-2"/>
    <n v="1.3007249539443967E-2"/>
    <n v="1.3007249539443967E-2"/>
    <n v="0"/>
    <n v="1.3007249539443967E-2"/>
    <n v="2.3815715863041188E-2"/>
    <n v="2.3815715863041188E-2"/>
    <n v="0"/>
    <n v="2.3815715863041188E-2"/>
  </r>
  <r>
    <x v="100"/>
    <x v="6"/>
    <n v="1E-4"/>
    <n v="0"/>
    <n v="0"/>
    <n v="1E-4"/>
    <n v="4.4725914736782309E-3"/>
    <n v="4.4725914736782309E-3"/>
    <n v="0"/>
    <n v="4.4725914736782309E-3"/>
    <n v="4.6475037140280059E-3"/>
    <n v="4.6475037140280059E-3"/>
    <n v="0"/>
    <n v="4.6475037140280059E-3"/>
    <n v="7.2737700638398142E-3"/>
    <n v="7.2737700638398142E-3"/>
    <n v="0"/>
    <n v="7.2737700638398142E-3"/>
  </r>
  <r>
    <x v="101"/>
    <x v="11"/>
    <n v="1E-4"/>
    <n v="0"/>
    <n v="2.0199999999999999E-2"/>
    <n v="2.0299999999999999E-2"/>
    <n v="1.3150637274362392E-2"/>
    <n v="1.3150637274362392E-2"/>
    <n v="0"/>
    <n v="1.3150637274362392E-2"/>
    <n v="1.3664926907391255E-2"/>
    <n v="1.3664926907391255E-2"/>
    <n v="0"/>
    <n v="1.3664926907391255E-2"/>
    <n v="1.7803151346526162E-2"/>
    <n v="1.7803151346526162E-2"/>
    <n v="0"/>
    <n v="1.7803151346526162E-2"/>
  </r>
  <r>
    <x v="102"/>
    <x v="0"/>
    <n v="1E-4"/>
    <n v="0"/>
    <n v="2.0199999999999999E-2"/>
    <n v="2.0299999999999999E-2"/>
    <n v="1.3589839014619918E-2"/>
    <n v="1.3589839014619918E-2"/>
    <n v="0"/>
    <n v="1.3589839014619918E-2"/>
    <n v="1.4121304765969905E-2"/>
    <n v="1.4121304765969905E-2"/>
    <n v="0"/>
    <n v="1.4121304765969905E-2"/>
    <n v="1.8720043091210229E-2"/>
    <n v="1.8720043091210229E-2"/>
    <n v="0"/>
    <n v="1.8720043091210229E-2"/>
  </r>
  <r>
    <x v="103"/>
    <x v="7"/>
    <n v="3.04E-2"/>
    <n v="0"/>
    <n v="2.0199999999999999E-2"/>
    <n v="5.0599999999999999E-2"/>
    <n v="1.4531226590961616E-2"/>
    <n v="1.4531226590961616E-2"/>
    <n v="0"/>
    <n v="1.4531226590961616E-2"/>
    <n v="1.5099507734681869E-2"/>
    <n v="1.5099507734681869E-2"/>
    <n v="0"/>
    <n v="1.5099507734681869E-2"/>
    <n v="2.803537062071813E-2"/>
    <n v="2.803537062071813E-2"/>
    <n v="0"/>
    <n v="2.803537062071813E-2"/>
  </r>
  <r>
    <x v="104"/>
    <x v="12"/>
    <n v="0.02"/>
    <n v="0"/>
    <n v="2.0199999999999999E-2"/>
    <n v="4.02E-2"/>
    <n v="1.2751480862873022E-2"/>
    <n v="1.2751480862873022E-2"/>
    <n v="0"/>
    <n v="1.2751480862873022E-2"/>
    <n v="1.3250160453582018E-2"/>
    <n v="1.3250160453582018E-2"/>
    <n v="0"/>
    <n v="1.3250160453582018E-2"/>
    <n v="2.3891359516067953E-2"/>
    <n v="2.3891359516067953E-2"/>
    <n v="0"/>
    <n v="2.3891359516067953E-2"/>
  </r>
  <r>
    <x v="105"/>
    <x v="12"/>
    <n v="0.02"/>
    <n v="0"/>
    <n v="2.0199999999999999E-2"/>
    <n v="4.02E-2"/>
    <n v="1.2751480862873022E-2"/>
    <n v="1.2751480862873022E-2"/>
    <n v="0"/>
    <n v="1.2751480862873022E-2"/>
    <n v="1.3250160453582014E-2"/>
    <n v="1.3250160453582014E-2"/>
    <n v="0"/>
    <n v="1.3250160453582014E-2"/>
    <n v="2.3891359516067953E-2"/>
    <n v="2.3891359516067953E-2"/>
    <n v="0"/>
    <n v="2.3891359516067953E-2"/>
  </r>
  <r>
    <x v="106"/>
    <x v="11"/>
    <n v="9.4999999999999998E-3"/>
    <n v="0"/>
    <n v="2.0199999999999999E-2"/>
    <n v="2.9699999999999997E-2"/>
    <n v="1.0712718034299636E-2"/>
    <n v="1.0712718034299636E-2"/>
    <n v="0"/>
    <n v="1.0712718034299636E-2"/>
    <n v="1.1131666539353642E-2"/>
    <n v="1.1131666539353642E-2"/>
    <n v="0"/>
    <n v="1.1131666539353642E-2"/>
    <n v="1.8030784430582304E-2"/>
    <n v="1.8030784430582304E-2"/>
    <n v="0"/>
    <n v="1.8030784430582304E-2"/>
  </r>
  <r>
    <x v="107"/>
    <x v="7"/>
    <n v="3.6700000000000003E-2"/>
    <n v="0"/>
    <n v="2.0199999999999999E-2"/>
    <n v="5.6900000000000006E-2"/>
    <n v="1.6772614376562221E-2"/>
    <n v="1.6772614376562221E-2"/>
    <n v="0"/>
    <n v="1.6772614376562221E-2"/>
    <n v="1.7428550778174741E-2"/>
    <n v="1.7428550778174741E-2"/>
    <n v="0"/>
    <n v="1.7428550778174741E-2"/>
    <n v="3.1568167629937478E-2"/>
    <n v="3.1568167629937478E-2"/>
    <n v="0"/>
    <n v="3.1568167629937478E-2"/>
  </r>
  <r>
    <x v="108"/>
    <x v="0"/>
    <n v="1E-4"/>
    <n v="0"/>
    <n v="2.0199999999999999E-2"/>
    <n v="2.0299999999999999E-2"/>
    <n v="1.7758469729025218E-2"/>
    <n v="1.7758469729025218E-2"/>
    <n v="0"/>
    <n v="1.7758469729025218E-2"/>
    <n v="1.8452960550234279E-2"/>
    <n v="1.8452960550234279E-2"/>
    <n v="0"/>
    <n v="1.8452960550234279E-2"/>
    <n v="2.1598813023726019E-2"/>
    <n v="2.1598813023726019E-2"/>
    <n v="0"/>
    <n v="2.1598813023726019E-2"/>
  </r>
  <r>
    <x v="109"/>
    <x v="2"/>
    <n v="2.3E-3"/>
    <n v="0"/>
    <n v="2.0199999999999999E-2"/>
    <n v="2.2499999999999999E-2"/>
    <n v="8.6213890263545402E-3"/>
    <n v="8.6213890263545402E-3"/>
    <n v="0"/>
    <n v="8.6213890263545402E-3"/>
    <n v="8.9585507095534915E-3"/>
    <n v="8.9585507095534915E-3"/>
    <n v="0"/>
    <n v="8.9585507095534915E-3"/>
    <n v="1.5392867692866286E-2"/>
    <n v="1.5392867692866286E-2"/>
    <n v="0"/>
    <n v="1.5392867692866286E-2"/>
  </r>
  <r>
    <x v="110"/>
    <x v="1"/>
    <n v="4.19E-2"/>
    <n v="0"/>
    <n v="2.0199999999999999E-2"/>
    <n v="6.2100000000000002E-2"/>
    <n v="1.8578890556739648E-2"/>
    <n v="1.8578890556739648E-2"/>
    <n v="0"/>
    <n v="1.8578890556739648E-2"/>
    <n v="1.9305466053209059E-2"/>
    <n v="1.9305466053209059E-2"/>
    <n v="0"/>
    <n v="1.9305466053209059E-2"/>
    <n v="3.4415156949746346E-2"/>
    <n v="3.4415156949746346E-2"/>
    <n v="0"/>
    <n v="3.4415156949746346E-2"/>
  </r>
  <r>
    <x v="111"/>
    <x v="0"/>
    <n v="2.7000000000000001E-3"/>
    <n v="0"/>
    <n v="2.0199999999999999E-2"/>
    <n v="2.29E-2"/>
    <n v="1.1498083304787084E-2"/>
    <n v="1.1498083304787084E-2"/>
    <n v="0"/>
    <n v="1.1498083304787084E-2"/>
    <n v="1.194774554700271E-2"/>
    <n v="1.194774554700271E-2"/>
    <n v="0"/>
    <n v="1.194774554700271E-2"/>
    <n v="1.7760864633255241E-2"/>
    <n v="1.7760864633255241E-2"/>
    <n v="0"/>
    <n v="1.7760864633255241E-2"/>
  </r>
  <r>
    <x v="112"/>
    <x v="0"/>
    <n v="1E-4"/>
    <n v="0"/>
    <n v="2.0199999999999999E-2"/>
    <n v="2.0299999999999999E-2"/>
    <n v="1.3868297211234957E-2"/>
    <n v="1.3868297211234957E-2"/>
    <n v="0"/>
    <n v="1.3868297211234957E-2"/>
    <n v="1.4410652789500801E-2"/>
    <n v="1.4410652789500801E-2"/>
    <n v="0"/>
    <n v="1.4410652789500801E-2"/>
    <n v="0"/>
    <n v="0"/>
    <n v="0"/>
    <n v="0"/>
  </r>
  <r>
    <x v="113"/>
    <x v="3"/>
    <n v="1.55E-2"/>
    <n v="0"/>
    <n v="2.0199999999999999E-2"/>
    <n v="3.5699999999999996E-2"/>
    <n v="9.9012507284014922E-3"/>
    <n v="9.9012507284014922E-3"/>
    <n v="0"/>
    <n v="9.9012507284014922E-3"/>
    <n v="1.0288464708788858E-2"/>
    <n v="1.0288464708788858E-2"/>
    <n v="0"/>
    <n v="1.0288464708788858E-2"/>
    <n v="2.0090486582507762E-2"/>
    <n v="2.0090486582507762E-2"/>
    <n v="0"/>
    <n v="2.0090486582507762E-2"/>
  </r>
  <r>
    <x v="114"/>
    <x v="11"/>
    <n v="2.9999999999999997E-4"/>
    <n v="0"/>
    <n v="2.0199999999999999E-2"/>
    <n v="2.0500000000000001E-2"/>
    <n v="9.9007009268573323E-3"/>
    <n v="9.9007009268573323E-3"/>
    <n v="0"/>
    <n v="9.9007009268573323E-3"/>
    <n v="1.0287893405835415E-2"/>
    <n v="1.0287893405835415E-2"/>
    <n v="0"/>
    <n v="1.0287893405835415E-2"/>
    <n v="1.5201887423014865E-2"/>
    <n v="1.5201887423014865E-2"/>
    <n v="0"/>
    <n v="1.5201887423014865E-2"/>
  </r>
  <r>
    <x v="115"/>
    <x v="7"/>
    <n v="2.4400000000000002E-2"/>
    <n v="0"/>
    <n v="2.0199999999999999E-2"/>
    <n v="4.4600000000000001E-2"/>
    <n v="1.2596058261941597E-2"/>
    <n v="1.2596058261941597E-2"/>
    <n v="0"/>
    <n v="1.2596058261941597E-2"/>
    <n v="1.3088659650451735E-2"/>
    <n v="1.3088659650451735E-2"/>
    <n v="0"/>
    <n v="1.3088659650451735E-2"/>
    <n v="2.4750455766902914E-2"/>
    <n v="2.4750455766902914E-2"/>
    <n v="0"/>
    <n v="2.4750455766902914E-2"/>
  </r>
  <r>
    <x v="116"/>
    <x v="0"/>
    <n v="1.6000000000000001E-3"/>
    <n v="0"/>
    <n v="2.0199999999999999E-2"/>
    <n v="2.18E-2"/>
    <n v="1.1794920185393914E-2"/>
    <n v="1.1794920185393914E-2"/>
    <n v="0"/>
    <n v="1.1794920185393914E-2"/>
    <n v="1.2256191000427101E-2"/>
    <n v="1.2256191000427101E-2"/>
    <n v="0"/>
    <n v="1.2256191000427101E-2"/>
    <n v="1.8014893289748948E-2"/>
    <n v="1.8014893289748948E-2"/>
    <n v="0"/>
    <n v="1.8014893289748948E-2"/>
  </r>
  <r>
    <x v="117"/>
    <x v="3"/>
    <n v="1.77E-2"/>
    <n v="0"/>
    <n v="2.0199999999999999E-2"/>
    <n v="3.7900000000000003E-2"/>
    <n v="1.0495065437375117E-2"/>
    <n v="1.0495065437375117E-2"/>
    <n v="0"/>
    <n v="1.0495065437375117E-2"/>
    <n v="1.090550207552376E-2"/>
    <n v="1.090550207552376E-2"/>
    <n v="0"/>
    <n v="1.090550207552376E-2"/>
    <n v="2.1166182642581532E-2"/>
    <n v="2.1166182642581532E-2"/>
    <n v="0"/>
    <n v="2.1166182642581532E-2"/>
  </r>
  <r>
    <x v="118"/>
    <x v="5"/>
    <n v="1.2500000000000001E-2"/>
    <n v="0"/>
    <n v="2.0199999999999999E-2"/>
    <n v="3.27E-2"/>
    <n v="1.0007240934828573E-2"/>
    <n v="1.0007240934828573E-2"/>
    <n v="0"/>
    <n v="1.0007240934828573E-2"/>
    <n v="1.0398599935965185E-2"/>
    <n v="1.0398599935965185E-2"/>
    <n v="0"/>
    <n v="1.0398599935965185E-2"/>
    <n v="1.7547076253094662E-2"/>
    <n v="1.7547076253094662E-2"/>
    <n v="0"/>
    <n v="1.7547076253094662E-2"/>
  </r>
  <r>
    <x v="119"/>
    <x v="15"/>
    <n v="1.2800000000000001E-2"/>
    <n v="0"/>
    <n v="2.0199999999999999E-2"/>
    <n v="3.3000000000000002E-2"/>
    <n v="1.227342734278344E-2"/>
    <n v="1.227342734278344E-2"/>
    <n v="0"/>
    <n v="1.227342734278344E-2"/>
    <n v="1.2753411415983613E-2"/>
    <n v="1.2753411415983613E-2"/>
    <n v="0"/>
    <n v="1.2753411415983613E-2"/>
    <n v="2.3319994693476606E-2"/>
    <n v="2.3319994693476606E-2"/>
    <n v="0"/>
    <n v="2.3319994693476606E-2"/>
  </r>
  <r>
    <x v="120"/>
    <x v="7"/>
    <n v="4.19E-2"/>
    <n v="0"/>
    <n v="2.0199999999999999E-2"/>
    <n v="6.2100000000000002E-2"/>
    <n v="1.8578890556739648E-2"/>
    <n v="1.8578890556739648E-2"/>
    <n v="0"/>
    <n v="1.8578890556739648E-2"/>
    <n v="1.9305466053209056E-2"/>
    <n v="1.9305466053209056E-2"/>
    <n v="0"/>
    <n v="1.9305466053209056E-2"/>
    <n v="3.4415156949746346E-2"/>
    <n v="3.4415156949746346E-2"/>
    <n v="0"/>
    <n v="3.4415156949746346E-2"/>
  </r>
  <r>
    <x v="121"/>
    <x v="16"/>
    <n v="2.5999999999999999E-2"/>
    <n v="0"/>
    <n v="2.0199999999999999E-2"/>
    <n v="4.6199999999999998E-2"/>
    <n v="1.125347602948782E-2"/>
    <n v="1.125347602948782E-2"/>
    <n v="0"/>
    <n v="1.125347602948782E-2"/>
    <n v="1.1693572272487952E-2"/>
    <n v="1.1693572272487952E-2"/>
    <n v="0"/>
    <n v="1.1693572272487952E-2"/>
    <n v="2.1816771173562177E-2"/>
    <n v="2.1816771173562177E-2"/>
    <n v="0"/>
    <n v="2.1816771173562177E-2"/>
  </r>
  <r>
    <x v="122"/>
    <x v="5"/>
    <n v="2.5100000000000001E-2"/>
    <n v="0"/>
    <n v="2.0199999999999999E-2"/>
    <n v="4.53E-2"/>
    <n v="1.0917429862788401E-2"/>
    <n v="1.0917429862788401E-2"/>
    <n v="0"/>
    <n v="1.0917429862788401E-2"/>
    <n v="1.1344384152577675E-2"/>
    <n v="1.1344384152577675E-2"/>
    <n v="0"/>
    <n v="1.1344384152577675E-2"/>
    <n v="2.1287327919746343E-2"/>
    <n v="2.1287327919746343E-2"/>
    <n v="0"/>
    <n v="2.1287327919746343E-2"/>
  </r>
  <r>
    <x v="123"/>
    <x v="12"/>
    <n v="3.2399999999999998E-2"/>
    <n v="0"/>
    <n v="2.0199999999999999E-2"/>
    <n v="5.2599999999999994E-2"/>
    <n v="1.5241831385989363E-2"/>
    <n v="1.5241831385989363E-2"/>
    <n v="0"/>
    <n v="1.5241831385989363E-2"/>
    <n v="1.5837902565404377E-2"/>
    <n v="1.5837902565404377E-2"/>
    <n v="0"/>
    <n v="1.5837902565404377E-2"/>
    <n v="2.9354703795234124E-2"/>
    <n v="2.9354703795234124E-2"/>
    <n v="0"/>
    <n v="2.9354703795234124E-2"/>
  </r>
  <r>
    <x v="124"/>
    <x v="1"/>
    <n v="2.69E-2"/>
    <n v="0"/>
    <n v="2.0199999999999999E-2"/>
    <n v="4.7100000000000003E-2"/>
    <n v="1.4631670549349302E-2"/>
    <n v="1.4631670549349302E-2"/>
    <n v="0"/>
    <n v="1.4631670549349302E-2"/>
    <n v="1.5203879813465658E-2"/>
    <n v="1.5203879813465658E-2"/>
    <n v="0"/>
    <n v="1.5203879813465658E-2"/>
    <n v="2.731814545756046E-2"/>
    <n v="2.731814545756046E-2"/>
    <n v="0"/>
    <n v="2.731814545756046E-2"/>
  </r>
  <r>
    <x v="125"/>
    <x v="2"/>
    <n v="1.1599999999999999E-2"/>
    <n v="0"/>
    <n v="2.0199999999999999E-2"/>
    <n v="3.1799999999999995E-2"/>
    <n v="9.2009694414855823E-3"/>
    <n v="9.2009694414855823E-3"/>
    <n v="0"/>
    <n v="9.2009694414855823E-3"/>
    <n v="9.5607971136240644E-3"/>
    <n v="9.5607971136240644E-3"/>
    <n v="0"/>
    <n v="9.5607971136240644E-3"/>
    <n v="1.8552912439593495E-2"/>
    <n v="1.8552912439593495E-2"/>
    <n v="0"/>
    <n v="1.8552912439593495E-2"/>
  </r>
  <r>
    <x v="126"/>
    <x v="8"/>
    <n v="1.2E-2"/>
    <n v="0"/>
    <n v="2.0199999999999999E-2"/>
    <n v="3.2199999999999999E-2"/>
    <n v="1.1676397669547168E-2"/>
    <n v="1.1676397669547168E-2"/>
    <n v="0"/>
    <n v="1.1676397669547168E-2"/>
    <n v="1.2133033355505706E-2"/>
    <n v="1.2133033355505706E-2"/>
    <n v="0"/>
    <n v="1.2133033355505706E-2"/>
    <n v="2.2324122350053509E-2"/>
    <n v="2.2324122350053509E-2"/>
    <n v="0"/>
    <n v="2.2324122350053509E-2"/>
  </r>
  <r>
    <x v="127"/>
    <x v="1"/>
    <n v="1.06E-2"/>
    <n v="0"/>
    <n v="2.0199999999999999E-2"/>
    <n v="3.0800000000000001E-2"/>
    <n v="1.3375232213813057E-2"/>
    <n v="1.3375232213813057E-2"/>
    <n v="0"/>
    <n v="1.3375232213813057E-2"/>
    <n v="1.3898305211980837E-2"/>
    <n v="1.3898305211980837E-2"/>
    <n v="0"/>
    <n v="1.3898305211980837E-2"/>
    <n v="2.5356044433868071E-2"/>
    <n v="2.5356044433868071E-2"/>
    <n v="0"/>
    <n v="2.5356044433868071E-2"/>
  </r>
  <r>
    <x v="128"/>
    <x v="11"/>
    <n v="8.6E-3"/>
    <n v="0"/>
    <n v="2.0199999999999999E-2"/>
    <n v="2.8799999999999999E-2"/>
    <n v="1.0870509932698644E-2"/>
    <n v="1.0870509932698644E-2"/>
    <n v="0"/>
    <n v="1.0870509932698644E-2"/>
    <n v="1.1295629297447853E-2"/>
    <n v="1.1295629297447853E-2"/>
    <n v="0"/>
    <n v="1.1295629297447853E-2"/>
    <n v="1.8101169111518715E-2"/>
    <n v="1.8101169111518715E-2"/>
    <n v="0"/>
    <n v="1.8101169111518715E-2"/>
  </r>
  <r>
    <x v="129"/>
    <x v="5"/>
    <n v="2.6499999999999999E-2"/>
    <n v="0"/>
    <n v="2.0199999999999999E-2"/>
    <n v="4.6699999999999998E-2"/>
    <n v="1.1149348129450015E-2"/>
    <n v="1.1149348129450015E-2"/>
    <n v="0"/>
    <n v="1.1149348129450015E-2"/>
    <n v="1.1585372182001787E-2"/>
    <n v="1.1585372182001787E-2"/>
    <n v="0"/>
    <n v="1.1585372182001787E-2"/>
    <n v="2.16175059451672E-2"/>
    <n v="2.16175059451672E-2"/>
    <n v="0"/>
    <n v="2.16175059451672E-2"/>
  </r>
  <r>
    <x v="130"/>
    <x v="1"/>
    <n v="1.0500000000000001E-2"/>
    <n v="0"/>
    <n v="2.0199999999999999E-2"/>
    <n v="3.0699999999999998E-2"/>
    <n v="1.3219365238664941E-2"/>
    <n v="1.3219365238664941E-2"/>
    <n v="0"/>
    <n v="1.3219365238664941E-2"/>
    <n v="1.3736342656232492E-2"/>
    <n v="1.3736342656232492E-2"/>
    <n v="0"/>
    <n v="1.3736342656232492E-2"/>
    <n v="2.5083079040497541E-2"/>
    <n v="2.5083079040497541E-2"/>
    <n v="0"/>
    <n v="2.5083079040497541E-2"/>
  </r>
  <r>
    <x v="131"/>
    <x v="3"/>
    <n v="1.9400000000000001E-2"/>
    <n v="0"/>
    <n v="2.0199999999999999E-2"/>
    <n v="3.9599999999999996E-2"/>
    <n v="9.877324393599559E-3"/>
    <n v="9.877324393599559E-3"/>
    <n v="0"/>
    <n v="9.877324393599559E-3"/>
    <n v="1.0263602672873108E-2"/>
    <n v="1.0263602672873108E-2"/>
    <n v="0"/>
    <n v="1.0263602672873108E-2"/>
    <n v="1.979651429001161E-2"/>
    <n v="1.979651429001161E-2"/>
    <n v="0"/>
    <n v="1.979651429001161E-2"/>
  </r>
  <r>
    <x v="132"/>
    <x v="9"/>
    <n v="2.9999999999999997E-4"/>
    <n v="0"/>
    <n v="2.0199999999999999E-2"/>
    <n v="2.0500000000000001E-2"/>
    <n v="1.2079947376689257E-2"/>
    <n v="1.2079947376689257E-2"/>
    <n v="0"/>
    <n v="1.2079947376689257E-2"/>
    <n v="1.2552364916140148E-2"/>
    <n v="1.2552364916140148E-2"/>
    <n v="0"/>
    <n v="1.2552364916140148E-2"/>
    <n v="1.8218845690649021E-2"/>
    <n v="1.8218845690649021E-2"/>
    <n v="0"/>
    <n v="1.8218845690649021E-2"/>
  </r>
  <r>
    <x v="133"/>
    <x v="0"/>
    <n v="1E-4"/>
    <n v="0"/>
    <n v="2.0199999999999999E-2"/>
    <n v="2.0299999999999999E-2"/>
    <n v="1.2295085301607486E-2"/>
    <n v="1.2295085301607486E-2"/>
    <n v="0"/>
    <n v="1.2295085301607486E-2"/>
    <n v="1.2775916365220623E-2"/>
    <n v="1.2775916365220623E-2"/>
    <n v="0"/>
    <n v="1.2775916365220623E-2"/>
    <n v="1.8398545318796158E-2"/>
    <n v="1.8398545318796158E-2"/>
    <n v="0"/>
    <n v="1.8398545318796158E-2"/>
  </r>
  <r>
    <x v="134"/>
    <x v="4"/>
    <n v="6.0000000000000001E-3"/>
    <n v="0"/>
    <n v="2.0199999999999999E-2"/>
    <n v="2.6200000000000001E-2"/>
    <n v="9.0384730613331313E-3"/>
    <n v="9.0384730613331313E-3"/>
    <n v="0"/>
    <n v="9.0384730613331313E-3"/>
    <n v="9.3919458928677993E-3"/>
    <n v="9.3919458928677993E-3"/>
    <n v="0"/>
    <n v="9.3919458928677993E-3"/>
    <n v="1.5154738059887601E-2"/>
    <n v="1.5154738059887601E-2"/>
    <n v="0"/>
    <n v="1.5154738059887601E-2"/>
  </r>
  <r>
    <x v="135"/>
    <x v="5"/>
    <n v="2.2800000000000001E-2"/>
    <n v="0"/>
    <n v="2.0199999999999999E-2"/>
    <n v="4.2999999999999997E-2"/>
    <n v="1.0480065333211615E-2"/>
    <n v="1.0480065333211615E-2"/>
    <n v="0"/>
    <n v="1.0480065333211615E-2"/>
    <n v="1.0889915353548156E-2"/>
    <n v="1.0889915353548156E-2"/>
    <n v="0"/>
    <n v="1.0889915353548156E-2"/>
    <n v="2.0343248484636704E-2"/>
    <n v="2.0343248484636704E-2"/>
    <n v="0"/>
    <n v="2.0343248484636704E-2"/>
  </r>
  <r>
    <x v="136"/>
    <x v="6"/>
    <n v="2.2800000000000001E-2"/>
    <n v="0"/>
    <n v="0"/>
    <n v="2.2800000000000001E-2"/>
    <n v="5.2400326666058091E-3"/>
    <n v="5.2400326666058091E-3"/>
    <n v="0"/>
    <n v="5.2400326666058091E-3"/>
    <n v="5.444957676774078E-3"/>
    <n v="5.444957676774078E-3"/>
    <n v="0"/>
    <n v="5.444957676774078E-3"/>
    <n v="0"/>
    <n v="0"/>
    <n v="0"/>
    <n v="0"/>
  </r>
  <r>
    <x v="137"/>
    <x v="4"/>
    <n v="1E-4"/>
    <n v="0"/>
    <n v="2.0199999999999999E-2"/>
    <n v="2.0299999999999999E-2"/>
    <n v="8.5211899728198197E-3"/>
    <n v="8.5211899728198197E-3"/>
    <n v="0"/>
    <n v="8.5211899728198197E-3"/>
    <n v="8.8544331132594297E-3"/>
    <n v="8.8544331132594297E-3"/>
    <n v="0"/>
    <n v="8.8544331132594297E-3"/>
    <n v="1.4214960999300596E-2"/>
    <n v="1.4214960999300596E-2"/>
    <n v="0"/>
    <n v="1.4214960999300596E-2"/>
  </r>
  <r>
    <x v="138"/>
    <x v="1"/>
    <n v="1E-4"/>
    <n v="0"/>
    <n v="2.0199999999999999E-2"/>
    <n v="2.0299999999999999E-2"/>
    <n v="1.7153478804937887E-2"/>
    <n v="1.7153478804937887E-2"/>
    <n v="0"/>
    <n v="1.7153478804937887E-2"/>
    <n v="1.7824309893630319E-2"/>
    <n v="1.7824309893630319E-2"/>
    <n v="0"/>
    <n v="1.7824309893630319E-2"/>
    <n v="3.2543177422576008E-2"/>
    <n v="3.2543177422576008E-2"/>
    <n v="0"/>
    <n v="3.2543177422576008E-2"/>
  </r>
  <r>
    <x v="139"/>
    <x v="1"/>
    <n v="7.4999999999999997E-3"/>
    <n v="0"/>
    <n v="2.0199999999999999E-2"/>
    <n v="2.7699999999999999E-2"/>
    <n v="8.9966114617229965E-3"/>
    <n v="8.9966114617229965E-3"/>
    <n v="0"/>
    <n v="8.9966114617229965E-3"/>
    <n v="9.3484471872944865E-3"/>
    <n v="9.3484471872944865E-3"/>
    <n v="0"/>
    <n v="9.3484471872944865E-3"/>
    <n v="1.7356644600548966E-2"/>
    <n v="1.7356644600548966E-2"/>
    <n v="0"/>
    <n v="1.7356644600548966E-2"/>
  </r>
  <r>
    <x v="140"/>
    <x v="8"/>
    <n v="7.1000000000000004E-3"/>
    <n v="0"/>
    <n v="2.0199999999999999E-2"/>
    <n v="2.7299999999999998E-2"/>
    <n v="8.9966114617229965E-3"/>
    <n v="8.9966114617229965E-3"/>
    <n v="0"/>
    <n v="8.9966114617229965E-3"/>
    <n v="9.3484471872944831E-3"/>
    <n v="9.3484471872944831E-3"/>
    <n v="0"/>
    <n v="9.3484471872944831E-3"/>
    <n v="1.7356644600548969E-2"/>
    <n v="1.7356644600548969E-2"/>
    <n v="0"/>
    <n v="1.7356644600548969E-2"/>
  </r>
  <r>
    <x v="141"/>
    <x v="15"/>
    <n v="1.21E-2"/>
    <n v="0"/>
    <n v="2.0199999999999999E-2"/>
    <n v="3.2299999999999995E-2"/>
    <n v="1.1165286510422237E-2"/>
    <n v="1.1165286510422237E-2"/>
    <n v="0"/>
    <n v="1.1165286510422237E-2"/>
    <n v="1.160193387452388E-2"/>
    <n v="1.160193387452388E-2"/>
    <n v="0"/>
    <n v="1.160193387452388E-2"/>
    <n v="2.1252767315012858E-2"/>
    <n v="2.1252767315012858E-2"/>
    <n v="0"/>
    <n v="2.1252767315012858E-2"/>
  </r>
  <r>
    <x v="142"/>
    <x v="15"/>
    <n v="1.21E-2"/>
    <n v="0"/>
    <n v="2.0199999999999999E-2"/>
    <n v="3.2299999999999995E-2"/>
    <n v="1.1165286510422237E-2"/>
    <n v="1.1165286510422237E-2"/>
    <n v="0"/>
    <n v="1.1165286510422237E-2"/>
    <n v="1.160193387452388E-2"/>
    <n v="1.160193387452388E-2"/>
    <n v="0"/>
    <n v="1.160193387452388E-2"/>
    <n v="2.1252767315012858E-2"/>
    <n v="2.1252767315012858E-2"/>
    <n v="0"/>
    <n v="2.1252767315012858E-2"/>
  </r>
  <r>
    <x v="143"/>
    <x v="10"/>
    <n v="1E-4"/>
    <n v="0"/>
    <n v="2.0199999999999999E-2"/>
    <n v="2.0299999999999999E-2"/>
    <n v="1.0383326725659918E-2"/>
    <n v="1.0383326725659918E-2"/>
    <n v="0"/>
    <n v="1.0383326725659918E-2"/>
    <n v="1.0789393532914117E-2"/>
    <n v="1.0789393532914117E-2"/>
    <n v="0"/>
    <n v="1.0789393532914117E-2"/>
    <n v="1.5830764609929091E-2"/>
    <n v="1.5830764609929091E-2"/>
    <n v="0"/>
    <n v="1.5830764609929091E-2"/>
  </r>
  <r>
    <x v="144"/>
    <x v="4"/>
    <n v="2.7000000000000001E-3"/>
    <n v="0"/>
    <n v="2.0199999999999999E-2"/>
    <n v="2.29E-2"/>
    <n v="9.5682007651430607E-3"/>
    <n v="9.5682007651430607E-3"/>
    <n v="0"/>
    <n v="9.5682007651430607E-3"/>
    <n v="9.942389966593029E-3"/>
    <n v="9.942389966593029E-3"/>
    <n v="0"/>
    <n v="9.942389966593029E-3"/>
    <n v="1.4844492980935162E-2"/>
    <n v="1.4844492980935162E-2"/>
    <n v="0"/>
    <n v="1.4844492980935162E-2"/>
  </r>
  <r>
    <x v="145"/>
    <x v="10"/>
    <n v="2.3400000000000001E-2"/>
    <n v="0"/>
    <n v="2.0199999999999999E-2"/>
    <n v="4.36E-2"/>
    <n v="1.0405700268338298E-2"/>
    <n v="1.0405700268338298E-2"/>
    <n v="0"/>
    <n v="1.0405700268338298E-2"/>
    <n v="1.0812642050760131E-2"/>
    <n v="1.0812642050760131E-2"/>
    <n v="0"/>
    <n v="1.0812642050760131E-2"/>
    <n v="2.0336740934116901E-2"/>
    <n v="2.0336740934116901E-2"/>
    <n v="0"/>
    <n v="2.0336740934116901E-2"/>
  </r>
  <r>
    <x v="146"/>
    <x v="0"/>
    <n v="1E-4"/>
    <n v="0"/>
    <n v="2.0199999999999999E-2"/>
    <n v="2.0299999999999999E-2"/>
    <n v="1.5465191101062255E-2"/>
    <n v="1.5465191101062255E-2"/>
    <n v="0"/>
    <n v="1.5465191101062255E-2"/>
    <n v="1.6069997338976849E-2"/>
    <n v="1.6069997338976849E-2"/>
    <n v="0"/>
    <n v="1.6069997338976849E-2"/>
    <n v="2.0891399890235404E-2"/>
    <n v="2.0891399890235404E-2"/>
    <n v="0"/>
    <n v="2.0891399890235404E-2"/>
  </r>
  <r>
    <x v="147"/>
    <x v="7"/>
    <n v="2.5399999999999999E-2"/>
    <n v="0"/>
    <n v="2.0199999999999999E-2"/>
    <n v="4.5600000000000002E-2"/>
    <n v="1.2927261812047971E-2"/>
    <n v="1.2927261812047971E-2"/>
    <n v="0"/>
    <n v="1.2927261812047971E-2"/>
    <n v="1.3432815770740705E-2"/>
    <n v="1.3432815770740705E-2"/>
    <n v="0"/>
    <n v="1.3432815770740705E-2"/>
    <n v="2.5304620381032192E-2"/>
    <n v="2.5304620381032192E-2"/>
    <n v="0"/>
    <n v="2.5304620381032192E-2"/>
  </r>
  <r>
    <x v="148"/>
    <x v="4"/>
    <n v="1.6000000000000001E-3"/>
    <n v="0"/>
    <n v="2.0199999999999999E-2"/>
    <n v="2.18E-2"/>
    <n v="8.6507782807125674E-3"/>
    <n v="8.6507782807125674E-3"/>
    <n v="0"/>
    <n v="8.6507782807125674E-3"/>
    <n v="8.9890893066029397E-3"/>
    <n v="8.9890893066029397E-3"/>
    <n v="0"/>
    <n v="8.9890893066029397E-3"/>
    <n v="1.4691596696919145E-2"/>
    <n v="1.4691596696919145E-2"/>
    <n v="0"/>
    <n v="1.4691596696919145E-2"/>
  </r>
  <r>
    <x v="149"/>
    <x v="10"/>
    <n v="1E-4"/>
    <n v="0"/>
    <n v="2.0199999999999999E-2"/>
    <n v="2.0299999999999999E-2"/>
    <n v="0"/>
    <n v="0"/>
    <n v="0"/>
    <n v="0"/>
    <n v="0"/>
    <n v="0"/>
    <n v="0"/>
    <n v="0"/>
    <n v="0"/>
    <n v="0"/>
    <n v="0"/>
    <n v="0"/>
  </r>
  <r>
    <x v="150"/>
    <x v="1"/>
    <n v="8.3000000000000001E-3"/>
    <n v="0"/>
    <n v="2.0199999999999999E-2"/>
    <n v="2.8499999999999998E-2"/>
    <n v="1.1392415857912426E-2"/>
    <n v="1.1392415857912426E-2"/>
    <n v="0"/>
    <n v="1.1392415857912426E-2"/>
    <n v="1.1837945701724653E-2"/>
    <n v="1.1837945701724653E-2"/>
    <n v="0"/>
    <n v="1.1837945701724653E-2"/>
    <n v="0"/>
    <n v="0"/>
    <n v="0"/>
    <n v="0"/>
  </r>
  <r>
    <x v="151"/>
    <x v="1"/>
    <n v="1E-4"/>
    <n v="0"/>
    <n v="2.0199999999999999E-2"/>
    <n v="2.0299999999999999E-2"/>
    <n v="8.5308236028580637E-3"/>
    <n v="8.5308236028580637E-3"/>
    <n v="0"/>
    <n v="8.5308236028580637E-3"/>
    <n v="8.864443491279822E-3"/>
    <n v="8.864443491279822E-3"/>
    <n v="0"/>
    <n v="8.864443491279822E-3"/>
    <n v="1.4227053435621377E-2"/>
    <n v="1.4227053435621377E-2"/>
    <n v="0"/>
    <n v="1.4227053435621377E-2"/>
  </r>
  <r>
    <x v="152"/>
    <x v="7"/>
    <n v="1.44E-2"/>
    <n v="0"/>
    <n v="2.0199999999999999E-2"/>
    <n v="3.4599999999999999E-2"/>
    <n v="1.2111771913291255E-2"/>
    <n v="1.2111771913291255E-2"/>
    <n v="0"/>
    <n v="1.2111771913291255E-2"/>
    <n v="1.2585434033434999E-2"/>
    <n v="1.2585434033434999E-2"/>
    <n v="0"/>
    <n v="1.2585434033434999E-2"/>
    <n v="2.3988304985312743E-2"/>
    <n v="2.3988304985312743E-2"/>
    <n v="0"/>
    <n v="2.3988304985312743E-2"/>
  </r>
  <r>
    <x v="153"/>
    <x v="3"/>
    <n v="1.44E-2"/>
    <n v="0"/>
    <n v="2.0199999999999999E-2"/>
    <n v="3.4599999999999999E-2"/>
    <n v="1.2111771913291259E-2"/>
    <n v="1.2111771913291259E-2"/>
    <n v="0"/>
    <n v="1.2111771913291259E-2"/>
    <n v="1.2585434033435001E-2"/>
    <n v="1.2585434033435001E-2"/>
    <n v="0"/>
    <n v="1.2585434033435001E-2"/>
    <n v="2.3988304985312743E-2"/>
    <n v="2.3988304985312743E-2"/>
    <n v="0"/>
    <n v="2.3988304985312743E-2"/>
  </r>
  <r>
    <x v="154"/>
    <x v="8"/>
    <n v="2.7000000000000001E-3"/>
    <n v="0"/>
    <n v="2.0199999999999999E-2"/>
    <n v="2.29E-2"/>
    <n v="1.1744385376725603E-2"/>
    <n v="1.1744385376725603E-2"/>
    <n v="0"/>
    <n v="1.1744385376725603E-2"/>
    <n v="1.2203679897556234E-2"/>
    <n v="1.2203679897556234E-2"/>
    <n v="0"/>
    <n v="1.2203679897556234E-2"/>
    <n v="2.1836794395414104E-2"/>
    <n v="2.1836794395414104E-2"/>
    <n v="0"/>
    <n v="2.1836794395414104E-2"/>
  </r>
  <r>
    <x v="155"/>
    <x v="8"/>
    <n v="9.2999999999999992E-3"/>
    <n v="0"/>
    <n v="2.0199999999999999E-2"/>
    <n v="2.9499999999999998E-2"/>
    <n v="1.0890252033443945E-2"/>
    <n v="1.0890252033443945E-2"/>
    <n v="0"/>
    <n v="1.0890252033443945E-2"/>
    <n v="1.1316143464028115E-2"/>
    <n v="1.1316143464028115E-2"/>
    <n v="0"/>
    <n v="1.1316143464028115E-2"/>
    <n v="2.0835576215619277E-2"/>
    <n v="2.0835576215619277E-2"/>
    <n v="0"/>
    <n v="2.0835576215619277E-2"/>
  </r>
  <r>
    <x v="156"/>
    <x v="3"/>
    <n v="1.4200000000000001E-2"/>
    <n v="0"/>
    <n v="2.0199999999999999E-2"/>
    <n v="3.44E-2"/>
    <n v="9.5502097442160452E-3"/>
    <n v="9.5502097442160452E-3"/>
    <n v="0"/>
    <n v="9.5502097442160452E-3"/>
    <n v="9.9236953603296287E-3"/>
    <n v="9.9236953603296287E-3"/>
    <n v="0"/>
    <n v="9.9236953603296287E-3"/>
    <n v="1.9458611074305434E-2"/>
    <n v="1.9458611074305434E-2"/>
    <n v="0"/>
    <n v="1.9458611074305434E-2"/>
  </r>
  <r>
    <x v="157"/>
    <x v="1"/>
    <n v="1.3599999999999999E-2"/>
    <n v="0"/>
    <n v="2.0199999999999999E-2"/>
    <n v="3.3799999999999997E-2"/>
    <n v="1.2257893869495594E-2"/>
    <n v="1.2257893869495594E-2"/>
    <n v="0"/>
    <n v="1.2257893869495594E-2"/>
    <n v="1.2737270466106594E-2"/>
    <n v="1.2737270466106594E-2"/>
    <n v="0"/>
    <n v="1.2737270466106594E-2"/>
    <n v="2.324065631586154E-2"/>
    <n v="2.324065631586154E-2"/>
    <n v="0"/>
    <n v="2.324065631586154E-2"/>
  </r>
  <r>
    <x v="158"/>
    <x v="1"/>
    <n v="3.5000000000000001E-3"/>
    <n v="0"/>
    <n v="2.0199999999999999E-2"/>
    <n v="2.3699999999999999E-2"/>
    <n v="9.1059178743550361E-3"/>
    <n v="9.1059178743550361E-3"/>
    <n v="0"/>
    <n v="9.1059178743550361E-3"/>
    <n v="9.4620283094837415E-3"/>
    <n v="9.4620283094837415E-3"/>
    <n v="0"/>
    <n v="9.4620283094837415E-3"/>
    <n v="1.7063908375502063E-2"/>
    <n v="1.7063908375502063E-2"/>
    <n v="0"/>
    <n v="1.7063908375502063E-2"/>
  </r>
  <r>
    <x v="159"/>
    <x v="10"/>
    <n v="1E-4"/>
    <n v="0"/>
    <n v="2.0199999999999999E-2"/>
    <n v="2.0299999999999999E-2"/>
    <n v="8.6306175099501344E-3"/>
    <n v="8.6306175099501344E-3"/>
    <n v="0"/>
    <n v="8.6306175099501344E-3"/>
    <n v="8.9681400968332787E-3"/>
    <n v="8.9681400968332787E-3"/>
    <n v="0"/>
    <n v="8.9681400968332787E-3"/>
    <n v="1.43874368548325E-2"/>
    <n v="1.43874368548325E-2"/>
    <n v="0"/>
    <n v="1.43874368548325E-2"/>
  </r>
  <r>
    <x v="160"/>
    <x v="6"/>
    <n v="1E-4"/>
    <n v="0"/>
    <n v="0"/>
    <n v="1E-4"/>
    <n v="0"/>
    <n v="0"/>
    <n v="0"/>
    <n v="0"/>
    <n v="0"/>
    <n v="0"/>
    <n v="0"/>
    <n v="0"/>
    <n v="0"/>
    <n v="0"/>
    <n v="0"/>
    <n v="0"/>
  </r>
  <r>
    <x v="161"/>
    <x v="11"/>
    <n v="1E-4"/>
    <n v="0"/>
    <n v="2.0199999999999999E-2"/>
    <n v="2.0299999999999999E-2"/>
    <n v="1.4775592891695924E-2"/>
    <n v="1.4775592891695924E-2"/>
    <n v="0"/>
    <n v="1.4775592891695924E-2"/>
    <n v="1.5353430610698982E-2"/>
    <n v="1.5353430610698982E-2"/>
    <n v="0"/>
    <n v="1.5353430610698982E-2"/>
    <n v="2.0364349538962913E-2"/>
    <n v="2.0364349538962913E-2"/>
    <n v="0"/>
    <n v="2.0364349538962913E-2"/>
  </r>
  <r>
    <x v="162"/>
    <x v="11"/>
    <n v="1E-4"/>
    <n v="0"/>
    <n v="2.0199999999999999E-2"/>
    <n v="2.0299999999999999E-2"/>
    <n v="1.4775592891695921E-2"/>
    <n v="1.4775592891695921E-2"/>
    <n v="0"/>
    <n v="1.4775592891695921E-2"/>
    <n v="1.5353430610698975E-2"/>
    <n v="1.5353430610698975E-2"/>
    <n v="0"/>
    <n v="1.5353430610698975E-2"/>
    <n v="2.0364349538962913E-2"/>
    <n v="2.0364349538962913E-2"/>
    <n v="0"/>
    <n v="2.0364349538962913E-2"/>
  </r>
  <r>
    <x v="163"/>
    <x v="5"/>
    <n v="1.77E-2"/>
    <n v="0"/>
    <n v="2.0199999999999999E-2"/>
    <n v="3.7900000000000003E-2"/>
    <n v="1.1331093689141859E-2"/>
    <n v="1.1331093689141859E-2"/>
    <n v="0"/>
    <n v="1.1331093689141859E-2"/>
    <n v="1.1774225371175647E-2"/>
    <n v="1.1774225371175647E-2"/>
    <n v="0"/>
    <n v="1.1774225371175647E-2"/>
    <n v="1.9578928214536495E-2"/>
    <n v="1.9578928214536495E-2"/>
    <n v="0"/>
    <n v="1.9578928214536495E-2"/>
  </r>
  <r>
    <x v="164"/>
    <x v="10"/>
    <n v="1.8200000000000001E-2"/>
    <n v="0"/>
    <n v="2.0199999999999999E-2"/>
    <n v="3.8400000000000004E-2"/>
    <n v="1.1498266628451756E-2"/>
    <n v="1.1498266628451756E-2"/>
    <n v="0"/>
    <n v="1.1498266628451756E-2"/>
    <n v="1.1947936040012739E-2"/>
    <n v="1.1947936040012739E-2"/>
    <n v="0"/>
    <n v="1.1947936040012739E-2"/>
    <n v="1.9842420352670989E-2"/>
    <n v="1.9842420352670989E-2"/>
    <n v="0"/>
    <n v="1.9842420352670989E-2"/>
  </r>
  <r>
    <x v="165"/>
    <x v="7"/>
    <n v="2.7699999999999999E-2"/>
    <n v="0"/>
    <n v="2.0199999999999999E-2"/>
    <n v="4.7899999999999998E-2"/>
    <n v="1.3704073656343742E-2"/>
    <n v="1.3704073656343742E-2"/>
    <n v="0"/>
    <n v="1.3704073656343742E-2"/>
    <n v="1.4240006848377068E-2"/>
    <n v="1.4240006848377068E-2"/>
    <n v="0"/>
    <n v="1.4240006848377068E-2"/>
    <n v="2.6567016220730055E-2"/>
    <n v="2.6567016220730055E-2"/>
    <n v="0"/>
    <n v="2.6567016220730055E-2"/>
  </r>
  <r>
    <x v="166"/>
    <x v="1"/>
    <n v="2.75E-2"/>
    <n v="0"/>
    <n v="2.0199999999999999E-2"/>
    <n v="4.7699999999999999E-2"/>
    <n v="1.3651814067371214E-2"/>
    <n v="1.3651814067371214E-2"/>
    <n v="0"/>
    <n v="1.3651814067371214E-2"/>
    <n v="1.418570351321383E-2"/>
    <n v="1.418570351321383E-2"/>
    <n v="0"/>
    <n v="1.418570351321383E-2"/>
    <n v="2.6484646484974714E-2"/>
    <n v="2.6484646484974714E-2"/>
    <n v="0"/>
    <n v="2.6484646484974714E-2"/>
  </r>
  <r>
    <x v="167"/>
    <x v="10"/>
    <n v="1E-4"/>
    <n v="0"/>
    <n v="2.0199999999999999E-2"/>
    <n v="2.0299999999999999E-2"/>
    <n v="0"/>
    <n v="0"/>
    <n v="0"/>
    <n v="0"/>
    <n v="0"/>
    <n v="0"/>
    <n v="0"/>
    <n v="0"/>
    <n v="0"/>
    <n v="0"/>
    <n v="0"/>
    <n v="0"/>
  </r>
  <r>
    <x v="168"/>
    <x v="1"/>
    <n v="1.3100000000000001E-2"/>
    <n v="0"/>
    <n v="2.0199999999999999E-2"/>
    <n v="3.3299999999999996E-2"/>
    <n v="1.2305322299900575E-2"/>
    <n v="1.2305322299900575E-2"/>
    <n v="0"/>
    <n v="1.2305322299900575E-2"/>
    <n v="1.2786553707769705E-2"/>
    <n v="1.2786553707769705E-2"/>
    <n v="0"/>
    <n v="1.2786553707769705E-2"/>
    <n v="2.1260787466587126E-2"/>
    <n v="2.1260787466587126E-2"/>
    <n v="0"/>
    <n v="2.1260787466587126E-2"/>
  </r>
  <r>
    <x v="169"/>
    <x v="10"/>
    <n v="2.7199999999999998E-2"/>
    <n v="0"/>
    <n v="2.0199999999999999E-2"/>
    <n v="4.7399999999999998E-2"/>
    <n v="1.139101263757158E-2"/>
    <n v="1.139101263757158E-2"/>
    <n v="0"/>
    <n v="1.139101263757158E-2"/>
    <n v="1.1836487604828467E-2"/>
    <n v="1.1836487604828467E-2"/>
    <n v="0"/>
    <n v="1.1836487604828467E-2"/>
    <n v="2.1998409087859015E-2"/>
    <n v="2.1998409087859015E-2"/>
    <n v="0"/>
    <n v="2.1998409087859015E-2"/>
  </r>
  <r>
    <x v="170"/>
    <x v="14"/>
    <n v="1.21E-2"/>
    <n v="0"/>
    <n v="2.0199999999999999E-2"/>
    <n v="3.2299999999999995E-2"/>
    <n v="1.2844109242473851E-2"/>
    <n v="1.2844109242473851E-2"/>
    <n v="0"/>
    <n v="1.2844109242473851E-2"/>
    <n v="1.3346411305186223E-2"/>
    <n v="1.3346411305186223E-2"/>
    <n v="0"/>
    <n v="1.3346411305186223E-2"/>
    <n v="2.4405271741714345E-2"/>
    <n v="2.4405271741714345E-2"/>
    <n v="0"/>
    <n v="2.4405271741714345E-2"/>
  </r>
  <r>
    <x v="171"/>
    <x v="10"/>
    <n v="2.75E-2"/>
    <n v="0"/>
    <n v="2.0199999999999999E-2"/>
    <n v="4.7699999999999999E-2"/>
    <n v="1.1498043211316634E-2"/>
    <n v="1.1498043211316634E-2"/>
    <n v="0"/>
    <n v="1.1498043211316634E-2"/>
    <n v="1.1947703885573556E-2"/>
    <n v="1.1947703885573556E-2"/>
    <n v="0"/>
    <n v="1.1947703885573556E-2"/>
    <n v="2.2166600399979752E-2"/>
    <n v="2.2166600399979752E-2"/>
    <n v="0"/>
    <n v="2.2166600399979752E-2"/>
  </r>
  <r>
    <x v="172"/>
    <x v="3"/>
    <n v="1.7899999999999999E-2"/>
    <n v="0"/>
    <n v="2.0199999999999999E-2"/>
    <n v="3.8099999999999995E-2"/>
    <n v="1.0174856784972482E-2"/>
    <n v="1.0174856784972482E-2"/>
    <n v="0"/>
    <n v="1.0174856784972482E-2"/>
    <n v="1.0572770836808304E-2"/>
    <n v="1.0572770836808304E-2"/>
    <n v="0"/>
    <n v="1.0572770836808304E-2"/>
    <n v="2.0364156953191995E-2"/>
    <n v="2.0364156953191995E-2"/>
    <n v="0"/>
    <n v="2.0364156953191995E-2"/>
  </r>
  <r>
    <x v="173"/>
    <x v="2"/>
    <n v="3.8E-3"/>
    <n v="0"/>
    <n v="2.0199999999999999E-2"/>
    <n v="2.4E-2"/>
    <n v="8.5806839773711549E-3"/>
    <n v="8.5806839773711549E-3"/>
    <n v="0"/>
    <n v="8.5806839773711549E-3"/>
    <n v="8.9162537845060563E-3"/>
    <n v="8.9162537845060563E-3"/>
    <n v="0"/>
    <n v="8.9162537845060563E-3"/>
    <n v="1.5900326809758308E-2"/>
    <n v="1.5900326809758308E-2"/>
    <n v="0"/>
    <n v="1.5900326809758308E-2"/>
  </r>
  <r>
    <x v="174"/>
    <x v="0"/>
    <n v="1E-4"/>
    <n v="0"/>
    <n v="2.0199999999999999E-2"/>
    <n v="2.0299999999999999E-2"/>
    <n v="1.4097575188994274E-2"/>
    <n v="1.4097575188994274E-2"/>
    <n v="0"/>
    <n v="1.4097575188994274E-2"/>
    <n v="1.4648897274706363E-2"/>
    <n v="1.4648897274706363E-2"/>
    <n v="0"/>
    <n v="1.4648897274706363E-2"/>
    <n v="1.9931886457546875E-2"/>
    <n v="1.9931886457546875E-2"/>
    <n v="0"/>
    <n v="1.9931886457546875E-2"/>
  </r>
  <r>
    <x v="175"/>
    <x v="1"/>
    <n v="5.1999999999999998E-3"/>
    <n v="0"/>
    <n v="2.0199999999999999E-2"/>
    <n v="2.5399999999999999E-2"/>
    <n v="0"/>
    <n v="0"/>
    <n v="0"/>
    <n v="0"/>
    <n v="0"/>
    <n v="0"/>
    <n v="0"/>
    <n v="0"/>
    <n v="0"/>
    <n v="0"/>
    <n v="0"/>
    <n v="0"/>
  </r>
  <r>
    <x v="176"/>
    <x v="0"/>
    <n v="1E-4"/>
    <n v="0"/>
    <n v="2.0199999999999999E-2"/>
    <n v="2.0299999999999999E-2"/>
    <n v="1.807031255783919E-2"/>
    <n v="1.807031255783919E-2"/>
    <n v="0"/>
    <n v="1.807031255783919E-2"/>
    <n v="1.8776998798224333E-2"/>
    <n v="1.8776998798224333E-2"/>
    <n v="0"/>
    <n v="1.8776998798224333E-2"/>
    <n v="2.1837880058724318E-2"/>
    <n v="2.1837880058724318E-2"/>
    <n v="0"/>
    <n v="2.1837880058724318E-2"/>
  </r>
  <r>
    <x v="177"/>
    <x v="1"/>
    <n v="1E-4"/>
    <n v="0"/>
    <n v="2.0199999999999999E-2"/>
    <n v="2.0299999999999999E-2"/>
    <n v="1.807031255783919E-2"/>
    <n v="1.807031255783919E-2"/>
    <n v="0"/>
    <n v="1.807031255783919E-2"/>
    <n v="1.8776998798224333E-2"/>
    <n v="1.8776998798224333E-2"/>
    <n v="0"/>
    <n v="1.8776998798224333E-2"/>
    <n v="2.1837880058724318E-2"/>
    <n v="2.1837880058724318E-2"/>
    <n v="0"/>
    <n v="2.1837880058724318E-2"/>
  </r>
  <r>
    <x v="178"/>
    <x v="10"/>
    <n v="1E-4"/>
    <n v="0"/>
    <n v="2.0199999999999999E-2"/>
    <n v="2.0299999999999999E-2"/>
    <n v="1.807031255783919E-2"/>
    <n v="1.807031255783919E-2"/>
    <n v="0"/>
    <n v="1.807031255783919E-2"/>
    <n v="1.8776998798224337E-2"/>
    <n v="1.8776998798224337E-2"/>
    <n v="0"/>
    <n v="1.8776998798224337E-2"/>
    <n v="0"/>
    <n v="0"/>
    <n v="0"/>
    <n v="0"/>
  </r>
  <r>
    <x v="179"/>
    <x v="1"/>
    <n v="1.17E-2"/>
    <n v="0"/>
    <n v="2.0199999999999999E-2"/>
    <n v="3.1899999999999998E-2"/>
    <n v="9.9458509146978791E-3"/>
    <n v="9.9458509146978791E-3"/>
    <n v="0"/>
    <n v="9.9458509146978791E-3"/>
    <n v="1.0334809100553378E-2"/>
    <n v="1.0334809100553378E-2"/>
    <n v="0"/>
    <n v="1.0334809100553378E-2"/>
    <n v="1.9240975524540661E-2"/>
    <n v="1.9240975524540661E-2"/>
    <n v="0"/>
    <n v="1.9240975524540661E-2"/>
  </r>
  <r>
    <x v="180"/>
    <x v="1"/>
    <n v="1E-4"/>
    <n v="0"/>
    <n v="2.0199999999999999E-2"/>
    <n v="2.0299999999999999E-2"/>
    <n v="8.8106281255085992E-3"/>
    <n v="8.8106281255085992E-3"/>
    <n v="0"/>
    <n v="8.8106281255085992E-3"/>
    <n v="9.1551904924028135E-3"/>
    <n v="9.1551904924028135E-3"/>
    <n v="0"/>
    <n v="9.1551904924028135E-3"/>
    <n v="1.494342253951369E-2"/>
    <n v="1.494342253951369E-2"/>
    <n v="0"/>
    <n v="1.494342253951369E-2"/>
  </r>
  <r>
    <x v="181"/>
    <x v="1"/>
    <n v="1.29E-2"/>
    <n v="0"/>
    <n v="2.0199999999999999E-2"/>
    <n v="3.3099999999999997E-2"/>
    <n v="1.2619963043406688E-2"/>
    <n v="1.2619963043406688E-2"/>
    <n v="0"/>
    <n v="1.2619963043406688E-2"/>
    <n v="1.3113499290131742E-2"/>
    <n v="1.3113499290131742E-2"/>
    <n v="0"/>
    <n v="1.3113499290131742E-2"/>
    <n v="2.4000406979353923E-2"/>
    <n v="2.4000406979353923E-2"/>
    <n v="0"/>
    <n v="2.4000406979353923E-2"/>
  </r>
  <r>
    <x v="182"/>
    <x v="1"/>
    <n v="7.0000000000000001E-3"/>
    <n v="0"/>
    <n v="2.0199999999999999E-2"/>
    <n v="2.7199999999999998E-2"/>
    <n v="9.6914167882954788E-3"/>
    <n v="9.6914167882954788E-3"/>
    <n v="0"/>
    <n v="9.6914167882954788E-3"/>
    <n v="1.0070424670544581E-2"/>
    <n v="1.0070424670544581E-2"/>
    <n v="0"/>
    <n v="1.0070424670544581E-2"/>
    <n v="1.7651025005619034E-2"/>
    <n v="1.7651025005619034E-2"/>
    <n v="0"/>
    <n v="1.7651025005619034E-2"/>
  </r>
  <r>
    <x v="183"/>
    <x v="0"/>
    <n v="2.9999999999999997E-4"/>
    <n v="0"/>
    <n v="2.0199999999999999E-2"/>
    <n v="2.0500000000000001E-2"/>
    <n v="1.207994737668926E-2"/>
    <n v="1.207994737668926E-2"/>
    <n v="0"/>
    <n v="1.207994737668926E-2"/>
    <n v="1.2552364916140151E-2"/>
    <n v="1.2552364916140151E-2"/>
    <n v="0"/>
    <n v="1.2552364916140151E-2"/>
    <n v="1.8218845690649025E-2"/>
    <n v="1.8218845690649025E-2"/>
    <n v="0"/>
    <n v="1.8218845690649025E-2"/>
  </r>
  <r>
    <x v="184"/>
    <x v="3"/>
    <n v="1.72E-2"/>
    <n v="0"/>
    <n v="2.0199999999999999E-2"/>
    <n v="3.7400000000000003E-2"/>
    <n v="1.0329000481410933E-2"/>
    <n v="1.0329000481410933E-2"/>
    <n v="0"/>
    <n v="1.0329000481410933E-2"/>
    <n v="1.0732942720582556E-2"/>
    <n v="1.0732942720582556E-2"/>
    <n v="0"/>
    <n v="1.0732942720582556E-2"/>
    <n v="2.087793776462438E-2"/>
    <n v="2.087793776462438E-2"/>
    <n v="0"/>
    <n v="2.087793776462438E-2"/>
  </r>
  <r>
    <x v="185"/>
    <x v="6"/>
    <n v="2.3400000000000001E-2"/>
    <n v="0"/>
    <n v="0"/>
    <n v="2.3400000000000001E-2"/>
    <n v="0"/>
    <n v="0"/>
    <n v="0"/>
    <n v="0"/>
    <n v="0"/>
    <n v="0"/>
    <n v="0"/>
    <n v="0"/>
    <n v="1.0130093970412857E-2"/>
    <n v="1.0130093970412857E-2"/>
    <n v="0"/>
    <n v="1.0130093970412857E-2"/>
  </r>
  <r>
    <x v="186"/>
    <x v="2"/>
    <n v="5.7000000000000002E-3"/>
    <n v="0"/>
    <n v="2.0199999999999999E-2"/>
    <n v="2.5899999999999999E-2"/>
    <n v="8.7509469892825473E-3"/>
    <n v="8.7509469892825473E-3"/>
    <n v="0"/>
    <n v="8.7509469892825473E-3"/>
    <n v="9.0931753712140476E-3"/>
    <n v="9.0931753712140476E-3"/>
    <n v="0"/>
    <n v="9.0931753712140476E-3"/>
    <n v="1.6406947307870477E-2"/>
    <n v="1.6406947307870477E-2"/>
    <n v="0"/>
    <n v="1.6406947307870477E-2"/>
  </r>
  <r>
    <x v="187"/>
    <x v="1"/>
    <n v="5.4999999999999997E-3"/>
    <n v="0"/>
    <n v="2.0199999999999999E-2"/>
    <n v="2.5700000000000001E-2"/>
    <n v="8.750946989282549E-3"/>
    <n v="8.750946989282549E-3"/>
    <n v="0"/>
    <n v="8.750946989282549E-3"/>
    <n v="9.0931753712140493E-3"/>
    <n v="9.0931753712140493E-3"/>
    <n v="0"/>
    <n v="9.0931753712140493E-3"/>
    <n v="1.6406947307870477E-2"/>
    <n v="1.6406947307870477E-2"/>
    <n v="0"/>
    <n v="1.6406947307870477E-2"/>
  </r>
  <r>
    <x v="188"/>
    <x v="14"/>
    <n v="1.54E-2"/>
    <n v="0"/>
    <n v="2.0199999999999999E-2"/>
    <n v="3.56E-2"/>
    <n v="1.3986024570575151E-2"/>
    <n v="1.3986024570575151E-2"/>
    <n v="0"/>
    <n v="1.3986024570575151E-2"/>
    <n v="1.4532984181266903E-2"/>
    <n v="1.4532984181266903E-2"/>
    <n v="0"/>
    <n v="1.4532984181266903E-2"/>
    <n v="2.6205118730180471E-2"/>
    <n v="2.6205118730180471E-2"/>
    <n v="0"/>
    <n v="2.6205118730180471E-2"/>
  </r>
  <r>
    <x v="189"/>
    <x v="10"/>
    <n v="1E-4"/>
    <n v="0"/>
    <n v="2.0199999999999999E-2"/>
    <n v="2.0299999999999999E-2"/>
    <n v="1.0396319441150324E-2"/>
    <n v="1.0396319441150324E-2"/>
    <n v="0"/>
    <n v="1.0396319441150324E-2"/>
    <n v="1.0802894362098348E-2"/>
    <n v="1.0802894362098348E-2"/>
    <n v="0"/>
    <n v="1.0802894362098348E-2"/>
    <n v="1.5851243273514667E-2"/>
    <n v="1.5851243273514667E-2"/>
    <n v="0"/>
    <n v="1.5851243273514667E-2"/>
  </r>
  <r>
    <x v="190"/>
    <x v="10"/>
    <n v="1E-4"/>
    <n v="0"/>
    <n v="2.0199999999999999E-2"/>
    <n v="2.0299999999999999E-2"/>
    <n v="1.0383326725659918E-2"/>
    <n v="1.0383326725659918E-2"/>
    <n v="0"/>
    <n v="1.0383326725659918E-2"/>
    <n v="1.0789393532914117E-2"/>
    <n v="1.0789393532914117E-2"/>
    <n v="0"/>
    <n v="1.0789393532914117E-2"/>
    <n v="1.5830764609929091E-2"/>
    <n v="1.5830764609929091E-2"/>
    <n v="0"/>
    <n v="1.5830764609929091E-2"/>
  </r>
  <r>
    <x v="191"/>
    <x v="10"/>
    <n v="2.7400000000000001E-2"/>
    <n v="0"/>
    <n v="2.0199999999999999E-2"/>
    <n v="4.7600000000000003E-2"/>
    <n v="1.3605625210908412E-2"/>
    <n v="1.3605625210908412E-2"/>
    <n v="0"/>
    <n v="1.3605625210908412E-2"/>
    <n v="1.4137708322233182E-2"/>
    <n v="1.4137708322233182E-2"/>
    <n v="0"/>
    <n v="1.4137708322233182E-2"/>
    <n v="0"/>
    <n v="0"/>
    <n v="0"/>
    <n v="0"/>
  </r>
  <r>
    <x v="192"/>
    <x v="2"/>
    <n v="1E-4"/>
    <n v="0"/>
    <n v="2.0199999999999999E-2"/>
    <n v="2.0299999999999999E-2"/>
    <n v="8.5173710207430437E-3"/>
    <n v="8.5173710207430437E-3"/>
    <n v="0"/>
    <n v="8.5173710207430437E-3"/>
    <n v="8.8504648111989871E-3"/>
    <n v="8.8504648111989871E-3"/>
    <n v="0"/>
    <n v="8.8504648111989871E-3"/>
    <n v="1.4433531774617682E-2"/>
    <n v="1.4433531774617682E-2"/>
    <n v="0"/>
    <n v="1.4433531774617682E-2"/>
  </r>
  <r>
    <x v="193"/>
    <x v="10"/>
    <n v="1E-4"/>
    <n v="0"/>
    <n v="2.0199999999999999E-2"/>
    <n v="2.0299999999999999E-2"/>
    <n v="8.5173710207430437E-3"/>
    <n v="8.5173710207430437E-3"/>
    <n v="0"/>
    <n v="8.5173710207430437E-3"/>
    <n v="8.8504648111989871E-3"/>
    <n v="8.8504648111989871E-3"/>
    <n v="0"/>
    <n v="8.8504648111989871E-3"/>
    <n v="1.4433531774617687E-2"/>
    <n v="1.4433531774617687E-2"/>
    <n v="0"/>
    <n v="1.4433531774617687E-2"/>
  </r>
  <r>
    <x v="194"/>
    <x v="1"/>
    <n v="1E-4"/>
    <n v="0"/>
    <n v="2.0199999999999999E-2"/>
    <n v="2.0299999999999999E-2"/>
    <n v="8.517371020743042E-3"/>
    <n v="8.517371020743042E-3"/>
    <n v="0"/>
    <n v="8.517371020743042E-3"/>
    <n v="8.8504648111989871E-3"/>
    <n v="8.8504648111989871E-3"/>
    <n v="0"/>
    <n v="8.8504648111989871E-3"/>
    <n v="1.4433531774617687E-2"/>
    <n v="1.4433531774617687E-2"/>
    <n v="0"/>
    <n v="1.4433531774617687E-2"/>
  </r>
  <r>
    <x v="195"/>
    <x v="11"/>
    <n v="2.3E-3"/>
    <n v="0"/>
    <n v="2.0199999999999999E-2"/>
    <n v="2.2499999999999999E-2"/>
    <n v="9.7952188359915291E-3"/>
    <n v="9.7952188359915291E-3"/>
    <n v="0"/>
    <n v="9.7952188359915291E-3"/>
    <n v="1.0178286165391633E-2"/>
    <n v="1.0178286165391633E-2"/>
    <n v="0"/>
    <n v="1.0178286165391633E-2"/>
    <n v="1.5576409208116563E-2"/>
    <n v="1.5576409208116563E-2"/>
    <n v="0"/>
    <n v="1.5576409208116563E-2"/>
  </r>
  <r>
    <x v="196"/>
    <x v="1"/>
    <n v="1.24E-2"/>
    <n v="0"/>
    <n v="2.0199999999999999E-2"/>
    <n v="3.2599999999999997E-2"/>
    <n v="0"/>
    <n v="0"/>
    <n v="0"/>
    <n v="0"/>
    <n v="0"/>
    <n v="0"/>
    <n v="0"/>
    <n v="0"/>
    <n v="0"/>
    <n v="0"/>
    <n v="0"/>
    <n v="0"/>
  </r>
  <r>
    <x v="197"/>
    <x v="1"/>
    <n v="6.7999999999999996E-3"/>
    <n v="0"/>
    <n v="2.0199999999999999E-2"/>
    <n v="2.7E-2"/>
    <n v="1.4320151322857027E-2"/>
    <n v="1.4320151322857027E-2"/>
    <n v="0"/>
    <n v="1.4320151322857027E-2"/>
    <n v="1.4880177823101817E-2"/>
    <n v="1.4880177823101817E-2"/>
    <n v="0"/>
    <n v="1.4880177823101817E-2"/>
    <n v="2.7752194012117301E-2"/>
    <n v="2.7752194012117301E-2"/>
    <n v="0"/>
    <n v="2.7752194012117301E-2"/>
  </r>
  <r>
    <x v="198"/>
    <x v="11"/>
    <n v="3.0999999999999999E-3"/>
    <n v="0"/>
    <n v="2.0199999999999999E-2"/>
    <n v="2.3299999999999998E-2"/>
    <n v="1.0747535805148903E-2"/>
    <n v="1.0747535805148903E-2"/>
    <n v="0"/>
    <n v="1.0747535805148903E-2"/>
    <n v="1.1167845949051231E-2"/>
    <n v="1.1167845949051231E-2"/>
    <n v="0"/>
    <n v="1.1167845949051231E-2"/>
    <n v="1.6609435091127594E-2"/>
    <n v="1.6609435091127594E-2"/>
    <n v="0"/>
    <n v="1.6609435091127594E-2"/>
  </r>
  <r>
    <x v="199"/>
    <x v="4"/>
    <n v="4.0000000000000001E-3"/>
    <n v="0"/>
    <n v="2.0199999999999999E-2"/>
    <n v="2.4199999999999999E-2"/>
    <n v="8.8278839071882637E-3"/>
    <n v="8.8278839071882637E-3"/>
    <n v="0"/>
    <n v="8.8278839071882637E-3"/>
    <n v="9.1731211059892896E-3"/>
    <n v="9.1731211059892896E-3"/>
    <n v="0"/>
    <n v="9.1731211059892896E-3"/>
    <n v="1.4829913072390901E-2"/>
    <n v="1.4829913072390901E-2"/>
    <n v="0"/>
    <n v="1.4829913072390901E-2"/>
  </r>
  <r>
    <x v="200"/>
    <x v="1"/>
    <n v="2.2800000000000001E-2"/>
    <n v="0"/>
    <n v="2.0199999999999999E-2"/>
    <n v="4.2999999999999997E-2"/>
    <n v="0"/>
    <n v="0"/>
    <n v="0"/>
    <n v="0"/>
    <n v="0"/>
    <n v="0"/>
    <n v="0"/>
    <n v="0"/>
    <n v="0"/>
    <n v="0"/>
    <n v="0"/>
    <n v="0"/>
  </r>
  <r>
    <x v="201"/>
    <x v="2"/>
    <n v="1.18E-2"/>
    <n v="0"/>
    <n v="2.0199999999999999E-2"/>
    <n v="3.2000000000000001E-2"/>
    <n v="9.5053713187972112E-3"/>
    <n v="9.5053713187972112E-3"/>
    <n v="0"/>
    <n v="9.5053713187972112E-3"/>
    <n v="9.8771034124865102E-3"/>
    <n v="9.8771034124865102E-3"/>
    <n v="0"/>
    <n v="9.8771034124865102E-3"/>
    <n v="1.8886481653967814E-2"/>
    <n v="1.8886481653967814E-2"/>
    <n v="0"/>
    <n v="1.8886481653967814E-2"/>
  </r>
  <r>
    <x v="202"/>
    <x v="10"/>
    <n v="1E-4"/>
    <n v="0"/>
    <n v="2.0199999999999999E-2"/>
    <n v="2.0299999999999999E-2"/>
    <n v="1.7325823738688354E-2"/>
    <n v="1.7325823738688354E-2"/>
    <n v="0"/>
    <n v="1.7325823738688354E-2"/>
    <n v="1.8003394821107611E-2"/>
    <n v="1.8003394821107611E-2"/>
    <n v="0"/>
    <n v="1.8003394821107611E-2"/>
    <n v="0"/>
    <n v="0"/>
    <n v="0"/>
    <n v="0"/>
  </r>
  <r>
    <x v="203"/>
    <x v="2"/>
    <n v="1E-4"/>
    <n v="0"/>
    <n v="2.0199999999999999E-2"/>
    <n v="2.0299999999999999E-2"/>
    <n v="8.4850998975891032E-3"/>
    <n v="8.4850998975891032E-3"/>
    <n v="0"/>
    <n v="8.4850998975891032E-3"/>
    <n v="8.8169316424317416E-3"/>
    <n v="8.8169316424317416E-3"/>
    <n v="0"/>
    <n v="8.8169316424317416E-3"/>
    <n v="1.4828398607773921E-2"/>
    <n v="1.4828398607773921E-2"/>
    <n v="0"/>
    <n v="1.4828398607773921E-2"/>
  </r>
  <r>
    <x v="204"/>
    <x v="5"/>
    <n v="2.2499999999999999E-2"/>
    <n v="0"/>
    <n v="2.0199999999999999E-2"/>
    <n v="4.2700000000000002E-2"/>
    <n v="1.0384918774018776E-2"/>
    <n v="1.0384918774018776E-2"/>
    <n v="0"/>
    <n v="1.0384918774018776E-2"/>
    <n v="1.0791047842435619E-2"/>
    <n v="1.0791047842435619E-2"/>
    <n v="0"/>
    <n v="1.0791047842435619E-2"/>
    <n v="2.0187155559973267E-2"/>
    <n v="2.0187155559973267E-2"/>
    <n v="0"/>
    <n v="2.0187155559973267E-2"/>
  </r>
  <r>
    <x v="205"/>
    <x v="1"/>
    <n v="3.5999999999999999E-3"/>
    <n v="0"/>
    <n v="2.0199999999999999E-2"/>
    <n v="2.3799999999999998E-2"/>
    <n v="8.7038420389212966E-3"/>
    <n v="8.7038420389212966E-3"/>
    <n v="0"/>
    <n v="8.7038420389212966E-3"/>
    <n v="9.0442282601171826E-3"/>
    <n v="9.0442282601171826E-3"/>
    <n v="0"/>
    <n v="9.0442282601171826E-3"/>
    <n v="1.5227997365825818E-2"/>
    <n v="1.5227997365825818E-2"/>
    <n v="0"/>
    <n v="1.5227997365825818E-2"/>
  </r>
  <r>
    <x v="206"/>
    <x v="8"/>
    <n v="3.5999999999999999E-3"/>
    <n v="0"/>
    <n v="2.0199999999999999E-2"/>
    <n v="2.3799999999999998E-2"/>
    <n v="9.0835931363983154E-3"/>
    <n v="9.0835931363983154E-3"/>
    <n v="0"/>
    <n v="9.0835931363983154E-3"/>
    <n v="9.4388305049940696E-3"/>
    <n v="9.4388305049940696E-3"/>
    <n v="0"/>
    <n v="9.4388305049940696E-3"/>
    <n v="1.7022856285445091E-2"/>
    <n v="1.7022856285445091E-2"/>
    <n v="0"/>
    <n v="1.7022856285445091E-2"/>
  </r>
  <r>
    <x v="207"/>
    <x v="5"/>
    <n v="2.76E-2"/>
    <n v="0"/>
    <n v="2.0199999999999999E-2"/>
    <n v="4.7799999999999995E-2"/>
    <n v="1.154721395046736E-2"/>
    <n v="1.154721395046736E-2"/>
    <n v="0"/>
    <n v="1.154721395046736E-2"/>
    <n v="1.1998797573465548E-2"/>
    <n v="1.1998797573465548E-2"/>
    <n v="0"/>
    <n v="1.1998797573465548E-2"/>
    <n v="2.2244608132299004E-2"/>
    <n v="2.2244608132299004E-2"/>
    <n v="0"/>
    <n v="2.2244608132299004E-2"/>
  </r>
  <r>
    <x v="208"/>
    <x v="10"/>
    <n v="2.76E-2"/>
    <n v="0"/>
    <n v="2.0199999999999999E-2"/>
    <n v="4.7799999999999995E-2"/>
    <n v="1.154721395046736E-2"/>
    <n v="1.154721395046736E-2"/>
    <n v="0"/>
    <n v="1.154721395046736E-2"/>
    <n v="1.199879757346555E-2"/>
    <n v="1.199879757346555E-2"/>
    <n v="0"/>
    <n v="1.199879757346555E-2"/>
    <n v="2.2244608132299015E-2"/>
    <n v="2.2244608132299015E-2"/>
    <n v="0"/>
    <n v="2.2244608132299015E-2"/>
  </r>
  <r>
    <x v="209"/>
    <x v="1"/>
    <n v="2.76E-2"/>
    <n v="0"/>
    <n v="2.0199999999999999E-2"/>
    <n v="4.7799999999999995E-2"/>
    <n v="1.1547213950467363E-2"/>
    <n v="1.1547213950467363E-2"/>
    <n v="0"/>
    <n v="1.1547213950467363E-2"/>
    <n v="1.199879757346555E-2"/>
    <n v="1.199879757346555E-2"/>
    <n v="0"/>
    <n v="1.199879757346555E-2"/>
    <n v="2.2244608132299015E-2"/>
    <n v="2.2244608132299015E-2"/>
    <n v="0"/>
    <n v="2.2244608132299015E-2"/>
  </r>
  <r>
    <x v="210"/>
    <x v="11"/>
    <n v="5.5999999999999999E-3"/>
    <n v="0"/>
    <n v="2.0199999999999999E-2"/>
    <n v="2.58E-2"/>
    <n v="1.1313655914624561E-2"/>
    <n v="1.1313655914624561E-2"/>
    <n v="0"/>
    <n v="1.1313655914624561E-2"/>
    <n v="1.1756105647451607E-2"/>
    <n v="1.1756105647451607E-2"/>
    <n v="0"/>
    <n v="1.1756105647451607E-2"/>
    <n v="1.8098097180164925E-2"/>
    <n v="1.8098097180164925E-2"/>
    <n v="0"/>
    <n v="1.8098097180164925E-2"/>
  </r>
  <r>
    <x v="211"/>
    <x v="8"/>
    <n v="1.1599999999999999E-2"/>
    <n v="0"/>
    <n v="2.0199999999999999E-2"/>
    <n v="3.1799999999999995E-2"/>
    <n v="1.0987719398720014E-2"/>
    <n v="1.0987719398720014E-2"/>
    <n v="0"/>
    <n v="1.0987719398720014E-2"/>
    <n v="1.1417422542339399E-2"/>
    <n v="1.1417422542339399E-2"/>
    <n v="0"/>
    <n v="1.1417422542339399E-2"/>
    <n v="2.097289224600991E-2"/>
    <n v="2.097289224600991E-2"/>
    <n v="0"/>
    <n v="2.097289224600991E-2"/>
  </r>
  <r>
    <x v="212"/>
    <x v="1"/>
    <n v="1.84E-2"/>
    <n v="0"/>
    <n v="2.0199999999999999E-2"/>
    <n v="3.8599999999999995E-2"/>
    <n v="0"/>
    <n v="0"/>
    <n v="0"/>
    <n v="0"/>
    <n v="0"/>
    <n v="0"/>
    <n v="0"/>
    <n v="0"/>
    <n v="0"/>
    <n v="0"/>
    <n v="0"/>
    <n v="0"/>
  </r>
  <r>
    <x v="213"/>
    <x v="15"/>
    <n v="2.24E-2"/>
    <n v="0"/>
    <n v="2.0199999999999999E-2"/>
    <n v="4.2599999999999999E-2"/>
    <n v="1.3596258944812959E-2"/>
    <n v="1.3596258944812959E-2"/>
    <n v="0"/>
    <n v="1.3596258944812959E-2"/>
    <n v="1.4127975764113052E-2"/>
    <n v="1.4127975764113052E-2"/>
    <n v="0"/>
    <n v="1.4127975764113052E-2"/>
    <n v="2.5212462408915341E-2"/>
    <n v="2.5212462408915341E-2"/>
    <n v="0"/>
    <n v="2.5212462408915341E-2"/>
  </r>
  <r>
    <x v="214"/>
    <x v="14"/>
    <n v="2.24E-2"/>
    <n v="0"/>
    <n v="2.0199999999999999E-2"/>
    <n v="4.2599999999999999E-2"/>
    <n v="1.3596258944812959E-2"/>
    <n v="1.3596258944812959E-2"/>
    <n v="0"/>
    <n v="1.3596258944812959E-2"/>
    <n v="1.4127975764113052E-2"/>
    <n v="1.4127975764113052E-2"/>
    <n v="0"/>
    <n v="1.4127975764113052E-2"/>
    <n v="2.5212462408915341E-2"/>
    <n v="2.5212462408915341E-2"/>
    <n v="0"/>
    <n v="2.5212462408915341E-2"/>
  </r>
  <r>
    <x v="215"/>
    <x v="12"/>
    <n v="2.24E-2"/>
    <n v="0"/>
    <n v="2.0199999999999999E-2"/>
    <n v="4.2599999999999999E-2"/>
    <n v="1.3596258944812962E-2"/>
    <n v="1.3596258944812962E-2"/>
    <n v="0"/>
    <n v="1.3596258944812962E-2"/>
    <n v="1.4127975764113055E-2"/>
    <n v="1.4127975764113055E-2"/>
    <n v="0"/>
    <n v="1.4127975764113055E-2"/>
    <n v="2.5212462408915341E-2"/>
    <n v="2.5212462408915341E-2"/>
    <n v="0"/>
    <n v="2.5212462408915341E-2"/>
  </r>
  <r>
    <x v="216"/>
    <x v="1"/>
    <n v="5.1999999999999998E-3"/>
    <n v="0"/>
    <n v="2.0199999999999999E-2"/>
    <n v="2.5399999999999999E-2"/>
    <n v="8.7153980604766958E-3"/>
    <n v="8.7153980604766958E-3"/>
    <n v="0"/>
    <n v="8.7153980604766958E-3"/>
    <n v="9.0562362097397174E-3"/>
    <n v="9.0562362097397174E-3"/>
    <n v="0"/>
    <n v="9.0562362097397174E-3"/>
    <n v="1.6026348616576234E-2"/>
    <n v="1.6026348616576234E-2"/>
    <n v="0"/>
    <n v="1.6026348616576234E-2"/>
  </r>
  <r>
    <x v="217"/>
    <x v="1"/>
    <n v="1.6899999999999998E-2"/>
    <n v="0"/>
    <n v="2.0199999999999999E-2"/>
    <n v="3.7099999999999994E-2"/>
    <n v="0"/>
    <n v="0"/>
    <n v="0"/>
    <n v="0"/>
    <n v="0"/>
    <n v="0"/>
    <n v="0"/>
    <n v="0"/>
    <n v="0"/>
    <n v="0"/>
    <n v="0"/>
    <n v="0"/>
  </r>
  <r>
    <x v="218"/>
    <x v="8"/>
    <n v="1E-4"/>
    <n v="0"/>
    <n v="2.0199999999999999E-2"/>
    <n v="2.0299999999999999E-2"/>
    <n v="1.1170999547983871E-2"/>
    <n v="1.1170999547983871E-2"/>
    <n v="0"/>
    <n v="1.1170999547983871E-2"/>
    <n v="1.1607870335173666E-2"/>
    <n v="1.1607870335173666E-2"/>
    <n v="0"/>
    <n v="1.1607870335173666E-2"/>
    <n v="2.0553636703455939E-2"/>
    <n v="2.0553636703455939E-2"/>
    <n v="0"/>
    <n v="2.0553636703455939E-2"/>
  </r>
  <r>
    <x v="219"/>
    <x v="10"/>
    <n v="1E-4"/>
    <n v="0"/>
    <n v="2.0199999999999999E-2"/>
    <n v="2.0299999999999999E-2"/>
    <n v="1.0320404004150423E-2"/>
    <n v="1.0320404004150423E-2"/>
    <n v="0"/>
    <n v="1.0320404004150423E-2"/>
    <n v="1.0724010055877786E-2"/>
    <n v="1.0724010055877786E-2"/>
    <n v="0"/>
    <n v="1.0724010055877786E-2"/>
    <n v="1.574428636191811E-2"/>
    <n v="1.574428636191811E-2"/>
    <n v="0"/>
    <n v="1.574428636191811E-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">
  <r>
    <x v="0"/>
    <s v="STORAGE SITE"/>
    <n v="1E-4"/>
    <n v="0"/>
    <n v="0"/>
    <n v="1E-4"/>
    <n v="4.8166629899058068E-3"/>
    <n v="4.8166629899058068E-3"/>
    <n v="0"/>
    <n v="4.8166629899058068E-3"/>
    <n v="5.0050310354857463E-3"/>
    <n v="5.0050310354857463E-3"/>
    <n v="0"/>
    <n v="5.0050310354857463E-3"/>
    <n v="0"/>
    <n v="0"/>
    <n v="0"/>
    <n v="0"/>
  </r>
  <r>
    <x v="1"/>
    <s v="INTERCONNECTION POINT"/>
    <n v="1.09E-2"/>
    <n v="0"/>
    <n v="4.3400000000000001E-2"/>
    <n v="5.4300000000000001E-2"/>
    <n v="7.5374021221594791E-3"/>
    <n v="7.5374021221594791E-3"/>
    <n v="0"/>
    <n v="7.5374021221594791E-3"/>
    <n v="7.8321716980000004E-3"/>
    <n v="7.8321716980000004E-3"/>
    <n v="0"/>
    <n v="7.8321716980000004E-3"/>
    <n v="2.7596336173632167E-2"/>
    <n v="2.7596336173632167E-2"/>
    <n v="0"/>
    <n v="2.7596336173632167E-2"/>
  </r>
  <r>
    <x v="2"/>
    <s v="BEACH TERMINAL"/>
    <n v="1.09E-2"/>
    <n v="0"/>
    <n v="4.3400000000000001E-2"/>
    <n v="5.4300000000000001E-2"/>
    <n v="7.5374021221594791E-3"/>
    <n v="7.5374021221594791E-3"/>
    <n v="0"/>
    <n v="7.5374021221594791E-3"/>
    <n v="7.8321716980000004E-3"/>
    <n v="7.8321716980000004E-3"/>
    <n v="0"/>
    <n v="7.8321716980000004E-3"/>
    <n v="2.7596336173632167E-2"/>
    <n v="2.7596336173632167E-2"/>
    <n v="0"/>
    <n v="2.7596336173632167E-2"/>
  </r>
  <r>
    <x v="3"/>
    <s v="ONSHORE FIELD"/>
    <n v="1E-4"/>
    <n v="0"/>
    <n v="4.3400000000000001E-2"/>
    <n v="4.3500000000000004E-2"/>
    <n v="8.606998847371464E-3"/>
    <n v="8.606998847371464E-3"/>
    <n v="0"/>
    <n v="8.606998847371464E-3"/>
    <n v="8.9435977654576688E-3"/>
    <n v="8.9435977654576688E-3"/>
    <n v="0"/>
    <n v="8.9435977654576688E-3"/>
    <n v="3.1362354843453781E-2"/>
    <n v="3.1362354843453781E-2"/>
    <n v="0"/>
    <n v="3.1362354843453781E-2"/>
  </r>
  <r>
    <x v="4"/>
    <s v="BEACH TERMINAL"/>
    <n v="1.4E-3"/>
    <n v="0"/>
    <n v="4.3400000000000001E-2"/>
    <n v="4.48E-2"/>
    <n v="9.507845089379784E-3"/>
    <n v="9.507845089379784E-3"/>
    <n v="0"/>
    <n v="9.507845089379784E-3"/>
    <n v="9.8796739262563948E-3"/>
    <n v="9.8796739262563948E-3"/>
    <n v="0"/>
    <n v="9.8796739262563948E-3"/>
    <n v="3.5947392881744124E-2"/>
    <n v="3.5947392881744124E-2"/>
    <n v="0"/>
    <n v="3.5947392881744124E-2"/>
  </r>
  <r>
    <x v="5"/>
    <s v="STORAGE SITE"/>
    <n v="1E-4"/>
    <n v="0"/>
    <n v="0"/>
    <n v="1E-4"/>
    <n v="4.6721391269584026E-3"/>
    <n v="4.6721391269584026E-3"/>
    <n v="0"/>
    <n v="4.6721391269584026E-3"/>
    <n v="4.8548551936350819E-3"/>
    <n v="4.8548551936350819E-3"/>
    <n v="0"/>
    <n v="4.8548551936350819E-3"/>
    <n v="1.6476744580013154E-2"/>
    <n v="1.6476744580013154E-2"/>
    <n v="0"/>
    <n v="1.6476744580013154E-2"/>
  </r>
  <r>
    <x v="6"/>
    <s v="ONSHORE FIELD"/>
    <n v="4.1000000000000003E-3"/>
    <n v="0"/>
    <n v="4.3400000000000001E-2"/>
    <n v="4.7500000000000001E-2"/>
    <n v="0"/>
    <n v="0"/>
    <n v="0"/>
    <n v="0"/>
    <n v="0"/>
    <n v="0"/>
    <n v="0"/>
    <n v="0"/>
    <n v="0"/>
    <n v="0"/>
    <n v="0"/>
    <n v="0"/>
  </r>
  <r>
    <x v="7"/>
    <s v="STORAGE SITE"/>
    <n v="1E-4"/>
    <n v="0"/>
    <n v="0"/>
    <n v="1E-4"/>
    <n v="3.7791063292386849E-3"/>
    <n v="3.7791063292386849E-3"/>
    <n v="0"/>
    <n v="3.7791063292386849E-3"/>
    <n v="3.9268980420426132E-3"/>
    <n v="3.9268980420426132E-3"/>
    <n v="0"/>
    <n v="3.9268980420426132E-3"/>
    <n v="1.3726744559770541E-2"/>
    <n v="1.3726744559770541E-2"/>
    <n v="0"/>
    <n v="1.3726744559770541E-2"/>
  </r>
  <r>
    <x v="8"/>
    <s v="STORAGE SITE"/>
    <n v="1.35E-2"/>
    <n v="0"/>
    <n v="0"/>
    <n v="1.35E-2"/>
    <n v="3.65412698243406E-3"/>
    <n v="3.65412698243406E-3"/>
    <n v="0"/>
    <n v="3.65412698243406E-3"/>
    <n v="3.7970310551135329E-3"/>
    <n v="3.7970310551135329E-3"/>
    <n v="0"/>
    <n v="3.7970310551135329E-3"/>
    <n v="0"/>
    <n v="0"/>
    <n v="0"/>
    <n v="0"/>
  </r>
  <r>
    <x v="9"/>
    <s v="STORAGE SITE"/>
    <n v="1E-4"/>
    <n v="0"/>
    <n v="0"/>
    <n v="1E-4"/>
    <n v="5.1382484037201092E-3"/>
    <n v="5.1382484037201092E-3"/>
    <n v="0"/>
    <n v="5.1382484037201092E-3"/>
    <n v="5.3391928774234538E-3"/>
    <n v="5.3391928774234538E-3"/>
    <n v="0"/>
    <n v="5.3391928774234538E-3"/>
    <n v="0"/>
    <n v="0"/>
    <n v="0"/>
    <n v="0"/>
  </r>
  <r>
    <x v="10"/>
    <s v="BEACH TERMINAL"/>
    <n v="1.4E-2"/>
    <n v="0"/>
    <n v="4.3400000000000001E-2"/>
    <n v="5.74E-2"/>
    <n v="7.2630704161282559E-3"/>
    <n v="7.2630704161282559E-3"/>
    <n v="0"/>
    <n v="7.2630704161282559E-3"/>
    <n v="7.5471115421241429E-3"/>
    <n v="7.5471115421241429E-3"/>
    <n v="0"/>
    <n v="7.5471115421241429E-3"/>
    <n v="2.7771248786889614E-2"/>
    <n v="2.7771248786889614E-2"/>
    <n v="0"/>
    <n v="2.7771248786889614E-2"/>
  </r>
  <r>
    <x v="11"/>
    <s v="STORAGE SITE"/>
    <n v="1E-3"/>
    <n v="0"/>
    <n v="0"/>
    <n v="1E-3"/>
    <n v="4.1562626824314941E-3"/>
    <n v="4.1562626824314941E-3"/>
    <n v="0"/>
    <n v="4.1562626824314941E-3"/>
    <n v="4.3188040684589537E-3"/>
    <n v="4.3188040684589537E-3"/>
    <n v="0"/>
    <n v="4.3188040684589537E-3"/>
    <n v="0"/>
    <n v="0"/>
    <n v="0"/>
    <n v="0"/>
  </r>
  <r>
    <x v="12"/>
    <s v="STORAGE SITE"/>
    <n v="1.4800000000000001E-2"/>
    <n v="0"/>
    <n v="0"/>
    <n v="1.4800000000000001E-2"/>
    <n v="6.2887774185937505E-3"/>
    <n v="6.2887774185937505E-3"/>
    <n v="0"/>
    <n v="6.2887774185937505E-3"/>
    <n v="6.534716300743139E-3"/>
    <n v="6.534716300743139E-3"/>
    <n v="0"/>
    <n v="6.534716300743139E-3"/>
    <n v="0"/>
    <n v="0"/>
    <n v="0"/>
    <n v="0"/>
  </r>
  <r>
    <x v="13"/>
    <s v="STORAGE SITE"/>
    <n v="1.5900000000000001E-2"/>
    <n v="0"/>
    <n v="0"/>
    <n v="1.5900000000000001E-2"/>
    <n v="3.4861518135437543E-3"/>
    <n v="3.4861518135437543E-3"/>
    <n v="0"/>
    <n v="3.4861518135437543E-3"/>
    <n v="3.6224867834364766E-3"/>
    <n v="3.6224867834364766E-3"/>
    <n v="0"/>
    <n v="3.6224867834364766E-3"/>
    <n v="1.3399506009195308E-2"/>
    <n v="1.3399506009195308E-2"/>
    <n v="0"/>
    <n v="1.3399506009195308E-2"/>
  </r>
  <r>
    <x v="14"/>
    <s v="STORAGE SITE"/>
    <n v="1E-4"/>
    <n v="0"/>
    <n v="0"/>
    <n v="1E-4"/>
    <n v="3.7265081138412024E-3"/>
    <n v="3.7265081138412024E-3"/>
    <n v="0"/>
    <n v="3.7265081138412024E-3"/>
    <n v="3.872242837593545E-3"/>
    <n v="3.872242837593545E-3"/>
    <n v="0"/>
    <n v="3.872242837593545E-3"/>
    <n v="1.353500422518146E-2"/>
    <n v="1.353500422518146E-2"/>
    <n v="0"/>
    <n v="1.353500422518146E-2"/>
  </r>
  <r>
    <x v="15"/>
    <s v="ONSHORE FIELD"/>
    <n v="5.3E-3"/>
    <n v="0"/>
    <n v="4.3400000000000001E-2"/>
    <n v="4.87E-2"/>
    <n v="6.6846208222230436E-3"/>
    <n v="6.6846208222230445E-3"/>
    <n v="0"/>
    <n v="6.6846208222230436E-3"/>
    <n v="6.9460401829638599E-3"/>
    <n v="6.9460401829638599E-3"/>
    <n v="0"/>
    <n v="6.9460401829638599E-3"/>
    <n v="0"/>
    <n v="0"/>
    <n v="0"/>
    <n v="0"/>
  </r>
  <r>
    <x v="16"/>
    <s v="STORAGE SITE"/>
    <n v="1.26E-2"/>
    <n v="0"/>
    <n v="0"/>
    <n v="1.26E-2"/>
    <n v="3.5878819455143081E-3"/>
    <n v="3.5878819455143081E-3"/>
    <n v="0"/>
    <n v="3.5878819455143081E-3"/>
    <n v="3.7281953349427217E-3"/>
    <n v="3.7281953349427217E-3"/>
    <n v="0"/>
    <n v="3.7281953349427217E-3"/>
    <n v="1.3825186150871348E-2"/>
    <n v="1.382518615087135E-2"/>
    <n v="0"/>
    <n v="1.3825186150871348E-2"/>
  </r>
  <r>
    <x v="17"/>
    <s v="STORAGE SITE"/>
    <n v="5.3E-3"/>
    <n v="0"/>
    <n v="0"/>
    <n v="5.3E-3"/>
    <n v="3.3423104111115218E-3"/>
    <n v="3.3423104111115222E-3"/>
    <n v="0"/>
    <n v="3.3423104111115218E-3"/>
    <n v="3.4730200914819299E-3"/>
    <n v="3.4730200914819299E-3"/>
    <n v="0"/>
    <n v="3.4730200914819299E-3"/>
    <n v="1.2657999418913659E-2"/>
    <n v="1.2657999418913659E-2"/>
    <n v="0"/>
    <n v="1.2657999418913659E-2"/>
  </r>
  <r>
    <x v="18"/>
    <s v="LNG IMPORTATION TERMINAL"/>
    <n v="9.4000000000000004E-3"/>
    <n v="0"/>
    <n v="4.3400000000000001E-2"/>
    <n v="5.28E-2"/>
    <n v="9.1790734374117573E-3"/>
    <n v="9.1790734374117573E-3"/>
    <n v="0"/>
    <n v="9.1790734374117573E-3"/>
    <n v="9.5380448097630108E-3"/>
    <n v="9.5380448097630108E-3"/>
    <n v="0"/>
    <n v="9.5380448097630108E-3"/>
    <n v="3.2349943322596504E-2"/>
    <n v="3.2349943322596504E-2"/>
    <n v="0"/>
    <n v="3.2349943322596504E-2"/>
  </r>
  <r>
    <x v="19"/>
    <s v="LNG IMPORTATION TERMINAL"/>
    <n v="2.2800000000000001E-2"/>
    <n v="0"/>
    <n v="4.3400000000000001E-2"/>
    <n v="6.6200000000000009E-2"/>
    <n v="1.3903836981966075E-2"/>
    <n v="1.3903836981966075E-2"/>
    <n v="0"/>
    <n v="1.3903836981966075E-2"/>
    <n v="1.4447582434750236E-2"/>
    <n v="1.4447582434750236E-2"/>
    <n v="0"/>
    <n v="1.4447582434750236E-2"/>
    <n v="4.9861973706062802E-2"/>
    <n v="4.9861973706062802E-2"/>
    <n v="0"/>
    <n v="4.9861973706062802E-2"/>
  </r>
  <r>
    <x v="20"/>
    <s v="STORAGE SITE"/>
    <n v="1E-4"/>
    <n v="0"/>
    <n v="0"/>
    <n v="1E-4"/>
    <n v="3.8893435831575569E-3"/>
    <n v="3.8893435831575569E-3"/>
    <n v="0"/>
    <n v="3.8893435831575569E-3"/>
    <n v="4.0414464084711863E-3"/>
    <n v="4.0414464084711863E-3"/>
    <n v="0"/>
    <n v="4.0414464084711863E-3"/>
    <n v="0"/>
    <n v="0"/>
    <n v="0"/>
    <n v="0"/>
  </r>
  <r>
    <x v="21"/>
    <s v="INTERCONNECTION POINT"/>
    <n v="7.7000000000000002E-3"/>
    <n v="0"/>
    <n v="4.3400000000000001E-2"/>
    <n v="5.11E-2"/>
    <n v="0"/>
    <n v="0"/>
    <n v="0"/>
    <n v="0"/>
    <n v="0"/>
    <n v="0"/>
    <n v="0"/>
    <n v="0"/>
    <n v="0"/>
    <n v="0"/>
    <n v="0"/>
    <n v="0"/>
  </r>
  <r>
    <x v="22"/>
    <s v="BEACH TERMINAL"/>
    <n v="4.8800000000000003E-2"/>
    <n v="0"/>
    <n v="4.3400000000000001E-2"/>
    <n v="9.2200000000000004E-2"/>
    <n v="1.7517582906850078E-2"/>
    <n v="1.7517582906850078E-2"/>
    <n v="0"/>
    <n v="1.7517582906850078E-2"/>
    <n v="1.8202653226771389E-2"/>
    <n v="1.8202653226771389E-2"/>
    <n v="0"/>
    <n v="1.8202653226771389E-2"/>
    <n v="6.665684988063518E-2"/>
    <n v="6.665684988063518E-2"/>
    <n v="0"/>
    <n v="6.665684988063518E-2"/>
  </r>
  <r>
    <x v="23"/>
    <s v="BEACH TERMINAL"/>
    <n v="1.0999999999999999E-2"/>
    <n v="0"/>
    <n v="4.3400000000000001E-2"/>
    <n v="5.4400000000000004E-2"/>
    <n v="8.7107820649522331E-3"/>
    <n v="8.7107820649522331E-3"/>
    <n v="0"/>
    <n v="8.7107820649522331E-3"/>
    <n v="9.0514396937891491E-3"/>
    <n v="9.0514396937891491E-3"/>
    <n v="0"/>
    <n v="9.0514396937891491E-3"/>
    <n v="3.3715836775934337E-2"/>
    <n v="3.3715836775934337E-2"/>
    <n v="0"/>
    <n v="3.3715836775934337E-2"/>
  </r>
  <r>
    <x v="24"/>
    <s v="BEACH TERMINAL"/>
    <n v="1.4200000000000001E-2"/>
    <n v="0"/>
    <n v="4.3400000000000001E-2"/>
    <n v="5.7599999999999998E-2"/>
    <n v="7.0098602837100682E-3"/>
    <n v="7.0098602837100673E-3"/>
    <n v="0"/>
    <n v="7.0098602837100682E-3"/>
    <n v="7.283998973545357E-3"/>
    <n v="7.283998973545357E-3"/>
    <n v="0"/>
    <n v="7.283998973545357E-3"/>
    <n v="2.6284536889721873E-2"/>
    <n v="2.6284536889721873E-2"/>
    <n v="0"/>
    <n v="2.6284536889721873E-2"/>
  </r>
  <r>
    <x v="25"/>
    <s v="ONSHORE FIELD"/>
    <n v="1E-4"/>
    <n v="0"/>
    <n v="4.3400000000000001E-2"/>
    <n v="4.3500000000000004E-2"/>
    <n v="1.0249945463074934E-2"/>
    <n v="1.0249945463074934E-2"/>
    <n v="0"/>
    <n v="1.0249945463074934E-2"/>
    <n v="1.0650796051589567E-2"/>
    <n v="1.0650796051589567E-2"/>
    <n v="0"/>
    <n v="1.0650796051589567E-2"/>
    <n v="3.5896220178362997E-2"/>
    <n v="3.5896220178362997E-2"/>
    <n v="0"/>
    <n v="3.5896220178362997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7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H1:L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Combined Price" fld="5" baseField="0" baseItem="0"/>
    <dataField name="Sum of 2019/20 Entry Combined Price" fld="9" baseField="0" baseItem="0"/>
    <dataField name="Sum of 2020/21 Entry Combined Price" fld="13" baseField="0" baseItem="0"/>
    <dataField name="Sum of 2021/22 Entry Combined Price" fld="17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7" cacheId="27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1:E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Firm Price" fld="2" baseField="0" baseItem="0"/>
    <dataField name="Sum of 2019/20 Entry Firm Price" fld="6" baseField="0" baseItem="0"/>
    <dataField name="Sum of 2020/21 Entry Firm Price" fld="10" baseField="0" baseItem="0"/>
    <dataField name="Sum of 2021/22 Entry Firm Price" fld="14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PivotTable3" cacheId="268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G3:K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Price" fld="5" baseField="0" baseItem="0"/>
    <dataField name="Sum of 2019/20 Exit Combined Price" fld="9" baseField="0" baseItem="13"/>
    <dataField name="Sum of 2020/21 Exit Combined Price" fld="13" baseField="0" baseItem="13"/>
    <dataField name="Sum of 2021/22 Exit Combined Price" fld="17" baseField="0" baseItem="1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PivotTable2" cacheId="268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3:E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Firm Price" fld="2" baseField="0" baseItem="0"/>
    <dataField name="Sum of 2019/20 Exit Firm Price" fld="6" baseField="0" baseItem="13"/>
    <dataField name="Sum of 2020/21 Exit Firm Price" fld="10" baseField="0" baseItem="13"/>
    <dataField name="Sum of 2021/22 Exit Firm Price" fld="14" baseField="0" baseItem="13"/>
  </dataFields>
  <chartFormats count="4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name="PivotTable2" cacheId="264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H3:L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ombined Revenue" fld="4" baseField="0" baseItem="0"/>
    <dataField name="Sum of 2019/20 Entry Combined Revenue" fld="7" baseField="0" baseItem="0"/>
    <dataField name="Sum of 2020/21 Entry Combined Revenue" fld="10" baseField="0" baseItem="0"/>
    <dataField name="Sum of 2021/22 Entry Combined Revenue" fld="13" baseField="0" baseItem="0"/>
  </dataFields>
  <formats count="5">
    <format dxfId="62">
      <pivotArea collapsedLevelsAreSubtotals="1" fieldPosition="0">
        <references count="1">
          <reference field="0" count="0"/>
        </references>
      </pivotArea>
    </format>
    <format dxfId="61">
      <pivotArea collapsedLevelsAreSubtotals="1" fieldPosition="0">
        <references count="1">
          <reference field="0" count="0"/>
        </references>
      </pivotArea>
    </format>
    <format dxfId="60">
      <pivotArea collapsedLevelsAreSubtotals="1" fieldPosition="0">
        <references count="1">
          <reference field="0" count="0"/>
        </references>
      </pivotArea>
    </format>
    <format dxfId="59">
      <pivotArea collapsedLevelsAreSubtotals="1" fieldPosition="0">
        <references count="1">
          <reference field="0" count="0"/>
        </references>
      </pivotArea>
    </format>
    <format dxfId="58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6.xml><?xml version="1.0" encoding="utf-8"?>
<pivotTableDefinition xmlns="http://schemas.openxmlformats.org/spreadsheetml/2006/main" name="PivotTable1" cacheId="264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E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apacity Revenue" fld="2" baseField="0" baseItem="0"/>
    <dataField name="Sum of 2019/20 Entry Capacity Revenue" fld="5" baseField="0" baseItem="0"/>
    <dataField name="Sum of 2020/21 Entry Capacity Revenue" fld="8" baseField="0" baseItem="0"/>
    <dataField name="Sum of 2021/22 Entry Capacity Revenue" fld="11" baseField="0" baseItem="0"/>
  </dataFields>
  <formats count="5">
    <format dxfId="67">
      <pivotArea collapsedLevelsAreSubtotals="1" fieldPosition="0">
        <references count="1">
          <reference field="0" count="0"/>
        </references>
      </pivotArea>
    </format>
    <format dxfId="66">
      <pivotArea collapsedLevelsAreSubtotals="1" fieldPosition="0">
        <references count="1">
          <reference field="0" count="0"/>
        </references>
      </pivotArea>
    </format>
    <format dxfId="65">
      <pivotArea collapsedLevelsAreSubtotals="1" fieldPosition="0">
        <references count="1">
          <reference field="0" count="0"/>
        </references>
      </pivotArea>
    </format>
    <format dxfId="64">
      <pivotArea collapsedLevelsAreSubtotals="1" fieldPosition="0">
        <references count="1">
          <reference field="0" count="0"/>
        </references>
      </pivotArea>
    </format>
    <format dxfId="63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7.xml><?xml version="1.0" encoding="utf-8"?>
<pivotTableDefinition xmlns="http://schemas.openxmlformats.org/spreadsheetml/2006/main" name="PivotTable3" cacheId="26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apacity Revenue" fld="2" baseField="0" baseItem="0"/>
    <dataField name="Sum of 2019/20 Exit Capacity Revenue" fld="5" baseField="0" baseItem="0"/>
    <dataField name="Sum of 2020/21 Exit Capacity Revenue" fld="8" baseField="0" baseItem="0"/>
    <dataField name="Sum of 2021/22 Exit Capacity Revenue" fld="11" baseField="0" baseItem="0"/>
  </dataFields>
  <formats count="3">
    <format dxfId="39">
      <pivotArea outline="0" collapsedLevelsAreSubtotals="1" fieldPosition="0"/>
    </format>
    <format dxfId="38">
      <pivotArea outline="0" collapsedLevelsAreSubtotals="1" fieldPosition="0"/>
    </format>
    <format dxfId="37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8.xml><?xml version="1.0" encoding="utf-8"?>
<pivotTableDefinition xmlns="http://schemas.openxmlformats.org/spreadsheetml/2006/main" name="PivotTable4" cacheId="26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H3:L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Revenue" fld="4" baseField="0" baseItem="0"/>
    <dataField name="Sum of 2019/20 Exit Combined Revenue" fld="7" baseField="0" baseItem="0"/>
    <dataField name="Sum of 2020/21 Exit Combined Revenue" fld="10" baseField="0" baseItem="0"/>
    <dataField name="Sum of 2021/22 Exit Combined Revenue" fld="13" baseField="0" baseItem="0"/>
  </dataFields>
  <formats count="3">
    <format dxfId="42">
      <pivotArea outline="0" collapsedLevelsAreSubtotals="1" fieldPosition="0"/>
    </format>
    <format dxfId="41">
      <pivotArea outline="0" collapsedLevelsAreSubtotals="1" fieldPosition="0"/>
    </format>
    <format dxfId="40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EntryPrices" displayName="EntryPrices" ref="A1:R27" totalsRowShown="0" headerRowDxfId="105">
  <autoFilter ref="A1:R27"/>
  <tableColumns count="18">
    <tableColumn id="1" name="Entry Point" dataDxfId="104"/>
    <tableColumn id="2" name="Entry Category" dataDxfId="103"/>
    <tableColumn id="3" name="2017/18 Entry Firm Price" dataDxfId="102"/>
    <tableColumn id="4" name="2017/18 Entry Interruptible Price" dataDxfId="101"/>
    <tableColumn id="5" name="2017/18 Entry Revenue Recovery Price" dataDxfId="100"/>
    <tableColumn id="6" name="2017/18 Entry Combined Price" dataDxfId="99">
      <calculatedColumnFormula>EntryPrices[[#This Row],[2017/18 Entry Revenue Recovery Price]]+EntryPrices[[#This Row],[2017/18 Entry Firm Price]]</calculatedColumnFormula>
    </tableColumn>
    <tableColumn id="7" name="2019/20 Entry Firm Price" dataDxfId="98"/>
    <tableColumn id="8" name="2019/20 Entry Interruptible Price" dataDxfId="97"/>
    <tableColumn id="9" name="2019/20 Entry Revenue Recovery Price" dataDxfId="96"/>
    <tableColumn id="10" name="2019/20 Entry Combined Price" dataDxfId="95">
      <calculatedColumnFormula>EntryPrices[[#This Row],[2019/20 Entry Revenue Recovery Price]]+EntryPrices[[#This Row],[2019/20 Entry Firm Price]]</calculatedColumnFormula>
    </tableColumn>
    <tableColumn id="11" name="2020/21 Entry Firm Price" dataDxfId="94"/>
    <tableColumn id="12" name="2020/21 Entry Interruptible Price" dataDxfId="93"/>
    <tableColumn id="13" name="2020/21 Entry Revenue Recovery Price" dataDxfId="92"/>
    <tableColumn id="14" name="2020/21 Entry Combined Price" dataDxfId="91">
      <calculatedColumnFormula>EntryPrices[[#This Row],[2020/21 Entry Revenue Recovery Price]]+EntryPrices[[#This Row],[2020/21 Entry Firm Price]]</calculatedColumnFormula>
    </tableColumn>
    <tableColumn id="15" name="2021/22 Entry Firm Price" dataDxfId="90"/>
    <tableColumn id="16" name="2021/22 Entry Interruptible Price" dataDxfId="89"/>
    <tableColumn id="17" name="2021/22 Entry Revenue Recovery Price" dataDxfId="88"/>
    <tableColumn id="18" name="2021/22 Entry Combined Price" dataDxfId="87">
      <calculatedColumnFormula>EntryPrices[[#This Row],[2021/22 Entry Revenue Recovery Price]]+EntryPrices[[#This Row],[2021/22 Entry Firm Price]]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ExitPrices" displayName="ExitPrices" ref="A1:R221" totalsRowShown="0" headerRowDxfId="86">
  <autoFilter ref="A1:R221"/>
  <tableColumns count="18">
    <tableColumn id="1" name="Exit Point" dataDxfId="85"/>
    <tableColumn id="2" name="Exit Category" dataDxfId="84"/>
    <tableColumn id="3" name="2017/18 Exit Firm Price" dataDxfId="83"/>
    <tableColumn id="4" name="2017/18 Exit Interruptible Price" dataDxfId="82"/>
    <tableColumn id="5" name="2017/18 Exit Revenue Recovery Price" dataDxfId="81"/>
    <tableColumn id="6" name="2017/18 Exit Combined Price" dataDxfId="80"/>
    <tableColumn id="7" name="2019/20 Exit Firm Price" dataDxfId="79"/>
    <tableColumn id="8" name="2019/20 Exit Interruptible Price" dataDxfId="78"/>
    <tableColumn id="9" name="2019/20 Exit Revenue Recovery Price" dataDxfId="77"/>
    <tableColumn id="10" name="2019/20 Exit Combined Price" dataDxfId="76">
      <calculatedColumnFormula>ExitPrices[[#This Row],[2019/20 Exit Revenue Recovery Price]]+ExitPrices[[#This Row],[2019/20 Exit Firm Price]]</calculatedColumnFormula>
    </tableColumn>
    <tableColumn id="11" name="2020/21 Exit Firm Price" dataDxfId="75"/>
    <tableColumn id="12" name="2020/21 Exit Interruptible Price" dataDxfId="74"/>
    <tableColumn id="13" name="2020/21 Exit Revenue Recovery Price" dataDxfId="73"/>
    <tableColumn id="14" name="2020/21 Exit Combined Price" dataDxfId="72">
      <calculatedColumnFormula>ExitPrices[[#This Row],[2020/21 Exit Revenue Recovery Price]]+ExitPrices[[#This Row],[2020/21 Exit Firm Price]]</calculatedColumnFormula>
    </tableColumn>
    <tableColumn id="15" name="2021/22 Exit Firm Price" dataDxfId="71"/>
    <tableColumn id="16" name="2021/22 Exit Interruptible Price" dataDxfId="70"/>
    <tableColumn id="17" name="2021/22 Exit Revenue Recovery Price" dataDxfId="69"/>
    <tableColumn id="18" name="2021/22 Exit Combined Price" dataDxfId="68">
      <calculatedColumnFormula>ExitPrices[[#This Row],[2021/22 Exit Revenue Recovery Price]]+ExitPrices[[#This Row],[2021/22 Exit Firm Price]]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EntryRevenues" displayName="EntryRevenues" ref="A1:N27" totalsRowShown="0" headerRowDxfId="57">
  <autoFilter ref="A1:N27"/>
  <tableColumns count="14">
    <tableColumn id="1" name="Entry Point" dataDxfId="56"/>
    <tableColumn id="2" name="Entry Category" dataDxfId="55"/>
    <tableColumn id="3" name="2017/18 Entry Capacity Revenue" dataDxfId="54"/>
    <tableColumn id="4" name="2017/18 Entry Revenue Recovery Revenue" dataDxfId="53"/>
    <tableColumn id="5" name="2017/18 Entry Combined Revenue" dataDxfId="52"/>
    <tableColumn id="6" name="2019/20 Entry Capacity Revenue" dataDxfId="51"/>
    <tableColumn id="7" name="2019/20 Entry Revenue Recovery Revenue" dataDxfId="50"/>
    <tableColumn id="8" name="2019/20 Entry Combined Revenue" dataDxfId="49">
      <calculatedColumnFormula>EntryRevenues[[#This Row],[2019/20 Entry Revenue Recovery Revenue]]+EntryRevenues[[#This Row],[2019/20 Entry Capacity Revenue]]</calculatedColumnFormula>
    </tableColumn>
    <tableColumn id="9" name="2020/21 Entry Capacity Revenue" dataDxfId="48"/>
    <tableColumn id="10" name="2020/21 Entry Revenue Recovery Revenue" dataDxfId="47"/>
    <tableColumn id="11" name="2020/21 Entry Combined Revenue" dataDxfId="46">
      <calculatedColumnFormula>EntryRevenues[[#This Row],[2020/21 Entry Revenue Recovery Revenue]]+EntryRevenues[[#This Row],[2020/21 Entry Capacity Revenue]]</calculatedColumnFormula>
    </tableColumn>
    <tableColumn id="12" name="2021/22 Entry Capacity Revenue" dataDxfId="45"/>
    <tableColumn id="13" name="2021/22 Entry Revenue Recovery Revenue" dataDxfId="44"/>
    <tableColumn id="14" name="2021/22 Entry Combined Revenue" dataDxfId="43">
      <calculatedColumnFormula>EntryRevenues[[#This Row],[2021/22 Entry Revenue Recovery Revenue]]+EntryRevenues[[#This Row],[2021/22 Entry Capacity Revenue]]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ExitRevenues" displayName="ExitRevenues" ref="A1:N221" totalsRowShown="0" headerRowDxfId="36">
  <autoFilter ref="A1:N221"/>
  <tableColumns count="14">
    <tableColumn id="1" name="Exit Point" dataDxfId="35"/>
    <tableColumn id="2" name="Exit Category" dataDxfId="34"/>
    <tableColumn id="3" name="2017/18 Exit Capacity Revenue" dataDxfId="33"/>
    <tableColumn id="4" name="2017/18 Exit Revenue Recovery Revenue" dataDxfId="32"/>
    <tableColumn id="5" name="2017/18 Exit Combined Revenue" dataDxfId="31"/>
    <tableColumn id="6" name="2019/20 Exit Capacity Revenue" dataDxfId="30"/>
    <tableColumn id="7" name="2019/20 Exit Revenue Recovery Revenue" dataDxfId="29"/>
    <tableColumn id="8" name="2019/20 Exit Combined Revenue" dataDxfId="28">
      <calculatedColumnFormula>ExitRevenues[[#This Row],[2019/20 Exit Revenue Recovery Revenue]]+ExitRevenues[[#This Row],[2019/20 Exit Capacity Revenue]]</calculatedColumnFormula>
    </tableColumn>
    <tableColumn id="9" name="2020/21 Exit Capacity Revenue" dataDxfId="27"/>
    <tableColumn id="10" name="2020/21 Exit Revenue Recovery Revenue" dataDxfId="26"/>
    <tableColumn id="11" name="2020/21 Exit Combined Revenue" dataDxfId="25">
      <calculatedColumnFormula>ExitRevenues[[#This Row],[2020/21 Exit Revenue Recovery Revenue]]+ExitRevenues[[#This Row],[2020/21 Exit Capacity Revenue]]</calculatedColumnFormula>
    </tableColumn>
    <tableColumn id="12" name="2021/22 Exit Capacity Revenue" dataDxfId="24"/>
    <tableColumn id="13" name="2021/22 Exit Revenue Recovery Revenue" dataDxfId="23"/>
    <tableColumn id="14" name="2021/22 Exit Combined Revenue" dataDxfId="22">
      <calculatedColumnFormula>ExitRevenues[[#This Row],[2021/22 Exit Revenue Recovery Revenue]]+ExitRevenues[[#This Row],[2021/22 Exit Capacity Revenue]]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D4" totalsRowShown="0" headerRowDxfId="21" dataDxfId="20">
  <autoFilter ref="A1:D4"/>
  <tableColumns count="4">
    <tableColumn id="1" name="Entry or Exit" dataDxfId="19"/>
    <tableColumn id="2" name="2019/20" dataDxfId="18" dataCellStyle="Percent"/>
    <tableColumn id="3" name="2020/21" dataDxfId="17" dataCellStyle="Percent"/>
    <tableColumn id="4" name="2021/22" dataDxfId="16" dataCellStyle="Perce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R27"/>
  <sheetViews>
    <sheetView tabSelected="1" workbookViewId="0">
      <selection activeCell="F2" sqref="F2:F27"/>
    </sheetView>
  </sheetViews>
  <sheetFormatPr defaultColWidth="12.7109375" defaultRowHeight="15" x14ac:dyDescent="0.25"/>
  <cols>
    <col min="1" max="1" width="26.85546875" bestFit="1" customWidth="1"/>
    <col min="2" max="2" width="27.7109375" bestFit="1" customWidth="1"/>
    <col min="3" max="18" width="12.7109375" customWidth="1"/>
  </cols>
  <sheetData>
    <row r="1" spans="1:18" s="3" customFormat="1" ht="75" x14ac:dyDescent="0.25">
      <c r="A1" s="2" t="s">
        <v>0</v>
      </c>
      <c r="B1" s="2" t="s">
        <v>1</v>
      </c>
      <c r="C1" s="2" t="s">
        <v>294</v>
      </c>
      <c r="D1" s="2" t="s">
        <v>295</v>
      </c>
      <c r="E1" s="2" t="s">
        <v>296</v>
      </c>
      <c r="F1" s="2" t="s">
        <v>297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</row>
    <row r="2" spans="1:18" x14ac:dyDescent="0.25">
      <c r="A2" s="1" t="s">
        <v>53</v>
      </c>
      <c r="B2" s="1" t="s">
        <v>298</v>
      </c>
      <c r="C2" s="9">
        <v>1E-4</v>
      </c>
      <c r="D2" s="9">
        <v>0</v>
      </c>
      <c r="E2" s="9">
        <v>0</v>
      </c>
      <c r="F2" s="9">
        <f>EntryPrices[[#This Row],[2017/18 Entry Revenue Recovery Price]]+EntryPrices[[#This Row],[2017/18 Entry Firm Price]]</f>
        <v>1E-4</v>
      </c>
      <c r="G2" s="9">
        <v>4.8166629899058068E-3</v>
      </c>
      <c r="H2" s="9">
        <v>4.8166629899058068E-3</v>
      </c>
      <c r="I2" s="9">
        <v>0</v>
      </c>
      <c r="J2" s="9">
        <f>EntryPrices[[#This Row],[2019/20 Entry Revenue Recovery Price]]+EntryPrices[[#This Row],[2019/20 Entry Firm Price]]</f>
        <v>4.8166629899058068E-3</v>
      </c>
      <c r="K2" s="9">
        <v>5.0050310354857463E-3</v>
      </c>
      <c r="L2" s="9">
        <v>5.0050310354857463E-3</v>
      </c>
      <c r="M2" s="9">
        <v>0</v>
      </c>
      <c r="N2" s="9">
        <f>EntryPrices[[#This Row],[2020/21 Entry Revenue Recovery Price]]+EntryPrices[[#This Row],[2020/21 Entry Firm Price]]</f>
        <v>5.0050310354857463E-3</v>
      </c>
      <c r="O2" s="9">
        <v>0</v>
      </c>
      <c r="P2" s="9">
        <v>0</v>
      </c>
      <c r="Q2" s="9">
        <v>0</v>
      </c>
      <c r="R2" s="9">
        <f>EntryPrices[[#This Row],[2021/22 Entry Revenue Recovery Price]]+EntryPrices[[#This Row],[2021/22 Entry Firm Price]]</f>
        <v>0</v>
      </c>
    </row>
    <row r="3" spans="1:18" x14ac:dyDescent="0.25">
      <c r="A3" s="1" t="s">
        <v>54</v>
      </c>
      <c r="B3" s="1" t="s">
        <v>299</v>
      </c>
      <c r="C3" s="9">
        <v>1.09E-2</v>
      </c>
      <c r="D3" s="9">
        <v>0</v>
      </c>
      <c r="E3" s="9">
        <v>4.3400000000000001E-2</v>
      </c>
      <c r="F3" s="9">
        <f>EntryPrices[[#This Row],[2017/18 Entry Revenue Recovery Price]]+EntryPrices[[#This Row],[2017/18 Entry Firm Price]]</f>
        <v>5.4300000000000001E-2</v>
      </c>
      <c r="G3" s="9">
        <v>7.5374021221594791E-3</v>
      </c>
      <c r="H3" s="9">
        <v>7.5374021221594791E-3</v>
      </c>
      <c r="I3" s="9">
        <v>0</v>
      </c>
      <c r="J3" s="9">
        <f>EntryPrices[[#This Row],[2019/20 Entry Revenue Recovery Price]]+EntryPrices[[#This Row],[2019/20 Entry Firm Price]]</f>
        <v>7.5374021221594791E-3</v>
      </c>
      <c r="K3" s="9">
        <v>7.8321716980000004E-3</v>
      </c>
      <c r="L3" s="9">
        <v>7.8321716980000004E-3</v>
      </c>
      <c r="M3" s="9">
        <v>0</v>
      </c>
      <c r="N3" s="9">
        <f>EntryPrices[[#This Row],[2020/21 Entry Revenue Recovery Price]]+EntryPrices[[#This Row],[2020/21 Entry Firm Price]]</f>
        <v>7.8321716980000004E-3</v>
      </c>
      <c r="O3" s="9">
        <v>2.7596336173632167E-2</v>
      </c>
      <c r="P3" s="9">
        <v>2.7596336173632167E-2</v>
      </c>
      <c r="Q3" s="9">
        <v>0</v>
      </c>
      <c r="R3" s="9">
        <f>EntryPrices[[#This Row],[2021/22 Entry Revenue Recovery Price]]+EntryPrices[[#This Row],[2021/22 Entry Firm Price]]</f>
        <v>2.7596336173632167E-2</v>
      </c>
    </row>
    <row r="4" spans="1:18" x14ac:dyDescent="0.25">
      <c r="A4" s="1" t="s">
        <v>55</v>
      </c>
      <c r="B4" s="1" t="s">
        <v>300</v>
      </c>
      <c r="C4" s="9">
        <v>1.09E-2</v>
      </c>
      <c r="D4" s="9">
        <v>0</v>
      </c>
      <c r="E4" s="9">
        <v>4.3400000000000001E-2</v>
      </c>
      <c r="F4" s="9">
        <f>EntryPrices[[#This Row],[2017/18 Entry Revenue Recovery Price]]+EntryPrices[[#This Row],[2017/18 Entry Firm Price]]</f>
        <v>5.4300000000000001E-2</v>
      </c>
      <c r="G4" s="9">
        <v>7.5374021221594791E-3</v>
      </c>
      <c r="H4" s="9">
        <v>7.5374021221594791E-3</v>
      </c>
      <c r="I4" s="9">
        <v>0</v>
      </c>
      <c r="J4" s="9">
        <f>EntryPrices[[#This Row],[2019/20 Entry Revenue Recovery Price]]+EntryPrices[[#This Row],[2019/20 Entry Firm Price]]</f>
        <v>7.5374021221594791E-3</v>
      </c>
      <c r="K4" s="9">
        <v>7.8321716980000004E-3</v>
      </c>
      <c r="L4" s="9">
        <v>7.8321716980000004E-3</v>
      </c>
      <c r="M4" s="9">
        <v>0</v>
      </c>
      <c r="N4" s="9">
        <f>EntryPrices[[#This Row],[2020/21 Entry Revenue Recovery Price]]+EntryPrices[[#This Row],[2020/21 Entry Firm Price]]</f>
        <v>7.8321716980000004E-3</v>
      </c>
      <c r="O4" s="9">
        <v>2.7596336173632167E-2</v>
      </c>
      <c r="P4" s="9">
        <v>2.7596336173632167E-2</v>
      </c>
      <c r="Q4" s="9">
        <v>0</v>
      </c>
      <c r="R4" s="9">
        <f>EntryPrices[[#This Row],[2021/22 Entry Revenue Recovery Price]]+EntryPrices[[#This Row],[2021/22 Entry Firm Price]]</f>
        <v>2.7596336173632167E-2</v>
      </c>
    </row>
    <row r="5" spans="1:18" x14ac:dyDescent="0.25">
      <c r="A5" s="1" t="s">
        <v>56</v>
      </c>
      <c r="B5" s="1" t="s">
        <v>301</v>
      </c>
      <c r="C5" s="9">
        <v>1E-4</v>
      </c>
      <c r="D5" s="9">
        <v>0</v>
      </c>
      <c r="E5" s="9">
        <v>4.3400000000000001E-2</v>
      </c>
      <c r="F5" s="9">
        <f>EntryPrices[[#This Row],[2017/18 Entry Revenue Recovery Price]]+EntryPrices[[#This Row],[2017/18 Entry Firm Price]]</f>
        <v>4.3500000000000004E-2</v>
      </c>
      <c r="G5" s="9">
        <v>8.606998847371464E-3</v>
      </c>
      <c r="H5" s="9">
        <v>8.606998847371464E-3</v>
      </c>
      <c r="I5" s="9">
        <v>0</v>
      </c>
      <c r="J5" s="9">
        <f>EntryPrices[[#This Row],[2019/20 Entry Revenue Recovery Price]]+EntryPrices[[#This Row],[2019/20 Entry Firm Price]]</f>
        <v>8.606998847371464E-3</v>
      </c>
      <c r="K5" s="9">
        <v>8.9435977654576688E-3</v>
      </c>
      <c r="L5" s="9">
        <v>8.9435977654576688E-3</v>
      </c>
      <c r="M5" s="9">
        <v>0</v>
      </c>
      <c r="N5" s="9">
        <f>EntryPrices[[#This Row],[2020/21 Entry Revenue Recovery Price]]+EntryPrices[[#This Row],[2020/21 Entry Firm Price]]</f>
        <v>8.9435977654576688E-3</v>
      </c>
      <c r="O5" s="9">
        <v>3.1362354843453781E-2</v>
      </c>
      <c r="P5" s="9">
        <v>3.1362354843453781E-2</v>
      </c>
      <c r="Q5" s="9">
        <v>0</v>
      </c>
      <c r="R5" s="9">
        <f>EntryPrices[[#This Row],[2021/22 Entry Revenue Recovery Price]]+EntryPrices[[#This Row],[2021/22 Entry Firm Price]]</f>
        <v>3.1362354843453781E-2</v>
      </c>
    </row>
    <row r="6" spans="1:18" x14ac:dyDescent="0.25">
      <c r="A6" s="1" t="s">
        <v>57</v>
      </c>
      <c r="B6" s="1" t="s">
        <v>300</v>
      </c>
      <c r="C6" s="9">
        <v>1.4E-3</v>
      </c>
      <c r="D6" s="9">
        <v>0</v>
      </c>
      <c r="E6" s="9">
        <v>4.3400000000000001E-2</v>
      </c>
      <c r="F6" s="9">
        <f>EntryPrices[[#This Row],[2017/18 Entry Revenue Recovery Price]]+EntryPrices[[#This Row],[2017/18 Entry Firm Price]]</f>
        <v>4.48E-2</v>
      </c>
      <c r="G6" s="9">
        <v>9.507845089379784E-3</v>
      </c>
      <c r="H6" s="9">
        <v>9.507845089379784E-3</v>
      </c>
      <c r="I6" s="9">
        <v>0</v>
      </c>
      <c r="J6" s="9">
        <f>EntryPrices[[#This Row],[2019/20 Entry Revenue Recovery Price]]+EntryPrices[[#This Row],[2019/20 Entry Firm Price]]</f>
        <v>9.507845089379784E-3</v>
      </c>
      <c r="K6" s="9">
        <v>9.8796739262563948E-3</v>
      </c>
      <c r="L6" s="9">
        <v>9.8796739262563948E-3</v>
      </c>
      <c r="M6" s="9">
        <v>0</v>
      </c>
      <c r="N6" s="9">
        <f>EntryPrices[[#This Row],[2020/21 Entry Revenue Recovery Price]]+EntryPrices[[#This Row],[2020/21 Entry Firm Price]]</f>
        <v>9.8796739262563948E-3</v>
      </c>
      <c r="O6" s="9">
        <v>3.5947392881744124E-2</v>
      </c>
      <c r="P6" s="9">
        <v>3.5947392881744124E-2</v>
      </c>
      <c r="Q6" s="9">
        <v>0</v>
      </c>
      <c r="R6" s="9">
        <f>EntryPrices[[#This Row],[2021/22 Entry Revenue Recovery Price]]+EntryPrices[[#This Row],[2021/22 Entry Firm Price]]</f>
        <v>3.5947392881744124E-2</v>
      </c>
    </row>
    <row r="7" spans="1:18" x14ac:dyDescent="0.25">
      <c r="A7" s="1" t="s">
        <v>58</v>
      </c>
      <c r="B7" s="1" t="s">
        <v>298</v>
      </c>
      <c r="C7" s="9">
        <v>1E-4</v>
      </c>
      <c r="D7" s="9">
        <v>0</v>
      </c>
      <c r="E7" s="9">
        <v>0</v>
      </c>
      <c r="F7" s="9">
        <f>EntryPrices[[#This Row],[2017/18 Entry Revenue Recovery Price]]+EntryPrices[[#This Row],[2017/18 Entry Firm Price]]</f>
        <v>1E-4</v>
      </c>
      <c r="G7" s="9">
        <v>4.6721391269584026E-3</v>
      </c>
      <c r="H7" s="9">
        <v>4.6721391269584026E-3</v>
      </c>
      <c r="I7" s="9">
        <v>0</v>
      </c>
      <c r="J7" s="9">
        <f>EntryPrices[[#This Row],[2019/20 Entry Revenue Recovery Price]]+EntryPrices[[#This Row],[2019/20 Entry Firm Price]]</f>
        <v>4.6721391269584026E-3</v>
      </c>
      <c r="K7" s="9">
        <v>4.8548551936350819E-3</v>
      </c>
      <c r="L7" s="9">
        <v>4.8548551936350819E-3</v>
      </c>
      <c r="M7" s="9">
        <v>0</v>
      </c>
      <c r="N7" s="9">
        <f>EntryPrices[[#This Row],[2020/21 Entry Revenue Recovery Price]]+EntryPrices[[#This Row],[2020/21 Entry Firm Price]]</f>
        <v>4.8548551936350819E-3</v>
      </c>
      <c r="O7" s="9">
        <v>1.6476744580013154E-2</v>
      </c>
      <c r="P7" s="9">
        <v>1.6476744580013154E-2</v>
      </c>
      <c r="Q7" s="9">
        <v>0</v>
      </c>
      <c r="R7" s="9">
        <f>EntryPrices[[#This Row],[2021/22 Entry Revenue Recovery Price]]+EntryPrices[[#This Row],[2021/22 Entry Firm Price]]</f>
        <v>1.6476744580013154E-2</v>
      </c>
    </row>
    <row r="8" spans="1:18" x14ac:dyDescent="0.25">
      <c r="A8" s="1" t="s">
        <v>59</v>
      </c>
      <c r="B8" s="1" t="s">
        <v>301</v>
      </c>
      <c r="C8" s="9">
        <v>4.1000000000000003E-3</v>
      </c>
      <c r="D8" s="9">
        <v>0</v>
      </c>
      <c r="E8" s="9">
        <v>4.3400000000000001E-2</v>
      </c>
      <c r="F8" s="9">
        <f>EntryPrices[[#This Row],[2017/18 Entry Revenue Recovery Price]]+EntryPrices[[#This Row],[2017/18 Entry Firm Price]]</f>
        <v>4.7500000000000001E-2</v>
      </c>
      <c r="G8" s="9">
        <v>0</v>
      </c>
      <c r="H8" s="9">
        <v>0</v>
      </c>
      <c r="I8" s="9">
        <v>0</v>
      </c>
      <c r="J8" s="9">
        <f>EntryPrices[[#This Row],[2019/20 Entry Revenue Recovery Price]]+EntryPrices[[#This Row],[2019/20 Entry Firm Price]]</f>
        <v>0</v>
      </c>
      <c r="K8" s="9">
        <v>0</v>
      </c>
      <c r="L8" s="9">
        <v>0</v>
      </c>
      <c r="M8" s="9">
        <v>0</v>
      </c>
      <c r="N8" s="9">
        <f>EntryPrices[[#This Row],[2020/21 Entry Revenue Recovery Price]]+EntryPrices[[#This Row],[2020/21 Entry Firm Price]]</f>
        <v>0</v>
      </c>
      <c r="O8" s="9">
        <v>0</v>
      </c>
      <c r="P8" s="9">
        <v>0</v>
      </c>
      <c r="Q8" s="9">
        <v>0</v>
      </c>
      <c r="R8" s="9">
        <f>EntryPrices[[#This Row],[2021/22 Entry Revenue Recovery Price]]+EntryPrices[[#This Row],[2021/22 Entry Firm Price]]</f>
        <v>0</v>
      </c>
    </row>
    <row r="9" spans="1:18" x14ac:dyDescent="0.25">
      <c r="A9" s="1" t="s">
        <v>60</v>
      </c>
      <c r="B9" s="1" t="s">
        <v>298</v>
      </c>
      <c r="C9" s="9">
        <v>1E-4</v>
      </c>
      <c r="D9" s="9">
        <v>0</v>
      </c>
      <c r="E9" s="9">
        <v>0</v>
      </c>
      <c r="F9" s="9">
        <f>EntryPrices[[#This Row],[2017/18 Entry Revenue Recovery Price]]+EntryPrices[[#This Row],[2017/18 Entry Firm Price]]</f>
        <v>1E-4</v>
      </c>
      <c r="G9" s="9">
        <v>3.7791063292386849E-3</v>
      </c>
      <c r="H9" s="9">
        <v>3.7791063292386849E-3</v>
      </c>
      <c r="I9" s="9">
        <v>0</v>
      </c>
      <c r="J9" s="9">
        <f>EntryPrices[[#This Row],[2019/20 Entry Revenue Recovery Price]]+EntryPrices[[#This Row],[2019/20 Entry Firm Price]]</f>
        <v>3.7791063292386849E-3</v>
      </c>
      <c r="K9" s="9">
        <v>3.9268980420426132E-3</v>
      </c>
      <c r="L9" s="9">
        <v>3.9268980420426132E-3</v>
      </c>
      <c r="M9" s="9">
        <v>0</v>
      </c>
      <c r="N9" s="9">
        <f>EntryPrices[[#This Row],[2020/21 Entry Revenue Recovery Price]]+EntryPrices[[#This Row],[2020/21 Entry Firm Price]]</f>
        <v>3.9268980420426132E-3</v>
      </c>
      <c r="O9" s="9">
        <v>1.3726744559770541E-2</v>
      </c>
      <c r="P9" s="9">
        <v>1.3726744559770541E-2</v>
      </c>
      <c r="Q9" s="9">
        <v>0</v>
      </c>
      <c r="R9" s="9">
        <f>EntryPrices[[#This Row],[2021/22 Entry Revenue Recovery Price]]+EntryPrices[[#This Row],[2021/22 Entry Firm Price]]</f>
        <v>1.3726744559770541E-2</v>
      </c>
    </row>
    <row r="10" spans="1:18" x14ac:dyDescent="0.25">
      <c r="A10" s="1" t="s">
        <v>61</v>
      </c>
      <c r="B10" s="1" t="s">
        <v>298</v>
      </c>
      <c r="C10" s="9">
        <v>1.35E-2</v>
      </c>
      <c r="D10" s="9">
        <v>0</v>
      </c>
      <c r="E10" s="9">
        <v>0</v>
      </c>
      <c r="F10" s="9">
        <f>EntryPrices[[#This Row],[2017/18 Entry Revenue Recovery Price]]+EntryPrices[[#This Row],[2017/18 Entry Firm Price]]</f>
        <v>1.35E-2</v>
      </c>
      <c r="G10" s="9">
        <v>3.65412698243406E-3</v>
      </c>
      <c r="H10" s="9">
        <v>3.65412698243406E-3</v>
      </c>
      <c r="I10" s="9">
        <v>0</v>
      </c>
      <c r="J10" s="9">
        <f>EntryPrices[[#This Row],[2019/20 Entry Revenue Recovery Price]]+EntryPrices[[#This Row],[2019/20 Entry Firm Price]]</f>
        <v>3.65412698243406E-3</v>
      </c>
      <c r="K10" s="9">
        <v>3.7970310551135329E-3</v>
      </c>
      <c r="L10" s="9">
        <v>3.7970310551135329E-3</v>
      </c>
      <c r="M10" s="9">
        <v>0</v>
      </c>
      <c r="N10" s="9">
        <f>EntryPrices[[#This Row],[2020/21 Entry Revenue Recovery Price]]+EntryPrices[[#This Row],[2020/21 Entry Firm Price]]</f>
        <v>3.7970310551135329E-3</v>
      </c>
      <c r="O10" s="9">
        <v>0</v>
      </c>
      <c r="P10" s="9">
        <v>0</v>
      </c>
      <c r="Q10" s="9">
        <v>0</v>
      </c>
      <c r="R10" s="9">
        <f>EntryPrices[[#This Row],[2021/22 Entry Revenue Recovery Price]]+EntryPrices[[#This Row],[2021/22 Entry Firm Price]]</f>
        <v>0</v>
      </c>
    </row>
    <row r="11" spans="1:18" x14ac:dyDescent="0.25">
      <c r="A11" s="1" t="s">
        <v>62</v>
      </c>
      <c r="B11" s="1" t="s">
        <v>298</v>
      </c>
      <c r="C11" s="9">
        <v>1E-4</v>
      </c>
      <c r="D11" s="9">
        <v>0</v>
      </c>
      <c r="E11" s="9">
        <v>0</v>
      </c>
      <c r="F11" s="9">
        <f>EntryPrices[[#This Row],[2017/18 Entry Revenue Recovery Price]]+EntryPrices[[#This Row],[2017/18 Entry Firm Price]]</f>
        <v>1E-4</v>
      </c>
      <c r="G11" s="9">
        <v>5.1382484037201092E-3</v>
      </c>
      <c r="H11" s="9">
        <v>5.1382484037201092E-3</v>
      </c>
      <c r="I11" s="9">
        <v>0</v>
      </c>
      <c r="J11" s="9">
        <f>EntryPrices[[#This Row],[2019/20 Entry Revenue Recovery Price]]+EntryPrices[[#This Row],[2019/20 Entry Firm Price]]</f>
        <v>5.1382484037201092E-3</v>
      </c>
      <c r="K11" s="9">
        <v>5.3391928774234538E-3</v>
      </c>
      <c r="L11" s="9">
        <v>5.3391928774234538E-3</v>
      </c>
      <c r="M11" s="9">
        <v>0</v>
      </c>
      <c r="N11" s="9">
        <f>EntryPrices[[#This Row],[2020/21 Entry Revenue Recovery Price]]+EntryPrices[[#This Row],[2020/21 Entry Firm Price]]</f>
        <v>5.3391928774234538E-3</v>
      </c>
      <c r="O11" s="9">
        <v>0</v>
      </c>
      <c r="P11" s="9">
        <v>0</v>
      </c>
      <c r="Q11" s="9">
        <v>0</v>
      </c>
      <c r="R11" s="9">
        <f>EntryPrices[[#This Row],[2021/22 Entry Revenue Recovery Price]]+EntryPrices[[#This Row],[2021/22 Entry Firm Price]]</f>
        <v>0</v>
      </c>
    </row>
    <row r="12" spans="1:18" x14ac:dyDescent="0.25">
      <c r="A12" s="1" t="s">
        <v>63</v>
      </c>
      <c r="B12" s="1" t="s">
        <v>300</v>
      </c>
      <c r="C12" s="9">
        <v>1.4E-2</v>
      </c>
      <c r="D12" s="9">
        <v>0</v>
      </c>
      <c r="E12" s="9">
        <v>4.3400000000000001E-2</v>
      </c>
      <c r="F12" s="9">
        <f>EntryPrices[[#This Row],[2017/18 Entry Revenue Recovery Price]]+EntryPrices[[#This Row],[2017/18 Entry Firm Price]]</f>
        <v>5.74E-2</v>
      </c>
      <c r="G12" s="9">
        <v>7.2630704161282559E-3</v>
      </c>
      <c r="H12" s="9">
        <v>7.2630704161282559E-3</v>
      </c>
      <c r="I12" s="9">
        <v>0</v>
      </c>
      <c r="J12" s="9">
        <f>EntryPrices[[#This Row],[2019/20 Entry Revenue Recovery Price]]+EntryPrices[[#This Row],[2019/20 Entry Firm Price]]</f>
        <v>7.2630704161282559E-3</v>
      </c>
      <c r="K12" s="9">
        <v>7.5471115421241429E-3</v>
      </c>
      <c r="L12" s="9">
        <v>7.5471115421241429E-3</v>
      </c>
      <c r="M12" s="9">
        <v>0</v>
      </c>
      <c r="N12" s="9">
        <f>EntryPrices[[#This Row],[2020/21 Entry Revenue Recovery Price]]+EntryPrices[[#This Row],[2020/21 Entry Firm Price]]</f>
        <v>7.5471115421241429E-3</v>
      </c>
      <c r="O12" s="9">
        <v>2.7771248786889614E-2</v>
      </c>
      <c r="P12" s="9">
        <v>2.7771248786889614E-2</v>
      </c>
      <c r="Q12" s="9">
        <v>0</v>
      </c>
      <c r="R12" s="9">
        <f>EntryPrices[[#This Row],[2021/22 Entry Revenue Recovery Price]]+EntryPrices[[#This Row],[2021/22 Entry Firm Price]]</f>
        <v>2.7771248786889614E-2</v>
      </c>
    </row>
    <row r="13" spans="1:18" x14ac:dyDescent="0.25">
      <c r="A13" s="1" t="s">
        <v>64</v>
      </c>
      <c r="B13" s="1" t="s">
        <v>298</v>
      </c>
      <c r="C13" s="9">
        <v>1E-3</v>
      </c>
      <c r="D13" s="9">
        <v>0</v>
      </c>
      <c r="E13" s="9">
        <v>0</v>
      </c>
      <c r="F13" s="9">
        <f>EntryPrices[[#This Row],[2017/18 Entry Revenue Recovery Price]]+EntryPrices[[#This Row],[2017/18 Entry Firm Price]]</f>
        <v>1E-3</v>
      </c>
      <c r="G13" s="9">
        <v>4.1562626824314941E-3</v>
      </c>
      <c r="H13" s="9">
        <v>4.1562626824314941E-3</v>
      </c>
      <c r="I13" s="9">
        <v>0</v>
      </c>
      <c r="J13" s="9">
        <f>EntryPrices[[#This Row],[2019/20 Entry Revenue Recovery Price]]+EntryPrices[[#This Row],[2019/20 Entry Firm Price]]</f>
        <v>4.1562626824314941E-3</v>
      </c>
      <c r="K13" s="9">
        <v>4.3188040684589537E-3</v>
      </c>
      <c r="L13" s="9">
        <v>4.3188040684589537E-3</v>
      </c>
      <c r="M13" s="9">
        <v>0</v>
      </c>
      <c r="N13" s="9">
        <f>EntryPrices[[#This Row],[2020/21 Entry Revenue Recovery Price]]+EntryPrices[[#This Row],[2020/21 Entry Firm Price]]</f>
        <v>4.3188040684589537E-3</v>
      </c>
      <c r="O13" s="9">
        <v>0</v>
      </c>
      <c r="P13" s="9">
        <v>0</v>
      </c>
      <c r="Q13" s="9">
        <v>0</v>
      </c>
      <c r="R13" s="9">
        <f>EntryPrices[[#This Row],[2021/22 Entry Revenue Recovery Price]]+EntryPrices[[#This Row],[2021/22 Entry Firm Price]]</f>
        <v>0</v>
      </c>
    </row>
    <row r="14" spans="1:18" x14ac:dyDescent="0.25">
      <c r="A14" s="1" t="s">
        <v>65</v>
      </c>
      <c r="B14" s="1" t="s">
        <v>298</v>
      </c>
      <c r="C14" s="9">
        <v>1.4800000000000001E-2</v>
      </c>
      <c r="D14" s="9">
        <v>0</v>
      </c>
      <c r="E14" s="9">
        <v>0</v>
      </c>
      <c r="F14" s="9">
        <f>EntryPrices[[#This Row],[2017/18 Entry Revenue Recovery Price]]+EntryPrices[[#This Row],[2017/18 Entry Firm Price]]</f>
        <v>1.4800000000000001E-2</v>
      </c>
      <c r="G14" s="9">
        <v>6.2887774185937505E-3</v>
      </c>
      <c r="H14" s="9">
        <v>6.2887774185937505E-3</v>
      </c>
      <c r="I14" s="9">
        <v>0</v>
      </c>
      <c r="J14" s="9">
        <f>EntryPrices[[#This Row],[2019/20 Entry Revenue Recovery Price]]+EntryPrices[[#This Row],[2019/20 Entry Firm Price]]</f>
        <v>6.2887774185937505E-3</v>
      </c>
      <c r="K14" s="9">
        <v>6.534716300743139E-3</v>
      </c>
      <c r="L14" s="9">
        <v>6.534716300743139E-3</v>
      </c>
      <c r="M14" s="9">
        <v>0</v>
      </c>
      <c r="N14" s="9">
        <f>EntryPrices[[#This Row],[2020/21 Entry Revenue Recovery Price]]+EntryPrices[[#This Row],[2020/21 Entry Firm Price]]</f>
        <v>6.534716300743139E-3</v>
      </c>
      <c r="O14" s="9">
        <v>0</v>
      </c>
      <c r="P14" s="9">
        <v>0</v>
      </c>
      <c r="Q14" s="9">
        <v>0</v>
      </c>
      <c r="R14" s="9">
        <f>EntryPrices[[#This Row],[2021/22 Entry Revenue Recovery Price]]+EntryPrices[[#This Row],[2021/22 Entry Firm Price]]</f>
        <v>0</v>
      </c>
    </row>
    <row r="15" spans="1:18" x14ac:dyDescent="0.25">
      <c r="A15" s="1" t="s">
        <v>66</v>
      </c>
      <c r="B15" s="1" t="s">
        <v>298</v>
      </c>
      <c r="C15" s="9">
        <v>1.5900000000000001E-2</v>
      </c>
      <c r="D15" s="9">
        <v>0</v>
      </c>
      <c r="E15" s="9">
        <v>0</v>
      </c>
      <c r="F15" s="9">
        <f>EntryPrices[[#This Row],[2017/18 Entry Revenue Recovery Price]]+EntryPrices[[#This Row],[2017/18 Entry Firm Price]]</f>
        <v>1.5900000000000001E-2</v>
      </c>
      <c r="G15" s="9">
        <v>3.4861518135437543E-3</v>
      </c>
      <c r="H15" s="9">
        <v>3.4861518135437543E-3</v>
      </c>
      <c r="I15" s="9">
        <v>0</v>
      </c>
      <c r="J15" s="9">
        <f>EntryPrices[[#This Row],[2019/20 Entry Revenue Recovery Price]]+EntryPrices[[#This Row],[2019/20 Entry Firm Price]]</f>
        <v>3.4861518135437543E-3</v>
      </c>
      <c r="K15" s="9">
        <v>3.6224867834364766E-3</v>
      </c>
      <c r="L15" s="9">
        <v>3.6224867834364766E-3</v>
      </c>
      <c r="M15" s="9">
        <v>0</v>
      </c>
      <c r="N15" s="9">
        <f>EntryPrices[[#This Row],[2020/21 Entry Revenue Recovery Price]]+EntryPrices[[#This Row],[2020/21 Entry Firm Price]]</f>
        <v>3.6224867834364766E-3</v>
      </c>
      <c r="O15" s="9">
        <v>1.3399506009195308E-2</v>
      </c>
      <c r="P15" s="9">
        <v>1.3399506009195308E-2</v>
      </c>
      <c r="Q15" s="9">
        <v>0</v>
      </c>
      <c r="R15" s="9">
        <f>EntryPrices[[#This Row],[2021/22 Entry Revenue Recovery Price]]+EntryPrices[[#This Row],[2021/22 Entry Firm Price]]</f>
        <v>1.3399506009195308E-2</v>
      </c>
    </row>
    <row r="16" spans="1:18" x14ac:dyDescent="0.25">
      <c r="A16" s="1" t="s">
        <v>67</v>
      </c>
      <c r="B16" s="1" t="s">
        <v>298</v>
      </c>
      <c r="C16" s="9">
        <v>1E-4</v>
      </c>
      <c r="D16" s="9">
        <v>0</v>
      </c>
      <c r="E16" s="9">
        <v>0</v>
      </c>
      <c r="F16" s="9">
        <f>EntryPrices[[#This Row],[2017/18 Entry Revenue Recovery Price]]+EntryPrices[[#This Row],[2017/18 Entry Firm Price]]</f>
        <v>1E-4</v>
      </c>
      <c r="G16" s="9">
        <v>3.7265081138412024E-3</v>
      </c>
      <c r="H16" s="9">
        <v>3.7265081138412024E-3</v>
      </c>
      <c r="I16" s="9">
        <v>0</v>
      </c>
      <c r="J16" s="9">
        <f>EntryPrices[[#This Row],[2019/20 Entry Revenue Recovery Price]]+EntryPrices[[#This Row],[2019/20 Entry Firm Price]]</f>
        <v>3.7265081138412024E-3</v>
      </c>
      <c r="K16" s="9">
        <v>3.872242837593545E-3</v>
      </c>
      <c r="L16" s="9">
        <v>3.872242837593545E-3</v>
      </c>
      <c r="M16" s="9">
        <v>0</v>
      </c>
      <c r="N16" s="9">
        <f>EntryPrices[[#This Row],[2020/21 Entry Revenue Recovery Price]]+EntryPrices[[#This Row],[2020/21 Entry Firm Price]]</f>
        <v>3.872242837593545E-3</v>
      </c>
      <c r="O16" s="9">
        <v>1.353500422518146E-2</v>
      </c>
      <c r="P16" s="9">
        <v>1.353500422518146E-2</v>
      </c>
      <c r="Q16" s="9">
        <v>0</v>
      </c>
      <c r="R16" s="9">
        <f>EntryPrices[[#This Row],[2021/22 Entry Revenue Recovery Price]]+EntryPrices[[#This Row],[2021/22 Entry Firm Price]]</f>
        <v>1.353500422518146E-2</v>
      </c>
    </row>
    <row r="17" spans="1:18" x14ac:dyDescent="0.25">
      <c r="A17" s="1" t="s">
        <v>68</v>
      </c>
      <c r="B17" s="1" t="s">
        <v>301</v>
      </c>
      <c r="C17" s="9">
        <v>5.3E-3</v>
      </c>
      <c r="D17" s="9">
        <v>0</v>
      </c>
      <c r="E17" s="9">
        <v>4.3400000000000001E-2</v>
      </c>
      <c r="F17" s="9">
        <f>EntryPrices[[#This Row],[2017/18 Entry Revenue Recovery Price]]+EntryPrices[[#This Row],[2017/18 Entry Firm Price]]</f>
        <v>4.87E-2</v>
      </c>
      <c r="G17" s="9">
        <v>6.6846208222230436E-3</v>
      </c>
      <c r="H17" s="9">
        <v>6.6846208222230445E-3</v>
      </c>
      <c r="I17" s="9">
        <v>0</v>
      </c>
      <c r="J17" s="9">
        <f>EntryPrices[[#This Row],[2019/20 Entry Revenue Recovery Price]]+EntryPrices[[#This Row],[2019/20 Entry Firm Price]]</f>
        <v>6.6846208222230436E-3</v>
      </c>
      <c r="K17" s="9">
        <v>6.9460401829638599E-3</v>
      </c>
      <c r="L17" s="9">
        <v>6.9460401829638599E-3</v>
      </c>
      <c r="M17" s="9">
        <v>0</v>
      </c>
      <c r="N17" s="9">
        <f>EntryPrices[[#This Row],[2020/21 Entry Revenue Recovery Price]]+EntryPrices[[#This Row],[2020/21 Entry Firm Price]]</f>
        <v>6.9460401829638599E-3</v>
      </c>
      <c r="O17" s="9">
        <v>0</v>
      </c>
      <c r="P17" s="9">
        <v>0</v>
      </c>
      <c r="Q17" s="9">
        <v>0</v>
      </c>
      <c r="R17" s="9">
        <f>EntryPrices[[#This Row],[2021/22 Entry Revenue Recovery Price]]+EntryPrices[[#This Row],[2021/22 Entry Firm Price]]</f>
        <v>0</v>
      </c>
    </row>
    <row r="18" spans="1:18" x14ac:dyDescent="0.25">
      <c r="A18" s="1" t="s">
        <v>69</v>
      </c>
      <c r="B18" s="1" t="s">
        <v>298</v>
      </c>
      <c r="C18" s="9">
        <v>1.26E-2</v>
      </c>
      <c r="D18" s="9">
        <v>0</v>
      </c>
      <c r="E18" s="9">
        <v>0</v>
      </c>
      <c r="F18" s="9">
        <f>EntryPrices[[#This Row],[2017/18 Entry Revenue Recovery Price]]+EntryPrices[[#This Row],[2017/18 Entry Firm Price]]</f>
        <v>1.26E-2</v>
      </c>
      <c r="G18" s="9">
        <v>3.5878819455143081E-3</v>
      </c>
      <c r="H18" s="9">
        <v>3.5878819455143081E-3</v>
      </c>
      <c r="I18" s="9">
        <v>0</v>
      </c>
      <c r="J18" s="9">
        <f>EntryPrices[[#This Row],[2019/20 Entry Revenue Recovery Price]]+EntryPrices[[#This Row],[2019/20 Entry Firm Price]]</f>
        <v>3.5878819455143081E-3</v>
      </c>
      <c r="K18" s="9">
        <v>3.7281953349427217E-3</v>
      </c>
      <c r="L18" s="9">
        <v>3.7281953349427217E-3</v>
      </c>
      <c r="M18" s="9">
        <v>0</v>
      </c>
      <c r="N18" s="9">
        <f>EntryPrices[[#This Row],[2020/21 Entry Revenue Recovery Price]]+EntryPrices[[#This Row],[2020/21 Entry Firm Price]]</f>
        <v>3.7281953349427217E-3</v>
      </c>
      <c r="O18" s="9">
        <v>1.3825186150871348E-2</v>
      </c>
      <c r="P18" s="9">
        <v>1.382518615087135E-2</v>
      </c>
      <c r="Q18" s="9">
        <v>0</v>
      </c>
      <c r="R18" s="9">
        <f>EntryPrices[[#This Row],[2021/22 Entry Revenue Recovery Price]]+EntryPrices[[#This Row],[2021/22 Entry Firm Price]]</f>
        <v>1.3825186150871348E-2</v>
      </c>
    </row>
    <row r="19" spans="1:18" x14ac:dyDescent="0.25">
      <c r="A19" s="1" t="s">
        <v>70</v>
      </c>
      <c r="B19" s="1" t="s">
        <v>298</v>
      </c>
      <c r="C19" s="9">
        <v>5.3E-3</v>
      </c>
      <c r="D19" s="9">
        <v>0</v>
      </c>
      <c r="E19" s="9">
        <v>0</v>
      </c>
      <c r="F19" s="9">
        <f>EntryPrices[[#This Row],[2017/18 Entry Revenue Recovery Price]]+EntryPrices[[#This Row],[2017/18 Entry Firm Price]]</f>
        <v>5.3E-3</v>
      </c>
      <c r="G19" s="9">
        <v>3.3423104111115218E-3</v>
      </c>
      <c r="H19" s="9">
        <v>3.3423104111115222E-3</v>
      </c>
      <c r="I19" s="9">
        <v>0</v>
      </c>
      <c r="J19" s="9">
        <f>EntryPrices[[#This Row],[2019/20 Entry Revenue Recovery Price]]+EntryPrices[[#This Row],[2019/20 Entry Firm Price]]</f>
        <v>3.3423104111115218E-3</v>
      </c>
      <c r="K19" s="9">
        <v>3.4730200914819299E-3</v>
      </c>
      <c r="L19" s="9">
        <v>3.4730200914819299E-3</v>
      </c>
      <c r="M19" s="9">
        <v>0</v>
      </c>
      <c r="N19" s="9">
        <f>EntryPrices[[#This Row],[2020/21 Entry Revenue Recovery Price]]+EntryPrices[[#This Row],[2020/21 Entry Firm Price]]</f>
        <v>3.4730200914819299E-3</v>
      </c>
      <c r="O19" s="9">
        <v>1.2657999418913659E-2</v>
      </c>
      <c r="P19" s="9">
        <v>1.2657999418913659E-2</v>
      </c>
      <c r="Q19" s="9">
        <v>0</v>
      </c>
      <c r="R19" s="9">
        <f>EntryPrices[[#This Row],[2021/22 Entry Revenue Recovery Price]]+EntryPrices[[#This Row],[2021/22 Entry Firm Price]]</f>
        <v>1.2657999418913659E-2</v>
      </c>
    </row>
    <row r="20" spans="1:18" x14ac:dyDescent="0.25">
      <c r="A20" s="1" t="s">
        <v>71</v>
      </c>
      <c r="B20" s="1" t="s">
        <v>302</v>
      </c>
      <c r="C20" s="9">
        <v>9.4000000000000004E-3</v>
      </c>
      <c r="D20" s="9">
        <v>0</v>
      </c>
      <c r="E20" s="9">
        <v>4.3400000000000001E-2</v>
      </c>
      <c r="F20" s="9">
        <f>EntryPrices[[#This Row],[2017/18 Entry Revenue Recovery Price]]+EntryPrices[[#This Row],[2017/18 Entry Firm Price]]</f>
        <v>5.28E-2</v>
      </c>
      <c r="G20" s="9">
        <v>9.1790734374117573E-3</v>
      </c>
      <c r="H20" s="9">
        <v>9.1790734374117573E-3</v>
      </c>
      <c r="I20" s="9">
        <v>0</v>
      </c>
      <c r="J20" s="9">
        <f>EntryPrices[[#This Row],[2019/20 Entry Revenue Recovery Price]]+EntryPrices[[#This Row],[2019/20 Entry Firm Price]]</f>
        <v>9.1790734374117573E-3</v>
      </c>
      <c r="K20" s="9">
        <v>9.5380448097630108E-3</v>
      </c>
      <c r="L20" s="9">
        <v>9.5380448097630108E-3</v>
      </c>
      <c r="M20" s="9">
        <v>0</v>
      </c>
      <c r="N20" s="9">
        <f>EntryPrices[[#This Row],[2020/21 Entry Revenue Recovery Price]]+EntryPrices[[#This Row],[2020/21 Entry Firm Price]]</f>
        <v>9.5380448097630108E-3</v>
      </c>
      <c r="O20" s="9">
        <v>3.2349943322596504E-2</v>
      </c>
      <c r="P20" s="9">
        <v>3.2349943322596504E-2</v>
      </c>
      <c r="Q20" s="9">
        <v>0</v>
      </c>
      <c r="R20" s="9">
        <f>EntryPrices[[#This Row],[2021/22 Entry Revenue Recovery Price]]+EntryPrices[[#This Row],[2021/22 Entry Firm Price]]</f>
        <v>3.2349943322596504E-2</v>
      </c>
    </row>
    <row r="21" spans="1:18" x14ac:dyDescent="0.25">
      <c r="A21" s="1" t="s">
        <v>72</v>
      </c>
      <c r="B21" s="1" t="s">
        <v>302</v>
      </c>
      <c r="C21" s="9">
        <v>2.2800000000000001E-2</v>
      </c>
      <c r="D21" s="9">
        <v>0</v>
      </c>
      <c r="E21" s="9">
        <v>4.3400000000000001E-2</v>
      </c>
      <c r="F21" s="9">
        <f>EntryPrices[[#This Row],[2017/18 Entry Revenue Recovery Price]]+EntryPrices[[#This Row],[2017/18 Entry Firm Price]]</f>
        <v>6.6200000000000009E-2</v>
      </c>
      <c r="G21" s="9">
        <v>1.3903836981966075E-2</v>
      </c>
      <c r="H21" s="9">
        <v>1.3903836981966075E-2</v>
      </c>
      <c r="I21" s="9">
        <v>0</v>
      </c>
      <c r="J21" s="9">
        <f>EntryPrices[[#This Row],[2019/20 Entry Revenue Recovery Price]]+EntryPrices[[#This Row],[2019/20 Entry Firm Price]]</f>
        <v>1.3903836981966075E-2</v>
      </c>
      <c r="K21" s="9">
        <v>1.4447582434750236E-2</v>
      </c>
      <c r="L21" s="9">
        <v>1.4447582434750236E-2</v>
      </c>
      <c r="M21" s="9">
        <v>0</v>
      </c>
      <c r="N21" s="9">
        <f>EntryPrices[[#This Row],[2020/21 Entry Revenue Recovery Price]]+EntryPrices[[#This Row],[2020/21 Entry Firm Price]]</f>
        <v>1.4447582434750236E-2</v>
      </c>
      <c r="O21" s="9">
        <v>4.9861973706062802E-2</v>
      </c>
      <c r="P21" s="9">
        <v>4.9861973706062802E-2</v>
      </c>
      <c r="Q21" s="9">
        <v>0</v>
      </c>
      <c r="R21" s="9">
        <f>EntryPrices[[#This Row],[2021/22 Entry Revenue Recovery Price]]+EntryPrices[[#This Row],[2021/22 Entry Firm Price]]</f>
        <v>4.9861973706062802E-2</v>
      </c>
    </row>
    <row r="22" spans="1:18" x14ac:dyDescent="0.25">
      <c r="A22" s="1" t="s">
        <v>73</v>
      </c>
      <c r="B22" s="1" t="s">
        <v>298</v>
      </c>
      <c r="C22" s="9">
        <v>1E-4</v>
      </c>
      <c r="D22" s="9">
        <v>0</v>
      </c>
      <c r="E22" s="9">
        <v>0</v>
      </c>
      <c r="F22" s="9">
        <f>EntryPrices[[#This Row],[2017/18 Entry Revenue Recovery Price]]+EntryPrices[[#This Row],[2017/18 Entry Firm Price]]</f>
        <v>1E-4</v>
      </c>
      <c r="G22" s="9">
        <v>3.8893435831575569E-3</v>
      </c>
      <c r="H22" s="9">
        <v>3.8893435831575569E-3</v>
      </c>
      <c r="I22" s="9">
        <v>0</v>
      </c>
      <c r="J22" s="9">
        <f>EntryPrices[[#This Row],[2019/20 Entry Revenue Recovery Price]]+EntryPrices[[#This Row],[2019/20 Entry Firm Price]]</f>
        <v>3.8893435831575569E-3</v>
      </c>
      <c r="K22" s="9">
        <v>4.0414464084711863E-3</v>
      </c>
      <c r="L22" s="9">
        <v>4.0414464084711863E-3</v>
      </c>
      <c r="M22" s="9">
        <v>0</v>
      </c>
      <c r="N22" s="9">
        <f>EntryPrices[[#This Row],[2020/21 Entry Revenue Recovery Price]]+EntryPrices[[#This Row],[2020/21 Entry Firm Price]]</f>
        <v>4.0414464084711863E-3</v>
      </c>
      <c r="O22" s="9">
        <v>0</v>
      </c>
      <c r="P22" s="9">
        <v>0</v>
      </c>
      <c r="Q22" s="9">
        <v>0</v>
      </c>
      <c r="R22" s="9">
        <f>EntryPrices[[#This Row],[2021/22 Entry Revenue Recovery Price]]+EntryPrices[[#This Row],[2021/22 Entry Firm Price]]</f>
        <v>0</v>
      </c>
    </row>
    <row r="23" spans="1:18" x14ac:dyDescent="0.25">
      <c r="A23" s="1" t="s">
        <v>74</v>
      </c>
      <c r="B23" s="1" t="s">
        <v>299</v>
      </c>
      <c r="C23" s="9">
        <v>7.7000000000000002E-3</v>
      </c>
      <c r="D23" s="9">
        <v>0</v>
      </c>
      <c r="E23" s="9">
        <v>4.3400000000000001E-2</v>
      </c>
      <c r="F23" s="9">
        <f>EntryPrices[[#This Row],[2017/18 Entry Revenue Recovery Price]]+EntryPrices[[#This Row],[2017/18 Entry Firm Price]]</f>
        <v>5.11E-2</v>
      </c>
      <c r="G23" s="9">
        <v>0</v>
      </c>
      <c r="H23" s="9">
        <v>0</v>
      </c>
      <c r="I23" s="9">
        <v>0</v>
      </c>
      <c r="J23" s="9">
        <f>EntryPrices[[#This Row],[2019/20 Entry Revenue Recovery Price]]+EntryPrices[[#This Row],[2019/20 Entry Firm Price]]</f>
        <v>0</v>
      </c>
      <c r="K23" s="9">
        <v>0</v>
      </c>
      <c r="L23" s="9">
        <v>0</v>
      </c>
      <c r="M23" s="9">
        <v>0</v>
      </c>
      <c r="N23" s="9">
        <f>EntryPrices[[#This Row],[2020/21 Entry Revenue Recovery Price]]+EntryPrices[[#This Row],[2020/21 Entry Firm Price]]</f>
        <v>0</v>
      </c>
      <c r="O23" s="9">
        <v>0</v>
      </c>
      <c r="P23" s="9">
        <v>0</v>
      </c>
      <c r="Q23" s="9">
        <v>0</v>
      </c>
      <c r="R23" s="9">
        <f>EntryPrices[[#This Row],[2021/22 Entry Revenue Recovery Price]]+EntryPrices[[#This Row],[2021/22 Entry Firm Price]]</f>
        <v>0</v>
      </c>
    </row>
    <row r="24" spans="1:18" x14ac:dyDescent="0.25">
      <c r="A24" s="1" t="s">
        <v>75</v>
      </c>
      <c r="B24" s="1" t="s">
        <v>300</v>
      </c>
      <c r="C24" s="9">
        <v>4.8800000000000003E-2</v>
      </c>
      <c r="D24" s="9">
        <v>0</v>
      </c>
      <c r="E24" s="9">
        <v>4.3400000000000001E-2</v>
      </c>
      <c r="F24" s="9">
        <f>EntryPrices[[#This Row],[2017/18 Entry Revenue Recovery Price]]+EntryPrices[[#This Row],[2017/18 Entry Firm Price]]</f>
        <v>9.2200000000000004E-2</v>
      </c>
      <c r="G24" s="9">
        <v>1.7517582906850078E-2</v>
      </c>
      <c r="H24" s="9">
        <v>1.7517582906850078E-2</v>
      </c>
      <c r="I24" s="9">
        <v>0</v>
      </c>
      <c r="J24" s="9">
        <f>EntryPrices[[#This Row],[2019/20 Entry Revenue Recovery Price]]+EntryPrices[[#This Row],[2019/20 Entry Firm Price]]</f>
        <v>1.7517582906850078E-2</v>
      </c>
      <c r="K24" s="9">
        <v>1.8202653226771389E-2</v>
      </c>
      <c r="L24" s="9">
        <v>1.8202653226771389E-2</v>
      </c>
      <c r="M24" s="9">
        <v>0</v>
      </c>
      <c r="N24" s="9">
        <f>EntryPrices[[#This Row],[2020/21 Entry Revenue Recovery Price]]+EntryPrices[[#This Row],[2020/21 Entry Firm Price]]</f>
        <v>1.8202653226771389E-2</v>
      </c>
      <c r="O24" s="9">
        <v>6.665684988063518E-2</v>
      </c>
      <c r="P24" s="9">
        <v>6.665684988063518E-2</v>
      </c>
      <c r="Q24" s="9">
        <v>0</v>
      </c>
      <c r="R24" s="9">
        <f>EntryPrices[[#This Row],[2021/22 Entry Revenue Recovery Price]]+EntryPrices[[#This Row],[2021/22 Entry Firm Price]]</f>
        <v>6.665684988063518E-2</v>
      </c>
    </row>
    <row r="25" spans="1:18" x14ac:dyDescent="0.25">
      <c r="A25" s="1" t="s">
        <v>76</v>
      </c>
      <c r="B25" s="1" t="s">
        <v>300</v>
      </c>
      <c r="C25" s="9">
        <v>1.0999999999999999E-2</v>
      </c>
      <c r="D25" s="9">
        <v>0</v>
      </c>
      <c r="E25" s="9">
        <v>4.3400000000000001E-2</v>
      </c>
      <c r="F25" s="9">
        <f>EntryPrices[[#This Row],[2017/18 Entry Revenue Recovery Price]]+EntryPrices[[#This Row],[2017/18 Entry Firm Price]]</f>
        <v>5.4400000000000004E-2</v>
      </c>
      <c r="G25" s="9">
        <v>8.7107820649522331E-3</v>
      </c>
      <c r="H25" s="9">
        <v>8.7107820649522331E-3</v>
      </c>
      <c r="I25" s="9">
        <v>0</v>
      </c>
      <c r="J25" s="9">
        <f>EntryPrices[[#This Row],[2019/20 Entry Revenue Recovery Price]]+EntryPrices[[#This Row],[2019/20 Entry Firm Price]]</f>
        <v>8.7107820649522331E-3</v>
      </c>
      <c r="K25" s="9">
        <v>9.0514396937891491E-3</v>
      </c>
      <c r="L25" s="9">
        <v>9.0514396937891491E-3</v>
      </c>
      <c r="M25" s="9">
        <v>0</v>
      </c>
      <c r="N25" s="9">
        <f>EntryPrices[[#This Row],[2020/21 Entry Revenue Recovery Price]]+EntryPrices[[#This Row],[2020/21 Entry Firm Price]]</f>
        <v>9.0514396937891491E-3</v>
      </c>
      <c r="O25" s="9">
        <v>3.3715836775934337E-2</v>
      </c>
      <c r="P25" s="9">
        <v>3.3715836775934337E-2</v>
      </c>
      <c r="Q25" s="9">
        <v>0</v>
      </c>
      <c r="R25" s="9">
        <f>EntryPrices[[#This Row],[2021/22 Entry Revenue Recovery Price]]+EntryPrices[[#This Row],[2021/22 Entry Firm Price]]</f>
        <v>3.3715836775934337E-2</v>
      </c>
    </row>
    <row r="26" spans="1:18" x14ac:dyDescent="0.25">
      <c r="A26" s="1" t="s">
        <v>77</v>
      </c>
      <c r="B26" s="1" t="s">
        <v>300</v>
      </c>
      <c r="C26" s="9">
        <v>1.4200000000000001E-2</v>
      </c>
      <c r="D26" s="9">
        <v>0</v>
      </c>
      <c r="E26" s="9">
        <v>4.3400000000000001E-2</v>
      </c>
      <c r="F26" s="9">
        <f>EntryPrices[[#This Row],[2017/18 Entry Revenue Recovery Price]]+EntryPrices[[#This Row],[2017/18 Entry Firm Price]]</f>
        <v>5.7599999999999998E-2</v>
      </c>
      <c r="G26" s="9">
        <v>7.0098602837100682E-3</v>
      </c>
      <c r="H26" s="9">
        <v>7.0098602837100673E-3</v>
      </c>
      <c r="I26" s="9">
        <v>0</v>
      </c>
      <c r="J26" s="9">
        <f>EntryPrices[[#This Row],[2019/20 Entry Revenue Recovery Price]]+EntryPrices[[#This Row],[2019/20 Entry Firm Price]]</f>
        <v>7.0098602837100682E-3</v>
      </c>
      <c r="K26" s="9">
        <v>7.283998973545357E-3</v>
      </c>
      <c r="L26" s="9">
        <v>7.283998973545357E-3</v>
      </c>
      <c r="M26" s="9">
        <v>0</v>
      </c>
      <c r="N26" s="9">
        <f>EntryPrices[[#This Row],[2020/21 Entry Revenue Recovery Price]]+EntryPrices[[#This Row],[2020/21 Entry Firm Price]]</f>
        <v>7.283998973545357E-3</v>
      </c>
      <c r="O26" s="9">
        <v>2.6284536889721873E-2</v>
      </c>
      <c r="P26" s="9">
        <v>2.6284536889721873E-2</v>
      </c>
      <c r="Q26" s="9">
        <v>0</v>
      </c>
      <c r="R26" s="9">
        <f>EntryPrices[[#This Row],[2021/22 Entry Revenue Recovery Price]]+EntryPrices[[#This Row],[2021/22 Entry Firm Price]]</f>
        <v>2.6284536889721873E-2</v>
      </c>
    </row>
    <row r="27" spans="1:18" x14ac:dyDescent="0.25">
      <c r="A27" s="1" t="s">
        <v>78</v>
      </c>
      <c r="B27" s="1" t="s">
        <v>301</v>
      </c>
      <c r="C27" s="9">
        <v>1E-4</v>
      </c>
      <c r="D27" s="9">
        <v>0</v>
      </c>
      <c r="E27" s="9">
        <v>4.3400000000000001E-2</v>
      </c>
      <c r="F27" s="9">
        <f>EntryPrices[[#This Row],[2017/18 Entry Revenue Recovery Price]]+EntryPrices[[#This Row],[2017/18 Entry Firm Price]]</f>
        <v>4.3500000000000004E-2</v>
      </c>
      <c r="G27" s="9">
        <v>1.0249945463074934E-2</v>
      </c>
      <c r="H27" s="9">
        <v>1.0249945463074934E-2</v>
      </c>
      <c r="I27" s="9">
        <v>0</v>
      </c>
      <c r="J27" s="9">
        <f>EntryPrices[[#This Row],[2019/20 Entry Revenue Recovery Price]]+EntryPrices[[#This Row],[2019/20 Entry Firm Price]]</f>
        <v>1.0249945463074934E-2</v>
      </c>
      <c r="K27" s="9">
        <v>1.0650796051589567E-2</v>
      </c>
      <c r="L27" s="9">
        <v>1.0650796051589567E-2</v>
      </c>
      <c r="M27" s="9">
        <v>0</v>
      </c>
      <c r="N27" s="9">
        <f>EntryPrices[[#This Row],[2020/21 Entry Revenue Recovery Price]]+EntryPrices[[#This Row],[2020/21 Entry Firm Price]]</f>
        <v>1.0650796051589567E-2</v>
      </c>
      <c r="O27" s="9">
        <v>3.5896220178362997E-2</v>
      </c>
      <c r="P27" s="9">
        <v>3.5896220178362997E-2</v>
      </c>
      <c r="Q27" s="9">
        <v>0</v>
      </c>
      <c r="R27" s="9">
        <f>EntryPrices[[#This Row],[2021/22 Entry Revenue Recovery Price]]+EntryPrices[[#This Row],[2021/22 Entry Firm Price]]</f>
        <v>3.5896220178362997E-2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4"/>
  <sheetViews>
    <sheetView workbookViewId="0">
      <selection activeCell="D4" sqref="D4"/>
    </sheetView>
  </sheetViews>
  <sheetFormatPr defaultRowHeight="15" x14ac:dyDescent="0.25"/>
  <cols>
    <col min="1" max="1" width="13.7109375" style="3" customWidth="1"/>
    <col min="2" max="4" width="12.7109375" style="3" customWidth="1"/>
  </cols>
  <sheetData>
    <row r="1" spans="1:4" x14ac:dyDescent="0.25">
      <c r="A1" s="3" t="s">
        <v>52</v>
      </c>
      <c r="B1" s="3" t="s">
        <v>46</v>
      </c>
      <c r="C1" s="3" t="s">
        <v>50</v>
      </c>
      <c r="D1" s="3" t="s">
        <v>51</v>
      </c>
    </row>
    <row r="2" spans="1:4" x14ac:dyDescent="0.25">
      <c r="A2" s="3" t="s">
        <v>47</v>
      </c>
      <c r="B2" s="14">
        <v>0.15600355974620858</v>
      </c>
      <c r="C2" s="14">
        <v>0.15600355974620841</v>
      </c>
      <c r="D2" s="14">
        <v>0.42463795378565272</v>
      </c>
    </row>
    <row r="3" spans="1:4" x14ac:dyDescent="0.25">
      <c r="A3" s="3" t="s">
        <v>48</v>
      </c>
      <c r="B3" s="14">
        <v>7.971598408980568E-3</v>
      </c>
      <c r="C3" s="14">
        <v>7.9715984089815343E-3</v>
      </c>
      <c r="D3" s="14">
        <v>0.1161820902855917</v>
      </c>
    </row>
    <row r="4" spans="1:4" x14ac:dyDescent="0.25">
      <c r="A4" s="3" t="s">
        <v>366</v>
      </c>
      <c r="B4" s="14">
        <v>8.1987579077594575E-2</v>
      </c>
      <c r="C4" s="14">
        <v>8.1987579077594977E-2</v>
      </c>
      <c r="D4" s="14">
        <v>0.2704100220356222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27"/>
  <sheetViews>
    <sheetView zoomScale="70" zoomScaleNormal="70" workbookViewId="0">
      <selection activeCell="L1" sqref="L1"/>
    </sheetView>
  </sheetViews>
  <sheetFormatPr defaultRowHeight="15" x14ac:dyDescent="0.25"/>
  <cols>
    <col min="1" max="1" width="27.42578125" bestFit="1" customWidth="1"/>
    <col min="2" max="2" width="37.85546875" bestFit="1" customWidth="1"/>
    <col min="3" max="5" width="38.28515625" bestFit="1" customWidth="1"/>
    <col min="8" max="8" width="27.42578125" customWidth="1"/>
    <col min="9" max="9" width="44.5703125" bestFit="1" customWidth="1"/>
    <col min="10" max="12" width="45" customWidth="1"/>
  </cols>
  <sheetData>
    <row r="1" spans="1:12" x14ac:dyDescent="0.25">
      <c r="A1" s="5" t="s">
        <v>330</v>
      </c>
      <c r="B1" t="s">
        <v>329</v>
      </c>
      <c r="C1" t="s">
        <v>331</v>
      </c>
      <c r="D1" t="s">
        <v>332</v>
      </c>
      <c r="E1" t="s">
        <v>333</v>
      </c>
      <c r="H1" s="5" t="s">
        <v>330</v>
      </c>
      <c r="I1" t="s">
        <v>334</v>
      </c>
      <c r="J1" t="s">
        <v>335</v>
      </c>
      <c r="K1" t="s">
        <v>336</v>
      </c>
      <c r="L1" t="s">
        <v>337</v>
      </c>
    </row>
    <row r="2" spans="1:12" x14ac:dyDescent="0.25">
      <c r="A2" s="6" t="s">
        <v>53</v>
      </c>
      <c r="B2" s="7">
        <v>1E-4</v>
      </c>
      <c r="C2" s="7">
        <v>4.8166629899058068E-3</v>
      </c>
      <c r="D2" s="7">
        <v>5.0050310354857463E-3</v>
      </c>
      <c r="E2" s="7">
        <v>0</v>
      </c>
      <c r="H2" s="6" t="s">
        <v>53</v>
      </c>
      <c r="I2" s="7">
        <v>1E-4</v>
      </c>
      <c r="J2" s="7">
        <v>4.8166629899058068E-3</v>
      </c>
      <c r="K2" s="7">
        <v>5.0050310354857463E-3</v>
      </c>
      <c r="L2" s="7">
        <v>0</v>
      </c>
    </row>
    <row r="3" spans="1:12" x14ac:dyDescent="0.25">
      <c r="A3" s="6" t="s">
        <v>54</v>
      </c>
      <c r="B3" s="7">
        <v>1.09E-2</v>
      </c>
      <c r="C3" s="7">
        <v>7.5374021221594791E-3</v>
      </c>
      <c r="D3" s="7">
        <v>7.8321716980000004E-3</v>
      </c>
      <c r="E3" s="7">
        <v>2.7596336173632167E-2</v>
      </c>
      <c r="H3" s="6" t="s">
        <v>54</v>
      </c>
      <c r="I3" s="7">
        <v>5.4300000000000001E-2</v>
      </c>
      <c r="J3" s="7">
        <v>7.5374021221594791E-3</v>
      </c>
      <c r="K3" s="7">
        <v>7.8321716980000004E-3</v>
      </c>
      <c r="L3" s="7">
        <v>2.7596336173632167E-2</v>
      </c>
    </row>
    <row r="4" spans="1:12" x14ac:dyDescent="0.25">
      <c r="A4" s="6" t="s">
        <v>55</v>
      </c>
      <c r="B4" s="7">
        <v>1.09E-2</v>
      </c>
      <c r="C4" s="7">
        <v>7.5374021221594791E-3</v>
      </c>
      <c r="D4" s="7">
        <v>7.8321716980000004E-3</v>
      </c>
      <c r="E4" s="7">
        <v>2.7596336173632167E-2</v>
      </c>
      <c r="H4" s="6" t="s">
        <v>55</v>
      </c>
      <c r="I4" s="7">
        <v>5.4300000000000001E-2</v>
      </c>
      <c r="J4" s="7">
        <v>7.5374021221594791E-3</v>
      </c>
      <c r="K4" s="7">
        <v>7.8321716980000004E-3</v>
      </c>
      <c r="L4" s="7">
        <v>2.7596336173632167E-2</v>
      </c>
    </row>
    <row r="5" spans="1:12" x14ac:dyDescent="0.25">
      <c r="A5" s="6" t="s">
        <v>57</v>
      </c>
      <c r="B5" s="7">
        <v>1.4E-3</v>
      </c>
      <c r="C5" s="7">
        <v>9.507845089379784E-3</v>
      </c>
      <c r="D5" s="7">
        <v>9.8796739262563948E-3</v>
      </c>
      <c r="E5" s="7">
        <v>3.5947392881744124E-2</v>
      </c>
      <c r="H5" s="6" t="s">
        <v>57</v>
      </c>
      <c r="I5" s="7">
        <v>4.48E-2</v>
      </c>
      <c r="J5" s="7">
        <v>9.507845089379784E-3</v>
      </c>
      <c r="K5" s="7">
        <v>9.8796739262563948E-3</v>
      </c>
      <c r="L5" s="7">
        <v>3.5947392881744124E-2</v>
      </c>
    </row>
    <row r="6" spans="1:12" x14ac:dyDescent="0.25">
      <c r="A6" s="6" t="s">
        <v>58</v>
      </c>
      <c r="B6" s="7">
        <v>1E-4</v>
      </c>
      <c r="C6" s="7">
        <v>4.6721391269584026E-3</v>
      </c>
      <c r="D6" s="7">
        <v>4.8548551936350819E-3</v>
      </c>
      <c r="E6" s="7">
        <v>1.6476744580013154E-2</v>
      </c>
      <c r="H6" s="6" t="s">
        <v>58</v>
      </c>
      <c r="I6" s="7">
        <v>1E-4</v>
      </c>
      <c r="J6" s="7">
        <v>4.6721391269584026E-3</v>
      </c>
      <c r="K6" s="7">
        <v>4.8548551936350819E-3</v>
      </c>
      <c r="L6" s="7">
        <v>1.6476744580013154E-2</v>
      </c>
    </row>
    <row r="7" spans="1:12" x14ac:dyDescent="0.25">
      <c r="A7" s="6" t="s">
        <v>56</v>
      </c>
      <c r="B7" s="7">
        <v>1E-4</v>
      </c>
      <c r="C7" s="7">
        <v>8.606998847371464E-3</v>
      </c>
      <c r="D7" s="7">
        <v>8.9435977654576688E-3</v>
      </c>
      <c r="E7" s="7">
        <v>3.1362354843453781E-2</v>
      </c>
      <c r="H7" s="6" t="s">
        <v>56</v>
      </c>
      <c r="I7" s="7">
        <v>4.3500000000000004E-2</v>
      </c>
      <c r="J7" s="7">
        <v>8.606998847371464E-3</v>
      </c>
      <c r="K7" s="7">
        <v>8.9435977654576688E-3</v>
      </c>
      <c r="L7" s="7">
        <v>3.1362354843453781E-2</v>
      </c>
    </row>
    <row r="8" spans="1:12" x14ac:dyDescent="0.25">
      <c r="A8" s="6" t="s">
        <v>59</v>
      </c>
      <c r="B8" s="7">
        <v>4.1000000000000003E-3</v>
      </c>
      <c r="C8" s="7">
        <v>0</v>
      </c>
      <c r="D8" s="7">
        <v>0</v>
      </c>
      <c r="E8" s="7">
        <v>0</v>
      </c>
      <c r="H8" s="6" t="s">
        <v>59</v>
      </c>
      <c r="I8" s="7">
        <v>4.7500000000000001E-2</v>
      </c>
      <c r="J8" s="7">
        <v>0</v>
      </c>
      <c r="K8" s="7">
        <v>0</v>
      </c>
      <c r="L8" s="7">
        <v>0</v>
      </c>
    </row>
    <row r="9" spans="1:12" x14ac:dyDescent="0.25">
      <c r="A9" s="6" t="s">
        <v>61</v>
      </c>
      <c r="B9" s="7">
        <v>1.35E-2</v>
      </c>
      <c r="C9" s="7">
        <v>3.65412698243406E-3</v>
      </c>
      <c r="D9" s="7">
        <v>3.7970310551135329E-3</v>
      </c>
      <c r="E9" s="7">
        <v>0</v>
      </c>
      <c r="H9" s="6" t="s">
        <v>61</v>
      </c>
      <c r="I9" s="7">
        <v>1.35E-2</v>
      </c>
      <c r="J9" s="7">
        <v>3.65412698243406E-3</v>
      </c>
      <c r="K9" s="7">
        <v>3.7970310551135329E-3</v>
      </c>
      <c r="L9" s="7">
        <v>0</v>
      </c>
    </row>
    <row r="10" spans="1:12" x14ac:dyDescent="0.25">
      <c r="A10" s="6" t="s">
        <v>60</v>
      </c>
      <c r="B10" s="7">
        <v>1E-4</v>
      </c>
      <c r="C10" s="7">
        <v>3.7791063292386849E-3</v>
      </c>
      <c r="D10" s="7">
        <v>3.9268980420426132E-3</v>
      </c>
      <c r="E10" s="7">
        <v>1.3726744559770541E-2</v>
      </c>
      <c r="H10" s="6" t="s">
        <v>60</v>
      </c>
      <c r="I10" s="7">
        <v>1E-4</v>
      </c>
      <c r="J10" s="7">
        <v>3.7791063292386849E-3</v>
      </c>
      <c r="K10" s="7">
        <v>3.9268980420426132E-3</v>
      </c>
      <c r="L10" s="7">
        <v>1.3726744559770541E-2</v>
      </c>
    </row>
    <row r="11" spans="1:12" x14ac:dyDescent="0.25">
      <c r="A11" s="6" t="s">
        <v>62</v>
      </c>
      <c r="B11" s="7">
        <v>1E-4</v>
      </c>
      <c r="C11" s="7">
        <v>5.1382484037201092E-3</v>
      </c>
      <c r="D11" s="7">
        <v>5.3391928774234538E-3</v>
      </c>
      <c r="E11" s="7">
        <v>0</v>
      </c>
      <c r="H11" s="6" t="s">
        <v>62</v>
      </c>
      <c r="I11" s="7">
        <v>1E-4</v>
      </c>
      <c r="J11" s="7">
        <v>5.1382484037201092E-3</v>
      </c>
      <c r="K11" s="7">
        <v>5.3391928774234538E-3</v>
      </c>
      <c r="L11" s="7">
        <v>0</v>
      </c>
    </row>
    <row r="12" spans="1:12" x14ac:dyDescent="0.25">
      <c r="A12" s="6" t="s">
        <v>63</v>
      </c>
      <c r="B12" s="7">
        <v>1.4E-2</v>
      </c>
      <c r="C12" s="7">
        <v>7.2630704161282559E-3</v>
      </c>
      <c r="D12" s="7">
        <v>7.5471115421241429E-3</v>
      </c>
      <c r="E12" s="7">
        <v>2.7771248786889614E-2</v>
      </c>
      <c r="H12" s="6" t="s">
        <v>63</v>
      </c>
      <c r="I12" s="7">
        <v>5.74E-2</v>
      </c>
      <c r="J12" s="7">
        <v>7.2630704161282559E-3</v>
      </c>
      <c r="K12" s="7">
        <v>7.5471115421241429E-3</v>
      </c>
      <c r="L12" s="7">
        <v>2.7771248786889614E-2</v>
      </c>
    </row>
    <row r="13" spans="1:12" x14ac:dyDescent="0.25">
      <c r="A13" s="6" t="s">
        <v>64</v>
      </c>
      <c r="B13" s="7">
        <v>1E-3</v>
      </c>
      <c r="C13" s="7">
        <v>4.1562626824314941E-3</v>
      </c>
      <c r="D13" s="7">
        <v>4.3188040684589537E-3</v>
      </c>
      <c r="E13" s="7">
        <v>0</v>
      </c>
      <c r="H13" s="6" t="s">
        <v>64</v>
      </c>
      <c r="I13" s="7">
        <v>1E-3</v>
      </c>
      <c r="J13" s="7">
        <v>4.1562626824314941E-3</v>
      </c>
      <c r="K13" s="7">
        <v>4.3188040684589537E-3</v>
      </c>
      <c r="L13" s="7">
        <v>0</v>
      </c>
    </row>
    <row r="14" spans="1:12" x14ac:dyDescent="0.25">
      <c r="A14" s="6" t="s">
        <v>66</v>
      </c>
      <c r="B14" s="7">
        <v>1.5900000000000001E-2</v>
      </c>
      <c r="C14" s="7">
        <v>3.4861518135437543E-3</v>
      </c>
      <c r="D14" s="7">
        <v>3.6224867834364766E-3</v>
      </c>
      <c r="E14" s="7">
        <v>1.3399506009195308E-2</v>
      </c>
      <c r="H14" s="6" t="s">
        <v>66</v>
      </c>
      <c r="I14" s="7">
        <v>1.5900000000000001E-2</v>
      </c>
      <c r="J14" s="7">
        <v>3.4861518135437543E-3</v>
      </c>
      <c r="K14" s="7">
        <v>3.6224867834364766E-3</v>
      </c>
      <c r="L14" s="7">
        <v>1.3399506009195308E-2</v>
      </c>
    </row>
    <row r="15" spans="1:12" x14ac:dyDescent="0.25">
      <c r="A15" s="6" t="s">
        <v>65</v>
      </c>
      <c r="B15" s="7">
        <v>1.4800000000000001E-2</v>
      </c>
      <c r="C15" s="7">
        <v>6.2887774185937505E-3</v>
      </c>
      <c r="D15" s="7">
        <v>6.534716300743139E-3</v>
      </c>
      <c r="E15" s="7">
        <v>0</v>
      </c>
      <c r="H15" s="6" t="s">
        <v>65</v>
      </c>
      <c r="I15" s="7">
        <v>1.4800000000000001E-2</v>
      </c>
      <c r="J15" s="7">
        <v>6.2887774185937505E-3</v>
      </c>
      <c r="K15" s="7">
        <v>6.534716300743139E-3</v>
      </c>
      <c r="L15" s="7">
        <v>0</v>
      </c>
    </row>
    <row r="16" spans="1:12" x14ac:dyDescent="0.25">
      <c r="A16" s="6" t="s">
        <v>68</v>
      </c>
      <c r="B16" s="7">
        <v>5.3E-3</v>
      </c>
      <c r="C16" s="7">
        <v>6.6846208222230436E-3</v>
      </c>
      <c r="D16" s="7">
        <v>6.9460401829638599E-3</v>
      </c>
      <c r="E16" s="7">
        <v>0</v>
      </c>
      <c r="H16" s="6" t="s">
        <v>68</v>
      </c>
      <c r="I16" s="7">
        <v>4.87E-2</v>
      </c>
      <c r="J16" s="7">
        <v>6.6846208222230436E-3</v>
      </c>
      <c r="K16" s="7">
        <v>6.9460401829638599E-3</v>
      </c>
      <c r="L16" s="7">
        <v>0</v>
      </c>
    </row>
    <row r="17" spans="1:12" x14ac:dyDescent="0.25">
      <c r="A17" s="6" t="s">
        <v>70</v>
      </c>
      <c r="B17" s="7">
        <v>5.3E-3</v>
      </c>
      <c r="C17" s="7">
        <v>3.3423104111115218E-3</v>
      </c>
      <c r="D17" s="7">
        <v>3.4730200914819299E-3</v>
      </c>
      <c r="E17" s="7">
        <v>1.2657999418913659E-2</v>
      </c>
      <c r="H17" s="6" t="s">
        <v>70</v>
      </c>
      <c r="I17" s="7">
        <v>5.3E-3</v>
      </c>
      <c r="J17" s="7">
        <v>3.3423104111115218E-3</v>
      </c>
      <c r="K17" s="7">
        <v>3.4730200914819299E-3</v>
      </c>
      <c r="L17" s="7">
        <v>1.2657999418913659E-2</v>
      </c>
    </row>
    <row r="18" spans="1:12" x14ac:dyDescent="0.25">
      <c r="A18" s="6" t="s">
        <v>67</v>
      </c>
      <c r="B18" s="7">
        <v>1E-4</v>
      </c>
      <c r="C18" s="7">
        <v>3.7265081138412024E-3</v>
      </c>
      <c r="D18" s="7">
        <v>3.872242837593545E-3</v>
      </c>
      <c r="E18" s="7">
        <v>1.353500422518146E-2</v>
      </c>
      <c r="H18" s="6" t="s">
        <v>67</v>
      </c>
      <c r="I18" s="7">
        <v>1E-4</v>
      </c>
      <c r="J18" s="7">
        <v>3.7265081138412024E-3</v>
      </c>
      <c r="K18" s="7">
        <v>3.872242837593545E-3</v>
      </c>
      <c r="L18" s="7">
        <v>1.353500422518146E-2</v>
      </c>
    </row>
    <row r="19" spans="1:12" x14ac:dyDescent="0.25">
      <c r="A19" s="6" t="s">
        <v>69</v>
      </c>
      <c r="B19" s="7">
        <v>1.26E-2</v>
      </c>
      <c r="C19" s="7">
        <v>3.5878819455143081E-3</v>
      </c>
      <c r="D19" s="7">
        <v>3.7281953349427217E-3</v>
      </c>
      <c r="E19" s="7">
        <v>1.3825186150871348E-2</v>
      </c>
      <c r="H19" s="6" t="s">
        <v>69</v>
      </c>
      <c r="I19" s="7">
        <v>1.26E-2</v>
      </c>
      <c r="J19" s="7">
        <v>3.5878819455143081E-3</v>
      </c>
      <c r="K19" s="7">
        <v>3.7281953349427217E-3</v>
      </c>
      <c r="L19" s="7">
        <v>1.3825186150871348E-2</v>
      </c>
    </row>
    <row r="20" spans="1:12" x14ac:dyDescent="0.25">
      <c r="A20" s="6" t="s">
        <v>71</v>
      </c>
      <c r="B20" s="7">
        <v>9.4000000000000004E-3</v>
      </c>
      <c r="C20" s="7">
        <v>9.1790734374117573E-3</v>
      </c>
      <c r="D20" s="7">
        <v>9.5380448097630108E-3</v>
      </c>
      <c r="E20" s="7">
        <v>3.2349943322596504E-2</v>
      </c>
      <c r="H20" s="6" t="s">
        <v>71</v>
      </c>
      <c r="I20" s="7">
        <v>5.28E-2</v>
      </c>
      <c r="J20" s="7">
        <v>9.1790734374117573E-3</v>
      </c>
      <c r="K20" s="7">
        <v>9.5380448097630108E-3</v>
      </c>
      <c r="L20" s="7">
        <v>3.2349943322596504E-2</v>
      </c>
    </row>
    <row r="21" spans="1:12" x14ac:dyDescent="0.25">
      <c r="A21" s="6" t="s">
        <v>72</v>
      </c>
      <c r="B21" s="7">
        <v>2.2800000000000001E-2</v>
      </c>
      <c r="C21" s="7">
        <v>1.3903836981966075E-2</v>
      </c>
      <c r="D21" s="7">
        <v>1.4447582434750236E-2</v>
      </c>
      <c r="E21" s="7">
        <v>4.9861973706062802E-2</v>
      </c>
      <c r="H21" s="6" t="s">
        <v>72</v>
      </c>
      <c r="I21" s="7">
        <v>6.6200000000000009E-2</v>
      </c>
      <c r="J21" s="7">
        <v>1.3903836981966075E-2</v>
      </c>
      <c r="K21" s="7">
        <v>1.4447582434750236E-2</v>
      </c>
      <c r="L21" s="7">
        <v>4.9861973706062802E-2</v>
      </c>
    </row>
    <row r="22" spans="1:12" x14ac:dyDescent="0.25">
      <c r="A22" s="6" t="s">
        <v>74</v>
      </c>
      <c r="B22" s="7">
        <v>7.7000000000000002E-3</v>
      </c>
      <c r="C22" s="7">
        <v>0</v>
      </c>
      <c r="D22" s="7">
        <v>0</v>
      </c>
      <c r="E22" s="7">
        <v>0</v>
      </c>
      <c r="H22" s="6" t="s">
        <v>74</v>
      </c>
      <c r="I22" s="7">
        <v>5.11E-2</v>
      </c>
      <c r="J22" s="7">
        <v>0</v>
      </c>
      <c r="K22" s="7">
        <v>0</v>
      </c>
      <c r="L22" s="7">
        <v>0</v>
      </c>
    </row>
    <row r="23" spans="1:12" x14ac:dyDescent="0.25">
      <c r="A23" s="6" t="s">
        <v>73</v>
      </c>
      <c r="B23" s="7">
        <v>1E-4</v>
      </c>
      <c r="C23" s="7">
        <v>3.8893435831575569E-3</v>
      </c>
      <c r="D23" s="7">
        <v>4.0414464084711863E-3</v>
      </c>
      <c r="E23" s="7">
        <v>0</v>
      </c>
      <c r="H23" s="6" t="s">
        <v>73</v>
      </c>
      <c r="I23" s="7">
        <v>1E-4</v>
      </c>
      <c r="J23" s="7">
        <v>3.8893435831575569E-3</v>
      </c>
      <c r="K23" s="7">
        <v>4.0414464084711863E-3</v>
      </c>
      <c r="L23" s="7">
        <v>0</v>
      </c>
    </row>
    <row r="24" spans="1:12" x14ac:dyDescent="0.25">
      <c r="A24" s="6" t="s">
        <v>75</v>
      </c>
      <c r="B24" s="7">
        <v>4.8800000000000003E-2</v>
      </c>
      <c r="C24" s="7">
        <v>1.7517582906850078E-2</v>
      </c>
      <c r="D24" s="7">
        <v>1.8202653226771389E-2</v>
      </c>
      <c r="E24" s="7">
        <v>6.665684988063518E-2</v>
      </c>
      <c r="H24" s="6" t="s">
        <v>75</v>
      </c>
      <c r="I24" s="7">
        <v>9.2200000000000004E-2</v>
      </c>
      <c r="J24" s="7">
        <v>1.7517582906850078E-2</v>
      </c>
      <c r="K24" s="7">
        <v>1.8202653226771389E-2</v>
      </c>
      <c r="L24" s="7">
        <v>6.665684988063518E-2</v>
      </c>
    </row>
    <row r="25" spans="1:12" x14ac:dyDescent="0.25">
      <c r="A25" s="6" t="s">
        <v>76</v>
      </c>
      <c r="B25" s="7">
        <v>1.0999999999999999E-2</v>
      </c>
      <c r="C25" s="7">
        <v>8.7107820649522331E-3</v>
      </c>
      <c r="D25" s="7">
        <v>9.0514396937891491E-3</v>
      </c>
      <c r="E25" s="7">
        <v>3.3715836775934337E-2</v>
      </c>
      <c r="H25" s="6" t="s">
        <v>76</v>
      </c>
      <c r="I25" s="7">
        <v>5.4400000000000004E-2</v>
      </c>
      <c r="J25" s="7">
        <v>8.7107820649522331E-3</v>
      </c>
      <c r="K25" s="7">
        <v>9.0514396937891491E-3</v>
      </c>
      <c r="L25" s="7">
        <v>3.3715836775934337E-2</v>
      </c>
    </row>
    <row r="26" spans="1:12" x14ac:dyDescent="0.25">
      <c r="A26" s="6" t="s">
        <v>77</v>
      </c>
      <c r="B26" s="7">
        <v>1.4200000000000001E-2</v>
      </c>
      <c r="C26" s="7">
        <v>7.0098602837100682E-3</v>
      </c>
      <c r="D26" s="7">
        <v>7.283998973545357E-3</v>
      </c>
      <c r="E26" s="7">
        <v>2.6284536889721873E-2</v>
      </c>
      <c r="H26" s="6" t="s">
        <v>77</v>
      </c>
      <c r="I26" s="7">
        <v>5.7599999999999998E-2</v>
      </c>
      <c r="J26" s="7">
        <v>7.0098602837100682E-3</v>
      </c>
      <c r="K26" s="7">
        <v>7.283998973545357E-3</v>
      </c>
      <c r="L26" s="7">
        <v>2.6284536889721873E-2</v>
      </c>
    </row>
    <row r="27" spans="1:12" x14ac:dyDescent="0.25">
      <c r="A27" s="6" t="s">
        <v>78</v>
      </c>
      <c r="B27" s="7">
        <v>1E-4</v>
      </c>
      <c r="C27" s="7">
        <v>1.0249945463074934E-2</v>
      </c>
      <c r="D27" s="7">
        <v>1.0650796051589567E-2</v>
      </c>
      <c r="E27" s="7">
        <v>3.5896220178362997E-2</v>
      </c>
      <c r="H27" s="6" t="s">
        <v>78</v>
      </c>
      <c r="I27" s="7">
        <v>4.3500000000000004E-2</v>
      </c>
      <c r="J27" s="7">
        <v>1.0249945463074934E-2</v>
      </c>
      <c r="K27" s="7">
        <v>1.0650796051589567E-2</v>
      </c>
      <c r="L27" s="7">
        <v>3.5896220178362997E-2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298"/>
  <sheetViews>
    <sheetView topLeftCell="F197" zoomScale="85" zoomScaleNormal="85" workbookViewId="0">
      <selection activeCell="A2" sqref="A2"/>
    </sheetView>
  </sheetViews>
  <sheetFormatPr defaultRowHeight="15" x14ac:dyDescent="0.25"/>
  <cols>
    <col min="1" max="1" width="59.140625" customWidth="1"/>
    <col min="2" max="5" width="28" customWidth="1"/>
    <col min="7" max="7" width="59.140625" customWidth="1"/>
    <col min="8" max="11" width="33.28515625" customWidth="1"/>
  </cols>
  <sheetData>
    <row r="1" spans="1:11" x14ac:dyDescent="0.25">
      <c r="A1" s="5" t="s">
        <v>15</v>
      </c>
      <c r="B1" t="s">
        <v>338</v>
      </c>
      <c r="G1" s="5" t="s">
        <v>15</v>
      </c>
      <c r="H1" t="s">
        <v>338</v>
      </c>
    </row>
    <row r="3" spans="1:11" x14ac:dyDescent="0.25">
      <c r="A3" s="5" t="s">
        <v>330</v>
      </c>
      <c r="B3" t="s">
        <v>339</v>
      </c>
      <c r="C3" t="s">
        <v>340</v>
      </c>
      <c r="D3" t="s">
        <v>341</v>
      </c>
      <c r="E3" t="s">
        <v>342</v>
      </c>
      <c r="G3" s="5" t="s">
        <v>330</v>
      </c>
      <c r="H3" t="s">
        <v>343</v>
      </c>
      <c r="I3" t="s">
        <v>344</v>
      </c>
      <c r="J3" t="s">
        <v>345</v>
      </c>
      <c r="K3" t="s">
        <v>346</v>
      </c>
    </row>
    <row r="4" spans="1:11" x14ac:dyDescent="0.25">
      <c r="A4" s="6" t="s">
        <v>79</v>
      </c>
      <c r="B4" s="7">
        <v>1E-4</v>
      </c>
      <c r="C4" s="7">
        <v>1.678802447796705E-2</v>
      </c>
      <c r="D4" s="7">
        <v>1.7444563531392638E-2</v>
      </c>
      <c r="E4" s="7">
        <v>2.0854843795121269E-2</v>
      </c>
      <c r="G4" s="6" t="s">
        <v>79</v>
      </c>
      <c r="H4" s="7">
        <v>2.0299999999999999E-2</v>
      </c>
      <c r="I4" s="7">
        <v>1.678802447796705E-2</v>
      </c>
      <c r="J4" s="7">
        <v>1.7444563531392638E-2</v>
      </c>
      <c r="K4" s="7">
        <v>2.0854843795121269E-2</v>
      </c>
    </row>
    <row r="5" spans="1:11" x14ac:dyDescent="0.25">
      <c r="A5" s="6" t="s">
        <v>80</v>
      </c>
      <c r="B5" s="7">
        <v>2.5399999999999999E-2</v>
      </c>
      <c r="C5" s="7">
        <v>1.2930056372265374E-2</v>
      </c>
      <c r="D5" s="7">
        <v>1.3435719619452552E-2</v>
      </c>
      <c r="E5" s="7">
        <v>2.5309136939645781E-2</v>
      </c>
      <c r="G5" s="6" t="s">
        <v>80</v>
      </c>
      <c r="H5" s="7">
        <v>4.5600000000000002E-2</v>
      </c>
      <c r="I5" s="7">
        <v>1.2930056372265374E-2</v>
      </c>
      <c r="J5" s="7">
        <v>1.3435719619452552E-2</v>
      </c>
      <c r="K5" s="7">
        <v>2.5309136939645781E-2</v>
      </c>
    </row>
    <row r="6" spans="1:11" x14ac:dyDescent="0.25">
      <c r="A6" s="6" t="s">
        <v>81</v>
      </c>
      <c r="B6" s="7">
        <v>1.7299999999999999E-2</v>
      </c>
      <c r="C6" s="7">
        <v>9.6944941814094149E-3</v>
      </c>
      <c r="D6" s="7">
        <v>1.0073622413063815E-2</v>
      </c>
      <c r="E6" s="7">
        <v>1.9569954412827054E-2</v>
      </c>
      <c r="G6" s="6" t="s">
        <v>81</v>
      </c>
      <c r="H6" s="7">
        <v>3.7499999999999999E-2</v>
      </c>
      <c r="I6" s="7">
        <v>9.6944941814094149E-3</v>
      </c>
      <c r="J6" s="7">
        <v>1.0073622413063815E-2</v>
      </c>
      <c r="K6" s="7">
        <v>1.9569954412827054E-2</v>
      </c>
    </row>
    <row r="7" spans="1:11" x14ac:dyDescent="0.25">
      <c r="A7" s="6" t="s">
        <v>82</v>
      </c>
      <c r="B7" s="7">
        <v>1.7299999999999999E-2</v>
      </c>
      <c r="C7" s="7">
        <v>9.6944941814094132E-3</v>
      </c>
      <c r="D7" s="7">
        <v>1.0073622413063815E-2</v>
      </c>
      <c r="E7" s="7">
        <v>1.9569954412827054E-2</v>
      </c>
      <c r="G7" s="6" t="s">
        <v>82</v>
      </c>
      <c r="H7" s="7">
        <v>3.7499999999999999E-2</v>
      </c>
      <c r="I7" s="7">
        <v>9.6944941814094132E-3</v>
      </c>
      <c r="J7" s="7">
        <v>1.0073622413063815E-2</v>
      </c>
      <c r="K7" s="7">
        <v>1.9569954412827054E-2</v>
      </c>
    </row>
    <row r="8" spans="1:11" x14ac:dyDescent="0.25">
      <c r="A8" s="6" t="s">
        <v>83</v>
      </c>
      <c r="B8" s="7">
        <v>1E-4</v>
      </c>
      <c r="C8" s="7">
        <v>0</v>
      </c>
      <c r="D8" s="7">
        <v>0</v>
      </c>
      <c r="E8" s="7">
        <v>0</v>
      </c>
      <c r="G8" s="6" t="s">
        <v>83</v>
      </c>
      <c r="H8" s="7">
        <v>2.0299999999999999E-2</v>
      </c>
      <c r="I8" s="7">
        <v>0</v>
      </c>
      <c r="J8" s="7">
        <v>0</v>
      </c>
      <c r="K8" s="7">
        <v>0</v>
      </c>
    </row>
    <row r="9" spans="1:11" x14ac:dyDescent="0.25">
      <c r="A9" s="6" t="s">
        <v>84</v>
      </c>
      <c r="B9" s="7">
        <v>1E-4</v>
      </c>
      <c r="C9" s="7">
        <v>1.3931322426981831E-2</v>
      </c>
      <c r="D9" s="7">
        <v>1.4476142769076361E-2</v>
      </c>
      <c r="E9" s="7">
        <v>1.9808872593541322E-2</v>
      </c>
      <c r="G9" s="6" t="s">
        <v>84</v>
      </c>
      <c r="H9" s="7">
        <v>2.0299999999999999E-2</v>
      </c>
      <c r="I9" s="7">
        <v>1.3931322426981831E-2</v>
      </c>
      <c r="J9" s="7">
        <v>1.4476142769076361E-2</v>
      </c>
      <c r="K9" s="7">
        <v>1.9808872593541322E-2</v>
      </c>
    </row>
    <row r="10" spans="1:11" x14ac:dyDescent="0.25">
      <c r="A10" s="6" t="s">
        <v>85</v>
      </c>
      <c r="B10" s="7">
        <v>2.0799999999999999E-2</v>
      </c>
      <c r="C10" s="7">
        <v>9.9870823308106753E-3</v>
      </c>
      <c r="D10" s="7">
        <v>1.0377652977676202E-2</v>
      </c>
      <c r="E10" s="7">
        <v>1.9905532955274523E-2</v>
      </c>
      <c r="G10" s="6" t="s">
        <v>85</v>
      </c>
      <c r="H10" s="7">
        <v>4.0999999999999995E-2</v>
      </c>
      <c r="I10" s="7">
        <v>9.9870823308106753E-3</v>
      </c>
      <c r="J10" s="7">
        <v>1.0377652977676202E-2</v>
      </c>
      <c r="K10" s="7">
        <v>1.9905532955274523E-2</v>
      </c>
    </row>
    <row r="11" spans="1:11" x14ac:dyDescent="0.25">
      <c r="A11" s="6" t="s">
        <v>86</v>
      </c>
      <c r="B11" s="7">
        <v>1.4E-3</v>
      </c>
      <c r="C11" s="7">
        <v>8.6363206867422337E-3</v>
      </c>
      <c r="D11" s="7">
        <v>8.9740663110826745E-3</v>
      </c>
      <c r="E11" s="7">
        <v>1.4639640121412233E-2</v>
      </c>
      <c r="G11" s="6" t="s">
        <v>86</v>
      </c>
      <c r="H11" s="7">
        <v>2.1599999999999998E-2</v>
      </c>
      <c r="I11" s="7">
        <v>8.6363206867422337E-3</v>
      </c>
      <c r="J11" s="7">
        <v>8.9740663110826745E-3</v>
      </c>
      <c r="K11" s="7">
        <v>1.4639640121412233E-2</v>
      </c>
    </row>
    <row r="12" spans="1:11" x14ac:dyDescent="0.25">
      <c r="A12" s="6" t="s">
        <v>87</v>
      </c>
      <c r="B12" s="7">
        <v>2.2800000000000001E-2</v>
      </c>
      <c r="C12" s="7">
        <v>1.0130649093565376E-2</v>
      </c>
      <c r="D12" s="7">
        <v>1.0526834289459351E-2</v>
      </c>
      <c r="E12" s="7">
        <v>2.0048132727549111E-2</v>
      </c>
      <c r="G12" s="6" t="s">
        <v>87</v>
      </c>
      <c r="H12" s="7">
        <v>4.2999999999999997E-2</v>
      </c>
      <c r="I12" s="7">
        <v>1.0130649093565376E-2</v>
      </c>
      <c r="J12" s="7">
        <v>1.0526834289459351E-2</v>
      </c>
      <c r="K12" s="7">
        <v>2.0048132727549111E-2</v>
      </c>
    </row>
    <row r="13" spans="1:11" x14ac:dyDescent="0.25">
      <c r="A13" s="6" t="s">
        <v>88</v>
      </c>
      <c r="B13" s="7">
        <v>2.2800000000000001E-2</v>
      </c>
      <c r="C13" s="7">
        <v>1.0130649093565373E-2</v>
      </c>
      <c r="D13" s="7">
        <v>1.0526834289459351E-2</v>
      </c>
      <c r="E13" s="7">
        <v>2.0048132727549114E-2</v>
      </c>
      <c r="G13" s="6" t="s">
        <v>88</v>
      </c>
      <c r="H13" s="7">
        <v>4.2999999999999997E-2</v>
      </c>
      <c r="I13" s="7">
        <v>1.0130649093565373E-2</v>
      </c>
      <c r="J13" s="7">
        <v>1.0526834289459351E-2</v>
      </c>
      <c r="K13" s="7">
        <v>2.0048132727549114E-2</v>
      </c>
    </row>
    <row r="14" spans="1:11" x14ac:dyDescent="0.25">
      <c r="A14" s="6" t="s">
        <v>89</v>
      </c>
      <c r="B14" s="7">
        <v>1.6500000000000001E-2</v>
      </c>
      <c r="C14" s="7">
        <v>9.6742041480754794E-3</v>
      </c>
      <c r="D14" s="7">
        <v>1.0052538885575968E-2</v>
      </c>
      <c r="E14" s="7">
        <v>1.9575045783027569E-2</v>
      </c>
      <c r="G14" s="6" t="s">
        <v>89</v>
      </c>
      <c r="H14" s="7">
        <v>3.6699999999999997E-2</v>
      </c>
      <c r="I14" s="7">
        <v>9.6742041480754794E-3</v>
      </c>
      <c r="J14" s="7">
        <v>1.0052538885575968E-2</v>
      </c>
      <c r="K14" s="7">
        <v>1.9575045783027569E-2</v>
      </c>
    </row>
    <row r="15" spans="1:11" x14ac:dyDescent="0.25">
      <c r="A15" s="6" t="s">
        <v>90</v>
      </c>
      <c r="B15" s="7">
        <v>2.75E-2</v>
      </c>
      <c r="C15" s="7">
        <v>6.8199881299622006E-3</v>
      </c>
      <c r="D15" s="7">
        <v>7.086701378867433E-3</v>
      </c>
      <c r="E15" s="7">
        <v>0</v>
      </c>
      <c r="G15" s="6" t="s">
        <v>90</v>
      </c>
      <c r="H15" s="7">
        <v>2.75E-2</v>
      </c>
      <c r="I15" s="7">
        <v>6.8199881299622006E-3</v>
      </c>
      <c r="J15" s="7">
        <v>7.086701378867433E-3</v>
      </c>
      <c r="K15" s="7">
        <v>0</v>
      </c>
    </row>
    <row r="16" spans="1:11" x14ac:dyDescent="0.25">
      <c r="A16" s="6" t="s">
        <v>91</v>
      </c>
      <c r="B16" s="7">
        <v>3.5499999999999997E-2</v>
      </c>
      <c r="C16" s="7">
        <v>1.6319890423474273E-2</v>
      </c>
      <c r="D16" s="7">
        <v>1.69581218857109E-2</v>
      </c>
      <c r="E16" s="7">
        <v>3.0854599974333201E-2</v>
      </c>
      <c r="G16" s="6" t="s">
        <v>91</v>
      </c>
      <c r="H16" s="7">
        <v>5.57E-2</v>
      </c>
      <c r="I16" s="7">
        <v>1.6319890423474273E-2</v>
      </c>
      <c r="J16" s="7">
        <v>1.69581218857109E-2</v>
      </c>
      <c r="K16" s="7">
        <v>3.0854599974333201E-2</v>
      </c>
    </row>
    <row r="17" spans="1:11" x14ac:dyDescent="0.25">
      <c r="A17" s="6" t="s">
        <v>92</v>
      </c>
      <c r="B17" s="7">
        <v>1E-4</v>
      </c>
      <c r="C17" s="7">
        <v>1.0330325376651085E-2</v>
      </c>
      <c r="D17" s="7">
        <v>1.0734319429272705E-2</v>
      </c>
      <c r="E17" s="7">
        <v>1.9035166392490636E-2</v>
      </c>
      <c r="G17" s="6" t="s">
        <v>92</v>
      </c>
      <c r="H17" s="7">
        <v>2.0299999999999999E-2</v>
      </c>
      <c r="I17" s="7">
        <v>1.0330325376651085E-2</v>
      </c>
      <c r="J17" s="7">
        <v>1.0734319429272705E-2</v>
      </c>
      <c r="K17" s="7">
        <v>1.9035166392490636E-2</v>
      </c>
    </row>
    <row r="18" spans="1:11" x14ac:dyDescent="0.25">
      <c r="A18" s="6" t="s">
        <v>93</v>
      </c>
      <c r="B18" s="7">
        <v>1E-4</v>
      </c>
      <c r="C18" s="7">
        <v>0</v>
      </c>
      <c r="D18" s="7">
        <v>0</v>
      </c>
      <c r="E18" s="7">
        <v>0</v>
      </c>
      <c r="G18" s="6" t="s">
        <v>93</v>
      </c>
      <c r="H18" s="7">
        <v>1E-4</v>
      </c>
      <c r="I18" s="7">
        <v>0</v>
      </c>
      <c r="J18" s="7">
        <v>0</v>
      </c>
      <c r="K18" s="7">
        <v>0</v>
      </c>
    </row>
    <row r="19" spans="1:11" x14ac:dyDescent="0.25">
      <c r="A19" s="6" t="s">
        <v>94</v>
      </c>
      <c r="B19" s="7">
        <v>1E-4</v>
      </c>
      <c r="C19" s="7">
        <v>0</v>
      </c>
      <c r="D19" s="7">
        <v>0</v>
      </c>
      <c r="E19" s="7">
        <v>1.903516639249064E-2</v>
      </c>
      <c r="G19" s="6" t="s">
        <v>94</v>
      </c>
      <c r="H19" s="7">
        <v>2.0299999999999999E-2</v>
      </c>
      <c r="I19" s="7">
        <v>0</v>
      </c>
      <c r="J19" s="7">
        <v>0</v>
      </c>
      <c r="K19" s="7">
        <v>1.903516639249064E-2</v>
      </c>
    </row>
    <row r="20" spans="1:11" x14ac:dyDescent="0.25">
      <c r="A20" s="6" t="s">
        <v>95</v>
      </c>
      <c r="B20" s="7">
        <v>1E-4</v>
      </c>
      <c r="C20" s="7">
        <v>1.0330325376651083E-2</v>
      </c>
      <c r="D20" s="7">
        <v>1.0734319429272703E-2</v>
      </c>
      <c r="E20" s="7">
        <v>1.903516639249064E-2</v>
      </c>
      <c r="G20" s="6" t="s">
        <v>95</v>
      </c>
      <c r="H20" s="7">
        <v>2.0299999999999999E-2</v>
      </c>
      <c r="I20" s="7">
        <v>1.0330325376651083E-2</v>
      </c>
      <c r="J20" s="7">
        <v>1.0734319429272703E-2</v>
      </c>
      <c r="K20" s="7">
        <v>1.903516639249064E-2</v>
      </c>
    </row>
    <row r="21" spans="1:11" x14ac:dyDescent="0.25">
      <c r="A21" s="6" t="s">
        <v>96</v>
      </c>
      <c r="B21" s="7">
        <v>1E-4</v>
      </c>
      <c r="C21" s="7">
        <v>1.0330325376651085E-2</v>
      </c>
      <c r="D21" s="7">
        <v>1.0734319429272703E-2</v>
      </c>
      <c r="E21" s="7">
        <v>1.903516639249064E-2</v>
      </c>
      <c r="G21" s="6" t="s">
        <v>96</v>
      </c>
      <c r="H21" s="7">
        <v>2.0299999999999999E-2</v>
      </c>
      <c r="I21" s="7">
        <v>1.0330325376651085E-2</v>
      </c>
      <c r="J21" s="7">
        <v>1.0734319429272703E-2</v>
      </c>
      <c r="K21" s="7">
        <v>1.903516639249064E-2</v>
      </c>
    </row>
    <row r="22" spans="1:11" x14ac:dyDescent="0.25">
      <c r="A22" s="6" t="s">
        <v>97</v>
      </c>
      <c r="B22" s="7">
        <v>3.0999999999999999E-3</v>
      </c>
      <c r="C22" s="7">
        <v>9.5603013887893083E-3</v>
      </c>
      <c r="D22" s="7">
        <v>9.9341816647262899E-3</v>
      </c>
      <c r="E22" s="7">
        <v>1.5233956935559409E-2</v>
      </c>
      <c r="G22" s="6" t="s">
        <v>97</v>
      </c>
      <c r="H22" s="7">
        <v>2.3299999999999998E-2</v>
      </c>
      <c r="I22" s="7">
        <v>9.5603013887893083E-3</v>
      </c>
      <c r="J22" s="7">
        <v>9.9341816647262899E-3</v>
      </c>
      <c r="K22" s="7">
        <v>1.5233956935559409E-2</v>
      </c>
    </row>
    <row r="23" spans="1:11" x14ac:dyDescent="0.25">
      <c r="A23" s="6" t="s">
        <v>98</v>
      </c>
      <c r="B23" s="7">
        <v>1E-4</v>
      </c>
      <c r="C23" s="7">
        <v>1.6048035951381712E-2</v>
      </c>
      <c r="D23" s="7">
        <v>1.6675635842404501E-2</v>
      </c>
      <c r="E23" s="7">
        <v>2.1295333828291237E-2</v>
      </c>
      <c r="G23" s="6" t="s">
        <v>98</v>
      </c>
      <c r="H23" s="7">
        <v>2.0299999999999999E-2</v>
      </c>
      <c r="I23" s="7">
        <v>1.6048035951381712E-2</v>
      </c>
      <c r="J23" s="7">
        <v>1.6675635842404501E-2</v>
      </c>
      <c r="K23" s="7">
        <v>2.1295333828291237E-2</v>
      </c>
    </row>
    <row r="24" spans="1:11" x14ac:dyDescent="0.25">
      <c r="A24" s="6" t="s">
        <v>99</v>
      </c>
      <c r="B24" s="7">
        <v>1.2500000000000001E-2</v>
      </c>
      <c r="C24" s="7">
        <v>1.2517712080686166E-2</v>
      </c>
      <c r="D24" s="7">
        <v>1.3007249539443972E-2</v>
      </c>
      <c r="E24" s="7">
        <v>2.3815715863041174E-2</v>
      </c>
      <c r="G24" s="6" t="s">
        <v>99</v>
      </c>
      <c r="H24" s="7">
        <v>3.27E-2</v>
      </c>
      <c r="I24" s="7">
        <v>1.2517712080686166E-2</v>
      </c>
      <c r="J24" s="7">
        <v>1.3007249539443972E-2</v>
      </c>
      <c r="K24" s="7">
        <v>2.3815715863041174E-2</v>
      </c>
    </row>
    <row r="25" spans="1:11" x14ac:dyDescent="0.25">
      <c r="A25" s="6" t="s">
        <v>100</v>
      </c>
      <c r="B25" s="7">
        <v>8.3000000000000001E-3</v>
      </c>
      <c r="C25" s="7">
        <v>0</v>
      </c>
      <c r="D25" s="7">
        <v>0</v>
      </c>
      <c r="E25" s="7">
        <v>0</v>
      </c>
      <c r="G25" s="6" t="s">
        <v>100</v>
      </c>
      <c r="H25" s="7">
        <v>8.3000000000000001E-3</v>
      </c>
      <c r="I25" s="7">
        <v>0</v>
      </c>
      <c r="J25" s="7">
        <v>0</v>
      </c>
      <c r="K25" s="7">
        <v>0</v>
      </c>
    </row>
    <row r="26" spans="1:11" x14ac:dyDescent="0.25">
      <c r="A26" s="6" t="s">
        <v>101</v>
      </c>
      <c r="B26" s="7">
        <v>8.3000000000000001E-3</v>
      </c>
      <c r="C26" s="7">
        <v>1.1392415857912423E-2</v>
      </c>
      <c r="D26" s="7">
        <v>1.1837945701724653E-2</v>
      </c>
      <c r="E26" s="7">
        <v>0</v>
      </c>
      <c r="G26" s="6" t="s">
        <v>101</v>
      </c>
      <c r="H26" s="7">
        <v>2.8499999999999998E-2</v>
      </c>
      <c r="I26" s="7">
        <v>1.1392415857912423E-2</v>
      </c>
      <c r="J26" s="7">
        <v>1.1837945701724653E-2</v>
      </c>
      <c r="K26" s="7">
        <v>0</v>
      </c>
    </row>
    <row r="27" spans="1:11" x14ac:dyDescent="0.25">
      <c r="A27" s="6" t="s">
        <v>102</v>
      </c>
      <c r="B27" s="7">
        <v>8.3000000000000001E-3</v>
      </c>
      <c r="C27" s="7">
        <v>0</v>
      </c>
      <c r="D27" s="7">
        <v>0</v>
      </c>
      <c r="E27" s="7">
        <v>0</v>
      </c>
      <c r="G27" s="6" t="s">
        <v>102</v>
      </c>
      <c r="H27" s="7">
        <v>8.3000000000000001E-3</v>
      </c>
      <c r="I27" s="7">
        <v>0</v>
      </c>
      <c r="J27" s="7">
        <v>0</v>
      </c>
      <c r="K27" s="7">
        <v>0</v>
      </c>
    </row>
    <row r="28" spans="1:11" x14ac:dyDescent="0.25">
      <c r="A28" s="6" t="s">
        <v>103</v>
      </c>
      <c r="B28" s="7">
        <v>2.4799999999999999E-2</v>
      </c>
      <c r="C28" s="7">
        <v>7.0395897806671366E-3</v>
      </c>
      <c r="D28" s="7">
        <v>7.3148911192593806E-3</v>
      </c>
      <c r="E28" s="7">
        <v>1.3143082531657396E-2</v>
      </c>
      <c r="G28" s="6" t="s">
        <v>103</v>
      </c>
      <c r="H28" s="7">
        <v>2.4799999999999999E-2</v>
      </c>
      <c r="I28" s="7">
        <v>7.0395897806671366E-3</v>
      </c>
      <c r="J28" s="7">
        <v>7.3148911192593806E-3</v>
      </c>
      <c r="K28" s="7">
        <v>1.3143082531657396E-2</v>
      </c>
    </row>
    <row r="29" spans="1:11" x14ac:dyDescent="0.25">
      <c r="A29" s="6" t="s">
        <v>104</v>
      </c>
      <c r="B29" s="7">
        <v>1E-4</v>
      </c>
      <c r="C29" s="7">
        <v>1.3762994579628342E-2</v>
      </c>
      <c r="D29" s="7">
        <v>1.4301232026534005E-2</v>
      </c>
      <c r="E29" s="7">
        <v>1.9543560129754792E-2</v>
      </c>
      <c r="G29" s="6" t="s">
        <v>104</v>
      </c>
      <c r="H29" s="7">
        <v>2.0299999999999999E-2</v>
      </c>
      <c r="I29" s="7">
        <v>1.3762994579628342E-2</v>
      </c>
      <c r="J29" s="7">
        <v>1.4301232026534005E-2</v>
      </c>
      <c r="K29" s="7">
        <v>1.9543560129754792E-2</v>
      </c>
    </row>
    <row r="30" spans="1:11" x14ac:dyDescent="0.25">
      <c r="A30" s="6" t="s">
        <v>105</v>
      </c>
      <c r="B30" s="7">
        <v>1E-4</v>
      </c>
      <c r="C30" s="7">
        <v>1.0320404004150421E-2</v>
      </c>
      <c r="D30" s="7">
        <v>1.0724010055877782E-2</v>
      </c>
      <c r="E30" s="7">
        <v>1.5744286361918106E-2</v>
      </c>
      <c r="G30" s="6" t="s">
        <v>105</v>
      </c>
      <c r="H30" s="7">
        <v>2.0299999999999999E-2</v>
      </c>
      <c r="I30" s="7">
        <v>1.0320404004150421E-2</v>
      </c>
      <c r="J30" s="7">
        <v>1.0724010055877782E-2</v>
      </c>
      <c r="K30" s="7">
        <v>1.5744286361918106E-2</v>
      </c>
    </row>
    <row r="31" spans="1:11" x14ac:dyDescent="0.25">
      <c r="A31" s="6" t="s">
        <v>106</v>
      </c>
      <c r="B31" s="7">
        <v>8.0000000000000004E-4</v>
      </c>
      <c r="C31" s="7">
        <v>1.0202583880894985E-2</v>
      </c>
      <c r="D31" s="7">
        <v>1.0601582272423962E-2</v>
      </c>
      <c r="E31" s="7">
        <v>1.5394865211250023E-2</v>
      </c>
      <c r="G31" s="6" t="s">
        <v>106</v>
      </c>
      <c r="H31" s="7">
        <v>2.0999999999999998E-2</v>
      </c>
      <c r="I31" s="7">
        <v>1.0202583880894985E-2</v>
      </c>
      <c r="J31" s="7">
        <v>1.0601582272423962E-2</v>
      </c>
      <c r="K31" s="7">
        <v>1.5394865211250023E-2</v>
      </c>
    </row>
    <row r="32" spans="1:11" x14ac:dyDescent="0.25">
      <c r="A32" s="6" t="s">
        <v>107</v>
      </c>
      <c r="B32" s="7">
        <v>8.0000000000000004E-4</v>
      </c>
      <c r="C32" s="7">
        <v>0</v>
      </c>
      <c r="D32" s="7">
        <v>0</v>
      </c>
      <c r="E32" s="7">
        <v>1.5394865211250023E-2</v>
      </c>
      <c r="G32" s="6" t="s">
        <v>107</v>
      </c>
      <c r="H32" s="7">
        <v>2.0999999999999998E-2</v>
      </c>
      <c r="I32" s="7">
        <v>0</v>
      </c>
      <c r="J32" s="7">
        <v>0</v>
      </c>
      <c r="K32" s="7">
        <v>1.5394865211250023E-2</v>
      </c>
    </row>
    <row r="33" spans="1:11" x14ac:dyDescent="0.25">
      <c r="A33" s="6" t="s">
        <v>108</v>
      </c>
      <c r="B33" s="7">
        <v>1.3100000000000001E-2</v>
      </c>
      <c r="C33" s="7">
        <v>9.5847823313974928E-3</v>
      </c>
      <c r="D33" s="7">
        <v>9.9596199978188651E-3</v>
      </c>
      <c r="E33" s="7">
        <v>1.9224874520225033E-2</v>
      </c>
      <c r="G33" s="6" t="s">
        <v>108</v>
      </c>
      <c r="H33" s="7">
        <v>3.3299999999999996E-2</v>
      </c>
      <c r="I33" s="7">
        <v>9.5847823313974928E-3</v>
      </c>
      <c r="J33" s="7">
        <v>9.9596199978188651E-3</v>
      </c>
      <c r="K33" s="7">
        <v>1.9224874520225033E-2</v>
      </c>
    </row>
    <row r="34" spans="1:11" x14ac:dyDescent="0.25">
      <c r="A34" s="6" t="s">
        <v>109</v>
      </c>
      <c r="B34" s="7">
        <v>1E-4</v>
      </c>
      <c r="C34" s="7">
        <v>1.4155707846030494E-2</v>
      </c>
      <c r="D34" s="7">
        <v>1.4709303359427524E-2</v>
      </c>
      <c r="E34" s="7">
        <v>1.9844624600470151E-2</v>
      </c>
      <c r="G34" s="6" t="s">
        <v>109</v>
      </c>
      <c r="H34" s="7">
        <v>2.0299999999999999E-2</v>
      </c>
      <c r="I34" s="7">
        <v>1.4155707846030494E-2</v>
      </c>
      <c r="J34" s="7">
        <v>1.4709303359427524E-2</v>
      </c>
      <c r="K34" s="7">
        <v>1.9844624600470151E-2</v>
      </c>
    </row>
    <row r="35" spans="1:11" x14ac:dyDescent="0.25">
      <c r="A35" s="6" t="s">
        <v>110</v>
      </c>
      <c r="B35" s="7">
        <v>1.9400000000000001E-2</v>
      </c>
      <c r="C35" s="7">
        <v>1.1927314966646072E-2</v>
      </c>
      <c r="D35" s="7">
        <v>1.2393763421518648E-2</v>
      </c>
      <c r="E35" s="7">
        <v>2.0518671332408197E-2</v>
      </c>
      <c r="G35" s="6" t="s">
        <v>110</v>
      </c>
      <c r="H35" s="7">
        <v>3.9599999999999996E-2</v>
      </c>
      <c r="I35" s="7">
        <v>1.1927314966646072E-2</v>
      </c>
      <c r="J35" s="7">
        <v>1.2393763421518648E-2</v>
      </c>
      <c r="K35" s="7">
        <v>2.0518671332408197E-2</v>
      </c>
    </row>
    <row r="36" spans="1:11" x14ac:dyDescent="0.25">
      <c r="A36" s="6" t="s">
        <v>111</v>
      </c>
      <c r="B36" s="7">
        <v>3.5000000000000001E-3</v>
      </c>
      <c r="C36" s="7">
        <v>8.6951003813437698E-3</v>
      </c>
      <c r="D36" s="7">
        <v>9.0351447374441615E-3</v>
      </c>
      <c r="E36" s="7">
        <v>1.5219993568424456E-2</v>
      </c>
      <c r="G36" s="6" t="s">
        <v>111</v>
      </c>
      <c r="H36" s="7">
        <v>2.3699999999999999E-2</v>
      </c>
      <c r="I36" s="7">
        <v>8.6951003813437698E-3</v>
      </c>
      <c r="J36" s="7">
        <v>9.0351447374441615E-3</v>
      </c>
      <c r="K36" s="7">
        <v>1.5219993568424456E-2</v>
      </c>
    </row>
    <row r="37" spans="1:11" x14ac:dyDescent="0.25">
      <c r="A37" s="6" t="s">
        <v>112</v>
      </c>
      <c r="B37" s="7">
        <v>4.7000000000000002E-3</v>
      </c>
      <c r="C37" s="7">
        <v>8.6951003813437698E-3</v>
      </c>
      <c r="D37" s="7">
        <v>9.0351447374441632E-3</v>
      </c>
      <c r="E37" s="7">
        <v>1.5219993568424456E-2</v>
      </c>
      <c r="G37" s="6" t="s">
        <v>112</v>
      </c>
      <c r="H37" s="7">
        <v>2.4899999999999999E-2</v>
      </c>
      <c r="I37" s="7">
        <v>8.6951003813437698E-3</v>
      </c>
      <c r="J37" s="7">
        <v>9.0351447374441632E-3</v>
      </c>
      <c r="K37" s="7">
        <v>1.5219993568424456E-2</v>
      </c>
    </row>
    <row r="38" spans="1:11" x14ac:dyDescent="0.25">
      <c r="A38" s="6" t="s">
        <v>113</v>
      </c>
      <c r="B38" s="7">
        <v>3.5000000000000001E-3</v>
      </c>
      <c r="C38" s="7">
        <v>8.6951003813437698E-3</v>
      </c>
      <c r="D38" s="7">
        <v>9.0351447374441632E-3</v>
      </c>
      <c r="E38" s="7">
        <v>1.521999356842446E-2</v>
      </c>
      <c r="G38" s="6" t="s">
        <v>113</v>
      </c>
      <c r="H38" s="7">
        <v>2.3699999999999999E-2</v>
      </c>
      <c r="I38" s="7">
        <v>8.6951003813437698E-3</v>
      </c>
      <c r="J38" s="7">
        <v>9.0351447374441632E-3</v>
      </c>
      <c r="K38" s="7">
        <v>1.521999356842446E-2</v>
      </c>
    </row>
    <row r="39" spans="1:11" x14ac:dyDescent="0.25">
      <c r="A39" s="6" t="s">
        <v>114</v>
      </c>
      <c r="B39" s="7">
        <v>2.6599999999999999E-2</v>
      </c>
      <c r="C39" s="7">
        <v>1.4597342424026714E-2</v>
      </c>
      <c r="D39" s="7">
        <v>1.5168209198147611E-2</v>
      </c>
      <c r="E39" s="7">
        <v>2.7194806142970266E-2</v>
      </c>
      <c r="G39" s="6" t="s">
        <v>114</v>
      </c>
      <c r="H39" s="7">
        <v>4.6799999999999994E-2</v>
      </c>
      <c r="I39" s="7">
        <v>1.4597342424026714E-2</v>
      </c>
      <c r="J39" s="7">
        <v>1.5168209198147611E-2</v>
      </c>
      <c r="K39" s="7">
        <v>2.7194806142970266E-2</v>
      </c>
    </row>
    <row r="40" spans="1:11" x14ac:dyDescent="0.25">
      <c r="A40" s="6" t="s">
        <v>115</v>
      </c>
      <c r="B40" s="7">
        <v>2.6599999999999999E-2</v>
      </c>
      <c r="C40" s="7">
        <v>1.4597342424026716E-2</v>
      </c>
      <c r="D40" s="7">
        <v>1.5168209198147615E-2</v>
      </c>
      <c r="E40" s="7">
        <v>2.7194806142970266E-2</v>
      </c>
      <c r="G40" s="6" t="s">
        <v>115</v>
      </c>
      <c r="H40" s="7">
        <v>4.6799999999999994E-2</v>
      </c>
      <c r="I40" s="7">
        <v>1.4597342424026716E-2</v>
      </c>
      <c r="J40" s="7">
        <v>1.5168209198147615E-2</v>
      </c>
      <c r="K40" s="7">
        <v>2.7194806142970266E-2</v>
      </c>
    </row>
    <row r="41" spans="1:11" x14ac:dyDescent="0.25">
      <c r="A41" s="6" t="s">
        <v>116</v>
      </c>
      <c r="B41" s="7">
        <v>1E-4</v>
      </c>
      <c r="C41" s="7">
        <v>0</v>
      </c>
      <c r="D41" s="7">
        <v>0</v>
      </c>
      <c r="E41" s="7">
        <v>0</v>
      </c>
      <c r="G41" s="6" t="s">
        <v>116</v>
      </c>
      <c r="H41" s="7">
        <v>2.0299999999999999E-2</v>
      </c>
      <c r="I41" s="7">
        <v>0</v>
      </c>
      <c r="J41" s="7">
        <v>0</v>
      </c>
      <c r="K41" s="7">
        <v>0</v>
      </c>
    </row>
    <row r="42" spans="1:11" x14ac:dyDescent="0.25">
      <c r="A42" s="6" t="s">
        <v>117</v>
      </c>
      <c r="B42" s="7">
        <v>8.0000000000000004E-4</v>
      </c>
      <c r="C42" s="7">
        <v>9.687736908171372E-3</v>
      </c>
      <c r="D42" s="7">
        <v>1.006660087920468E-2</v>
      </c>
      <c r="E42" s="7">
        <v>1.7941468354411051E-2</v>
      </c>
      <c r="G42" s="6" t="s">
        <v>117</v>
      </c>
      <c r="H42" s="7">
        <v>2.0999999999999998E-2</v>
      </c>
      <c r="I42" s="7">
        <v>9.687736908171372E-3</v>
      </c>
      <c r="J42" s="7">
        <v>1.006660087920468E-2</v>
      </c>
      <c r="K42" s="7">
        <v>1.7941468354411051E-2</v>
      </c>
    </row>
    <row r="43" spans="1:11" x14ac:dyDescent="0.25">
      <c r="A43" s="6" t="s">
        <v>118</v>
      </c>
      <c r="B43" s="7">
        <v>1E-4</v>
      </c>
      <c r="C43" s="7">
        <v>1.4268944250730994E-2</v>
      </c>
      <c r="D43" s="7">
        <v>1.4826968166174554E-2</v>
      </c>
      <c r="E43" s="7">
        <v>2.0325546561162214E-2</v>
      </c>
      <c r="G43" s="6" t="s">
        <v>118</v>
      </c>
      <c r="H43" s="7">
        <v>2.0299999999999999E-2</v>
      </c>
      <c r="I43" s="7">
        <v>1.4268944250730994E-2</v>
      </c>
      <c r="J43" s="7">
        <v>1.4826968166174554E-2</v>
      </c>
      <c r="K43" s="7">
        <v>2.0325546561162214E-2</v>
      </c>
    </row>
    <row r="44" spans="1:11" x14ac:dyDescent="0.25">
      <c r="A44" s="6" t="s">
        <v>119</v>
      </c>
      <c r="B44" s="7">
        <v>5.4999999999999997E-3</v>
      </c>
      <c r="C44" s="7">
        <v>9.1466574394576897E-3</v>
      </c>
      <c r="D44" s="7">
        <v>9.5043611004924332E-3</v>
      </c>
      <c r="E44" s="7">
        <v>1.5214159053559096E-2</v>
      </c>
      <c r="G44" s="6" t="s">
        <v>119</v>
      </c>
      <c r="H44" s="7">
        <v>2.5700000000000001E-2</v>
      </c>
      <c r="I44" s="7">
        <v>9.1466574394576897E-3</v>
      </c>
      <c r="J44" s="7">
        <v>9.5043611004924332E-3</v>
      </c>
      <c r="K44" s="7">
        <v>1.5214159053559096E-2</v>
      </c>
    </row>
    <row r="45" spans="1:11" x14ac:dyDescent="0.25">
      <c r="A45" s="6" t="s">
        <v>120</v>
      </c>
      <c r="B45" s="7">
        <v>1E-4</v>
      </c>
      <c r="C45" s="7">
        <v>1.7261904606419177E-2</v>
      </c>
      <c r="D45" s="7">
        <v>1.7936975966095538E-2</v>
      </c>
      <c r="E45" s="7">
        <v>2.1387240641268332E-2</v>
      </c>
      <c r="G45" s="6" t="s">
        <v>120</v>
      </c>
      <c r="H45" s="7">
        <v>2.0299999999999999E-2</v>
      </c>
      <c r="I45" s="7">
        <v>1.7261904606419177E-2</v>
      </c>
      <c r="J45" s="7">
        <v>1.7936975966095538E-2</v>
      </c>
      <c r="K45" s="7">
        <v>2.1387240641268332E-2</v>
      </c>
    </row>
    <row r="46" spans="1:11" x14ac:dyDescent="0.25">
      <c r="A46" s="6" t="s">
        <v>121</v>
      </c>
      <c r="B46" s="7">
        <v>2.7900000000000001E-2</v>
      </c>
      <c r="C46" s="7">
        <v>1.1654107855127261E-2</v>
      </c>
      <c r="D46" s="7">
        <v>1.2109871840327947E-2</v>
      </c>
      <c r="E46" s="7">
        <v>2.2412351818050423E-2</v>
      </c>
      <c r="G46" s="6" t="s">
        <v>121</v>
      </c>
      <c r="H46" s="7">
        <v>4.8100000000000004E-2</v>
      </c>
      <c r="I46" s="7">
        <v>1.1654107855127261E-2</v>
      </c>
      <c r="J46" s="7">
        <v>1.2109871840327947E-2</v>
      </c>
      <c r="K46" s="7">
        <v>2.2412351818050423E-2</v>
      </c>
    </row>
    <row r="47" spans="1:11" x14ac:dyDescent="0.25">
      <c r="A47" s="6" t="s">
        <v>122</v>
      </c>
      <c r="B47" s="7">
        <v>1.03E-2</v>
      </c>
      <c r="C47" s="7">
        <v>9.0209892618097406E-3</v>
      </c>
      <c r="D47" s="7">
        <v>9.3737783442109472E-3</v>
      </c>
      <c r="E47" s="7">
        <v>1.7946953227719272E-2</v>
      </c>
      <c r="G47" s="6" t="s">
        <v>122</v>
      </c>
      <c r="H47" s="7">
        <v>3.0499999999999999E-2</v>
      </c>
      <c r="I47" s="7">
        <v>9.0209892618097406E-3</v>
      </c>
      <c r="J47" s="7">
        <v>9.3737783442109472E-3</v>
      </c>
      <c r="K47" s="7">
        <v>1.7946953227719272E-2</v>
      </c>
    </row>
    <row r="48" spans="1:11" x14ac:dyDescent="0.25">
      <c r="A48" s="6" t="s">
        <v>123</v>
      </c>
      <c r="B48" s="7">
        <v>1.0699999999999999E-2</v>
      </c>
      <c r="C48" s="7">
        <v>9.0209892618097406E-3</v>
      </c>
      <c r="D48" s="7">
        <v>9.3737783442109472E-3</v>
      </c>
      <c r="E48" s="7">
        <v>1.7946953227719272E-2</v>
      </c>
      <c r="G48" s="6" t="s">
        <v>123</v>
      </c>
      <c r="H48" s="7">
        <v>3.0899999999999997E-2</v>
      </c>
      <c r="I48" s="7">
        <v>9.0209892618097406E-3</v>
      </c>
      <c r="J48" s="7">
        <v>9.3737783442109472E-3</v>
      </c>
      <c r="K48" s="7">
        <v>1.7946953227719272E-2</v>
      </c>
    </row>
    <row r="49" spans="1:11" x14ac:dyDescent="0.25">
      <c r="A49" s="6" t="s">
        <v>124</v>
      </c>
      <c r="B49" s="7">
        <v>8.3000000000000001E-3</v>
      </c>
      <c r="C49" s="7">
        <v>0</v>
      </c>
      <c r="D49" s="7">
        <v>0</v>
      </c>
      <c r="E49" s="7">
        <v>0</v>
      </c>
      <c r="G49" s="6" t="s">
        <v>124</v>
      </c>
      <c r="H49" s="7">
        <v>2.8499999999999998E-2</v>
      </c>
      <c r="I49" s="7">
        <v>0</v>
      </c>
      <c r="J49" s="7">
        <v>0</v>
      </c>
      <c r="K49" s="7">
        <v>0</v>
      </c>
    </row>
    <row r="50" spans="1:11" x14ac:dyDescent="0.25">
      <c r="A50" s="6" t="s">
        <v>125</v>
      </c>
      <c r="B50" s="7">
        <v>1E-4</v>
      </c>
      <c r="C50" s="7">
        <v>1.6677352099454774E-2</v>
      </c>
      <c r="D50" s="7">
        <v>1.7329563023699701E-2</v>
      </c>
      <c r="E50" s="7">
        <v>2.1793795269823512E-2</v>
      </c>
      <c r="G50" s="6" t="s">
        <v>125</v>
      </c>
      <c r="H50" s="7">
        <v>2.0299999999999999E-2</v>
      </c>
      <c r="I50" s="7">
        <v>1.6677352099454774E-2</v>
      </c>
      <c r="J50" s="7">
        <v>1.7329563023699701E-2</v>
      </c>
      <c r="K50" s="7">
        <v>2.1793795269823512E-2</v>
      </c>
    </row>
    <row r="51" spans="1:11" x14ac:dyDescent="0.25">
      <c r="A51" s="6" t="s">
        <v>126</v>
      </c>
      <c r="B51" s="7">
        <v>2.2800000000000001E-2</v>
      </c>
      <c r="C51" s="7">
        <v>1.0480065333211618E-2</v>
      </c>
      <c r="D51" s="7">
        <v>1.0889915353548158E-2</v>
      </c>
      <c r="E51" s="7">
        <v>2.0343248484636697E-2</v>
      </c>
      <c r="G51" s="6" t="s">
        <v>126</v>
      </c>
      <c r="H51" s="7">
        <v>4.2999999999999997E-2</v>
      </c>
      <c r="I51" s="7">
        <v>1.0480065333211618E-2</v>
      </c>
      <c r="J51" s="7">
        <v>1.0889915353548158E-2</v>
      </c>
      <c r="K51" s="7">
        <v>2.0343248484636697E-2</v>
      </c>
    </row>
    <row r="52" spans="1:11" x14ac:dyDescent="0.25">
      <c r="A52" s="6" t="s">
        <v>61</v>
      </c>
      <c r="B52" s="7">
        <v>1E-4</v>
      </c>
      <c r="C52" s="7">
        <v>4.5412212922536941E-3</v>
      </c>
      <c r="D52" s="7">
        <v>4.7188174789000352E-3</v>
      </c>
      <c r="E52" s="7">
        <v>0</v>
      </c>
      <c r="G52" s="6" t="s">
        <v>61</v>
      </c>
      <c r="H52" s="7">
        <v>1E-4</v>
      </c>
      <c r="I52" s="7">
        <v>4.5412212922536941E-3</v>
      </c>
      <c r="J52" s="7">
        <v>4.7188174789000352E-3</v>
      </c>
      <c r="K52" s="7">
        <v>0</v>
      </c>
    </row>
    <row r="53" spans="1:11" x14ac:dyDescent="0.25">
      <c r="A53" s="6" t="s">
        <v>127</v>
      </c>
      <c r="B53" s="7">
        <v>3.8399999999999997E-2</v>
      </c>
      <c r="C53" s="7">
        <v>1.7350934579390766E-2</v>
      </c>
      <c r="D53" s="7">
        <v>1.8029487686086143E-2</v>
      </c>
      <c r="E53" s="7">
        <v>3.2479695700202371E-2</v>
      </c>
      <c r="G53" s="6" t="s">
        <v>127</v>
      </c>
      <c r="H53" s="7">
        <v>5.8599999999999999E-2</v>
      </c>
      <c r="I53" s="7">
        <v>1.7350934579390766E-2</v>
      </c>
      <c r="J53" s="7">
        <v>1.8029487686086143E-2</v>
      </c>
      <c r="K53" s="7">
        <v>3.2479695700202371E-2</v>
      </c>
    </row>
    <row r="54" spans="1:11" x14ac:dyDescent="0.25">
      <c r="A54" s="6" t="s">
        <v>128</v>
      </c>
      <c r="B54" s="7">
        <v>2.2800000000000001E-2</v>
      </c>
      <c r="C54" s="7">
        <v>1.2099345418324787E-2</v>
      </c>
      <c r="D54" s="7">
        <v>1.2572521568290595E-2</v>
      </c>
      <c r="E54" s="7">
        <v>2.3894889587673041E-2</v>
      </c>
      <c r="G54" s="6" t="s">
        <v>128</v>
      </c>
      <c r="H54" s="7">
        <v>4.2999999999999997E-2</v>
      </c>
      <c r="I54" s="7">
        <v>1.2099345418324787E-2</v>
      </c>
      <c r="J54" s="7">
        <v>1.2572521568290595E-2</v>
      </c>
      <c r="K54" s="7">
        <v>2.3894889587673041E-2</v>
      </c>
    </row>
    <row r="55" spans="1:11" x14ac:dyDescent="0.25">
      <c r="A55" s="6" t="s">
        <v>129</v>
      </c>
      <c r="B55" s="7">
        <v>1E-4</v>
      </c>
      <c r="C55" s="7">
        <v>0</v>
      </c>
      <c r="D55" s="7">
        <v>0</v>
      </c>
      <c r="E55" s="7">
        <v>0</v>
      </c>
      <c r="G55" s="6" t="s">
        <v>129</v>
      </c>
      <c r="H55" s="7">
        <v>2.0299999999999999E-2</v>
      </c>
      <c r="I55" s="7">
        <v>0</v>
      </c>
      <c r="J55" s="7">
        <v>0</v>
      </c>
      <c r="K55" s="7">
        <v>0</v>
      </c>
    </row>
    <row r="56" spans="1:11" x14ac:dyDescent="0.25">
      <c r="A56" s="6" t="s">
        <v>130</v>
      </c>
      <c r="B56" s="7">
        <v>3.8600000000000002E-2</v>
      </c>
      <c r="C56" s="7">
        <v>1.7434376685540268E-2</v>
      </c>
      <c r="D56" s="7">
        <v>1.8116193011291533E-2</v>
      </c>
      <c r="E56" s="7">
        <v>3.2611214228563112E-2</v>
      </c>
      <c r="G56" s="6" t="s">
        <v>130</v>
      </c>
      <c r="H56" s="7">
        <v>5.8800000000000005E-2</v>
      </c>
      <c r="I56" s="7">
        <v>1.7434376685540268E-2</v>
      </c>
      <c r="J56" s="7">
        <v>1.8116193011291533E-2</v>
      </c>
      <c r="K56" s="7">
        <v>3.2611214228563112E-2</v>
      </c>
    </row>
    <row r="57" spans="1:11" x14ac:dyDescent="0.25">
      <c r="A57" s="6" t="s">
        <v>131</v>
      </c>
      <c r="B57" s="7">
        <v>1E-4</v>
      </c>
      <c r="C57" s="7">
        <v>1.3350227455310427E-2</v>
      </c>
      <c r="D57" s="7">
        <v>1.3872322577820471E-2</v>
      </c>
      <c r="E57" s="7">
        <v>1.8133756401274594E-2</v>
      </c>
      <c r="G57" s="6" t="s">
        <v>131</v>
      </c>
      <c r="H57" s="7">
        <v>2.0299999999999999E-2</v>
      </c>
      <c r="I57" s="7">
        <v>1.3350227455310427E-2</v>
      </c>
      <c r="J57" s="7">
        <v>1.3872322577820471E-2</v>
      </c>
      <c r="K57" s="7">
        <v>1.8133756401274594E-2</v>
      </c>
    </row>
    <row r="58" spans="1:11" x14ac:dyDescent="0.25">
      <c r="A58" s="6" t="s">
        <v>132</v>
      </c>
      <c r="B58" s="7">
        <v>1.5E-3</v>
      </c>
      <c r="C58" s="7">
        <v>1.1490755710233115E-2</v>
      </c>
      <c r="D58" s="7">
        <v>1.1940131387939699E-2</v>
      </c>
      <c r="E58" s="7">
        <v>1.6401438962854835E-2</v>
      </c>
      <c r="G58" s="6" t="s">
        <v>132</v>
      </c>
      <c r="H58" s="7">
        <v>2.1700000000000001E-2</v>
      </c>
      <c r="I58" s="7">
        <v>1.1490755710233115E-2</v>
      </c>
      <c r="J58" s="7">
        <v>1.1940131387939699E-2</v>
      </c>
      <c r="K58" s="7">
        <v>1.6401438962854835E-2</v>
      </c>
    </row>
    <row r="59" spans="1:11" x14ac:dyDescent="0.25">
      <c r="A59" s="6" t="s">
        <v>133</v>
      </c>
      <c r="B59" s="7">
        <v>1.29E-2</v>
      </c>
      <c r="C59" s="7">
        <v>0</v>
      </c>
      <c r="D59" s="7">
        <v>0</v>
      </c>
      <c r="E59" s="7">
        <v>0</v>
      </c>
      <c r="G59" s="6" t="s">
        <v>133</v>
      </c>
      <c r="H59" s="7">
        <v>3.3099999999999997E-2</v>
      </c>
      <c r="I59" s="7">
        <v>0</v>
      </c>
      <c r="J59" s="7">
        <v>0</v>
      </c>
      <c r="K59" s="7">
        <v>0</v>
      </c>
    </row>
    <row r="60" spans="1:11" x14ac:dyDescent="0.25">
      <c r="A60" s="6" t="s">
        <v>134</v>
      </c>
      <c r="B60" s="7">
        <v>1E-4</v>
      </c>
      <c r="C60" s="7">
        <v>1.0232919719848353E-2</v>
      </c>
      <c r="D60" s="7">
        <v>1.0633104472703971E-2</v>
      </c>
      <c r="E60" s="7">
        <v>1.5606396693775193E-2</v>
      </c>
      <c r="G60" s="6" t="s">
        <v>134</v>
      </c>
      <c r="H60" s="7">
        <v>2.0299999999999999E-2</v>
      </c>
      <c r="I60" s="7">
        <v>1.0232919719848353E-2</v>
      </c>
      <c r="J60" s="7">
        <v>1.0633104472703971E-2</v>
      </c>
      <c r="K60" s="7">
        <v>1.5606396693775193E-2</v>
      </c>
    </row>
    <row r="61" spans="1:11" x14ac:dyDescent="0.25">
      <c r="A61" s="6" t="s">
        <v>135</v>
      </c>
      <c r="B61" s="7">
        <v>2.5100000000000001E-2</v>
      </c>
      <c r="C61" s="7">
        <v>0</v>
      </c>
      <c r="D61" s="7">
        <v>0</v>
      </c>
      <c r="E61" s="7">
        <v>0</v>
      </c>
      <c r="G61" s="6" t="s">
        <v>135</v>
      </c>
      <c r="H61" s="7">
        <v>4.53E-2</v>
      </c>
      <c r="I61" s="7">
        <v>0</v>
      </c>
      <c r="J61" s="7">
        <v>0</v>
      </c>
      <c r="K61" s="7">
        <v>0</v>
      </c>
    </row>
    <row r="62" spans="1:11" x14ac:dyDescent="0.25">
      <c r="A62" s="6" t="s">
        <v>136</v>
      </c>
      <c r="B62" s="7">
        <v>1E-4</v>
      </c>
      <c r="C62" s="7">
        <v>0</v>
      </c>
      <c r="D62" s="7">
        <v>0</v>
      </c>
      <c r="E62" s="7">
        <v>0</v>
      </c>
      <c r="G62" s="6" t="s">
        <v>136</v>
      </c>
      <c r="H62" s="7">
        <v>1E-4</v>
      </c>
      <c r="I62" s="7">
        <v>0</v>
      </c>
      <c r="J62" s="7">
        <v>0</v>
      </c>
      <c r="K62" s="7">
        <v>0</v>
      </c>
    </row>
    <row r="63" spans="1:11" x14ac:dyDescent="0.25">
      <c r="A63" s="6" t="s">
        <v>137</v>
      </c>
      <c r="B63" s="7">
        <v>2.8000000000000001E-2</v>
      </c>
      <c r="C63" s="7">
        <v>1.1655078631259341E-2</v>
      </c>
      <c r="D63" s="7">
        <v>1.2110880581167773E-2</v>
      </c>
      <c r="E63" s="7">
        <v>2.2413893177727576E-2</v>
      </c>
      <c r="G63" s="6" t="s">
        <v>137</v>
      </c>
      <c r="H63" s="7">
        <v>4.82E-2</v>
      </c>
      <c r="I63" s="7">
        <v>1.1655078631259341E-2</v>
      </c>
      <c r="J63" s="7">
        <v>1.2110880581167773E-2</v>
      </c>
      <c r="K63" s="7">
        <v>2.2413893177727576E-2</v>
      </c>
    </row>
    <row r="64" spans="1:11" x14ac:dyDescent="0.25">
      <c r="A64" s="6" t="s">
        <v>138</v>
      </c>
      <c r="B64" s="7">
        <v>2.0400000000000001E-2</v>
      </c>
      <c r="C64" s="7">
        <v>1.2890379598784541E-2</v>
      </c>
      <c r="D64" s="7">
        <v>1.3394491183276786E-2</v>
      </c>
      <c r="E64" s="7">
        <v>2.4078479704341061E-2</v>
      </c>
      <c r="G64" s="6" t="s">
        <v>138</v>
      </c>
      <c r="H64" s="7">
        <v>4.0599999999999997E-2</v>
      </c>
      <c r="I64" s="7">
        <v>1.2890379598784541E-2</v>
      </c>
      <c r="J64" s="7">
        <v>1.3394491183276786E-2</v>
      </c>
      <c r="K64" s="7">
        <v>2.4078479704341061E-2</v>
      </c>
    </row>
    <row r="65" spans="1:11" x14ac:dyDescent="0.25">
      <c r="A65" s="6" t="s">
        <v>139</v>
      </c>
      <c r="B65" s="7">
        <v>9.4999999999999998E-3</v>
      </c>
      <c r="C65" s="7">
        <v>1.3522495664642078E-2</v>
      </c>
      <c r="D65" s="7">
        <v>1.4051327780372403E-2</v>
      </c>
      <c r="E65" s="7">
        <v>2.6399887289707668E-2</v>
      </c>
      <c r="G65" s="6" t="s">
        <v>139</v>
      </c>
      <c r="H65" s="7">
        <v>2.9699999999999997E-2</v>
      </c>
      <c r="I65" s="7">
        <v>1.3522495664642078E-2</v>
      </c>
      <c r="J65" s="7">
        <v>1.4051327780372403E-2</v>
      </c>
      <c r="K65" s="7">
        <v>2.6399887289707668E-2</v>
      </c>
    </row>
    <row r="66" spans="1:11" x14ac:dyDescent="0.25">
      <c r="A66" s="6" t="s">
        <v>140</v>
      </c>
      <c r="B66" s="7">
        <v>1.67E-2</v>
      </c>
      <c r="C66" s="7">
        <v>0</v>
      </c>
      <c r="D66" s="7">
        <v>0</v>
      </c>
      <c r="E66" s="7">
        <v>0</v>
      </c>
      <c r="G66" s="6" t="s">
        <v>140</v>
      </c>
      <c r="H66" s="7">
        <v>3.6900000000000002E-2</v>
      </c>
      <c r="I66" s="7">
        <v>0</v>
      </c>
      <c r="J66" s="7">
        <v>0</v>
      </c>
      <c r="K66" s="7">
        <v>0</v>
      </c>
    </row>
    <row r="67" spans="1:11" x14ac:dyDescent="0.25">
      <c r="A67" s="6" t="s">
        <v>141</v>
      </c>
      <c r="B67" s="7">
        <v>1.8599999999999998E-2</v>
      </c>
      <c r="C67" s="7">
        <v>9.8216002043554056E-3</v>
      </c>
      <c r="D67" s="7">
        <v>1.0205699245297057E-2</v>
      </c>
      <c r="E67" s="7">
        <v>1.9741165429704863E-2</v>
      </c>
      <c r="G67" s="6" t="s">
        <v>141</v>
      </c>
      <c r="H67" s="7">
        <v>3.8800000000000001E-2</v>
      </c>
      <c r="I67" s="7">
        <v>9.8216002043554056E-3</v>
      </c>
      <c r="J67" s="7">
        <v>1.0205699245297057E-2</v>
      </c>
      <c r="K67" s="7">
        <v>1.9741165429704863E-2</v>
      </c>
    </row>
    <row r="68" spans="1:11" x14ac:dyDescent="0.25">
      <c r="A68" s="6" t="s">
        <v>142</v>
      </c>
      <c r="B68" s="7">
        <v>1E-4</v>
      </c>
      <c r="C68" s="7">
        <v>1.4569491573839006E-2</v>
      </c>
      <c r="D68" s="7">
        <v>1.51392691685366E-2</v>
      </c>
      <c r="E68" s="7">
        <v>2.0161842249225945E-2</v>
      </c>
      <c r="G68" s="6" t="s">
        <v>142</v>
      </c>
      <c r="H68" s="7">
        <v>2.0299999999999999E-2</v>
      </c>
      <c r="I68" s="7">
        <v>1.4569491573839006E-2</v>
      </c>
      <c r="J68" s="7">
        <v>1.51392691685366E-2</v>
      </c>
      <c r="K68" s="7">
        <v>2.0161842249225945E-2</v>
      </c>
    </row>
    <row r="69" spans="1:11" x14ac:dyDescent="0.25">
      <c r="A69" s="6" t="s">
        <v>143</v>
      </c>
      <c r="B69" s="7">
        <v>6.7000000000000002E-3</v>
      </c>
      <c r="C69" s="7">
        <v>1.4548161078843316E-2</v>
      </c>
      <c r="D69" s="7">
        <v>1.5117104489446647E-2</v>
      </c>
      <c r="E69" s="7">
        <v>2.8124257271795971E-2</v>
      </c>
      <c r="G69" s="6" t="s">
        <v>143</v>
      </c>
      <c r="H69" s="7">
        <v>2.69E-2</v>
      </c>
      <c r="I69" s="7">
        <v>1.4548161078843316E-2</v>
      </c>
      <c r="J69" s="7">
        <v>1.5117104489446647E-2</v>
      </c>
      <c r="K69" s="7">
        <v>2.8124257271795971E-2</v>
      </c>
    </row>
    <row r="70" spans="1:11" x14ac:dyDescent="0.25">
      <c r="A70" s="6" t="s">
        <v>144</v>
      </c>
      <c r="B70" s="7">
        <v>8.8999999999999999E-3</v>
      </c>
      <c r="C70" s="7">
        <v>6.8563855316316922E-3</v>
      </c>
      <c r="D70" s="7">
        <v>7.124522194927976E-3</v>
      </c>
      <c r="E70" s="7">
        <v>0</v>
      </c>
      <c r="G70" s="6" t="s">
        <v>144</v>
      </c>
      <c r="H70" s="7">
        <v>8.8999999999999999E-3</v>
      </c>
      <c r="I70" s="7">
        <v>6.8563855316316922E-3</v>
      </c>
      <c r="J70" s="7">
        <v>7.124522194927976E-3</v>
      </c>
      <c r="K70" s="7">
        <v>0</v>
      </c>
    </row>
    <row r="71" spans="1:11" x14ac:dyDescent="0.25">
      <c r="A71" s="6" t="s">
        <v>145</v>
      </c>
      <c r="B71" s="7">
        <v>3.3999999999999998E-3</v>
      </c>
      <c r="C71" s="7">
        <v>8.7427212572445453E-3</v>
      </c>
      <c r="D71" s="7">
        <v>9.0846279506811862E-3</v>
      </c>
      <c r="E71" s="7">
        <v>0</v>
      </c>
      <c r="G71" s="6" t="s">
        <v>145</v>
      </c>
      <c r="H71" s="7">
        <v>2.3599999999999999E-2</v>
      </c>
      <c r="I71" s="7">
        <v>8.7427212572445453E-3</v>
      </c>
      <c r="J71" s="7">
        <v>9.0846279506811862E-3</v>
      </c>
      <c r="K71" s="7">
        <v>0</v>
      </c>
    </row>
    <row r="72" spans="1:11" x14ac:dyDescent="0.25">
      <c r="A72" s="6" t="s">
        <v>146</v>
      </c>
      <c r="B72" s="7">
        <v>3.3999999999999998E-3</v>
      </c>
      <c r="C72" s="7">
        <v>8.7427212572445453E-3</v>
      </c>
      <c r="D72" s="7">
        <v>9.0846279506811862E-3</v>
      </c>
      <c r="E72" s="7">
        <v>1.5031794067237796E-2</v>
      </c>
      <c r="G72" s="6" t="s">
        <v>146</v>
      </c>
      <c r="H72" s="7">
        <v>2.3599999999999999E-2</v>
      </c>
      <c r="I72" s="7">
        <v>8.7427212572445453E-3</v>
      </c>
      <c r="J72" s="7">
        <v>9.0846279506811862E-3</v>
      </c>
      <c r="K72" s="7">
        <v>1.5031794067237796E-2</v>
      </c>
    </row>
    <row r="73" spans="1:11" x14ac:dyDescent="0.25">
      <c r="A73" s="6" t="s">
        <v>147</v>
      </c>
      <c r="B73" s="7">
        <v>2.35E-2</v>
      </c>
      <c r="C73" s="7">
        <v>1.2287077984112585E-2</v>
      </c>
      <c r="D73" s="7">
        <v>1.2767595900895642E-2</v>
      </c>
      <c r="E73" s="7">
        <v>2.4233744333749876E-2</v>
      </c>
      <c r="G73" s="6" t="s">
        <v>147</v>
      </c>
      <c r="H73" s="7">
        <v>4.3700000000000003E-2</v>
      </c>
      <c r="I73" s="7">
        <v>1.2287077984112585E-2</v>
      </c>
      <c r="J73" s="7">
        <v>1.2767595900895642E-2</v>
      </c>
      <c r="K73" s="7">
        <v>2.4233744333749876E-2</v>
      </c>
    </row>
    <row r="74" spans="1:11" x14ac:dyDescent="0.25">
      <c r="A74" s="6" t="s">
        <v>148</v>
      </c>
      <c r="B74" s="7">
        <v>2.6700000000000002E-2</v>
      </c>
      <c r="C74" s="7">
        <v>1.1297809231324771E-2</v>
      </c>
      <c r="D74" s="7">
        <v>1.1739639238676243E-2</v>
      </c>
      <c r="E74" s="7">
        <v>2.1864684317063298E-2</v>
      </c>
      <c r="G74" s="6" t="s">
        <v>148</v>
      </c>
      <c r="H74" s="7">
        <v>4.6899999999999997E-2</v>
      </c>
      <c r="I74" s="7">
        <v>1.1297809231324771E-2</v>
      </c>
      <c r="J74" s="7">
        <v>1.1739639238676243E-2</v>
      </c>
      <c r="K74" s="7">
        <v>2.1864684317063298E-2</v>
      </c>
    </row>
    <row r="75" spans="1:11" x14ac:dyDescent="0.25">
      <c r="A75" s="6" t="s">
        <v>149</v>
      </c>
      <c r="B75" s="7">
        <v>1E-4</v>
      </c>
      <c r="C75" s="7">
        <v>9.842333643696426E-3</v>
      </c>
      <c r="D75" s="7">
        <v>1.0227243519329026E-2</v>
      </c>
      <c r="E75" s="7">
        <v>1.5104227783678892E-2</v>
      </c>
      <c r="G75" s="6" t="s">
        <v>149</v>
      </c>
      <c r="H75" s="7">
        <v>2.0299999999999999E-2</v>
      </c>
      <c r="I75" s="7">
        <v>9.842333643696426E-3</v>
      </c>
      <c r="J75" s="7">
        <v>1.0227243519329026E-2</v>
      </c>
      <c r="K75" s="7">
        <v>1.5104227783678892E-2</v>
      </c>
    </row>
    <row r="76" spans="1:11" x14ac:dyDescent="0.25">
      <c r="A76" s="6" t="s">
        <v>150</v>
      </c>
      <c r="B76" s="7">
        <v>1E-4</v>
      </c>
      <c r="C76" s="7">
        <v>1.0323868728281196E-2</v>
      </c>
      <c r="D76" s="7">
        <v>1.0727610276993578E-2</v>
      </c>
      <c r="E76" s="7">
        <v>0</v>
      </c>
      <c r="G76" s="6" t="s">
        <v>150</v>
      </c>
      <c r="H76" s="7">
        <v>2.0299999999999999E-2</v>
      </c>
      <c r="I76" s="7">
        <v>1.0323868728281196E-2</v>
      </c>
      <c r="J76" s="7">
        <v>1.0727610276993578E-2</v>
      </c>
      <c r="K76" s="7">
        <v>0</v>
      </c>
    </row>
    <row r="77" spans="1:11" x14ac:dyDescent="0.25">
      <c r="A77" s="6" t="s">
        <v>151</v>
      </c>
      <c r="B77" s="7">
        <v>1.3100000000000001E-2</v>
      </c>
      <c r="C77" s="7">
        <v>1.2071376220455532E-2</v>
      </c>
      <c r="D77" s="7">
        <v>1.2543458562706309E-2</v>
      </c>
      <c r="E77" s="7">
        <v>2.2946673723055186E-2</v>
      </c>
      <c r="G77" s="6" t="s">
        <v>151</v>
      </c>
      <c r="H77" s="7">
        <v>3.3299999999999996E-2</v>
      </c>
      <c r="I77" s="7">
        <v>1.2071376220455532E-2</v>
      </c>
      <c r="J77" s="7">
        <v>1.2543458562706309E-2</v>
      </c>
      <c r="K77" s="7">
        <v>2.2946673723055186E-2</v>
      </c>
    </row>
    <row r="78" spans="1:11" x14ac:dyDescent="0.25">
      <c r="A78" s="6" t="s">
        <v>152</v>
      </c>
      <c r="B78" s="7">
        <v>1.8599999999999998E-2</v>
      </c>
      <c r="C78" s="7">
        <v>1.0718061486434763E-2</v>
      </c>
      <c r="D78" s="7">
        <v>1.1137218960984342E-2</v>
      </c>
      <c r="E78" s="7">
        <v>2.1594166228033309E-2</v>
      </c>
      <c r="G78" s="6" t="s">
        <v>152</v>
      </c>
      <c r="H78" s="7">
        <v>3.8800000000000001E-2</v>
      </c>
      <c r="I78" s="7">
        <v>1.0718061486434763E-2</v>
      </c>
      <c r="J78" s="7">
        <v>1.1137218960984342E-2</v>
      </c>
      <c r="K78" s="7">
        <v>2.1594166228033309E-2</v>
      </c>
    </row>
    <row r="79" spans="1:11" x14ac:dyDescent="0.25">
      <c r="A79" s="6" t="s">
        <v>153</v>
      </c>
      <c r="B79" s="7">
        <v>1.3299999999999999E-2</v>
      </c>
      <c r="C79" s="7">
        <v>1.3263340862297641E-2</v>
      </c>
      <c r="D79" s="7">
        <v>1.3782038060197389E-2</v>
      </c>
      <c r="E79" s="7">
        <v>2.5066049953409112E-2</v>
      </c>
      <c r="G79" s="6" t="s">
        <v>153</v>
      </c>
      <c r="H79" s="7">
        <v>3.3500000000000002E-2</v>
      </c>
      <c r="I79" s="7">
        <v>1.3263340862297641E-2</v>
      </c>
      <c r="J79" s="7">
        <v>1.3782038060197389E-2</v>
      </c>
      <c r="K79" s="7">
        <v>2.5066049953409112E-2</v>
      </c>
    </row>
    <row r="80" spans="1:11" x14ac:dyDescent="0.25">
      <c r="A80" s="6" t="s">
        <v>154</v>
      </c>
      <c r="B80" s="7">
        <v>1.3299999999999999E-2</v>
      </c>
      <c r="C80" s="7">
        <v>1.3263340862297641E-2</v>
      </c>
      <c r="D80" s="7">
        <v>1.3782038060197389E-2</v>
      </c>
      <c r="E80" s="7">
        <v>2.5066049953409112E-2</v>
      </c>
      <c r="G80" s="6" t="s">
        <v>154</v>
      </c>
      <c r="H80" s="7">
        <v>3.3500000000000002E-2</v>
      </c>
      <c r="I80" s="7">
        <v>1.3263340862297641E-2</v>
      </c>
      <c r="J80" s="7">
        <v>1.3782038060197389E-2</v>
      </c>
      <c r="K80" s="7">
        <v>2.5066049953409112E-2</v>
      </c>
    </row>
    <row r="81" spans="1:11" x14ac:dyDescent="0.25">
      <c r="A81" s="6" t="s">
        <v>155</v>
      </c>
      <c r="B81" s="7">
        <v>1.9599999999999999E-2</v>
      </c>
      <c r="C81" s="7">
        <v>1.0385174258814939E-2</v>
      </c>
      <c r="D81" s="7">
        <v>1.0791313318624545E-2</v>
      </c>
      <c r="E81" s="7">
        <v>1.9607459523242367E-2</v>
      </c>
      <c r="G81" s="6" t="s">
        <v>155</v>
      </c>
      <c r="H81" s="7">
        <v>3.9800000000000002E-2</v>
      </c>
      <c r="I81" s="7">
        <v>1.0385174258814939E-2</v>
      </c>
      <c r="J81" s="7">
        <v>1.0791313318624545E-2</v>
      </c>
      <c r="K81" s="7">
        <v>1.9607459523242367E-2</v>
      </c>
    </row>
    <row r="82" spans="1:11" x14ac:dyDescent="0.25">
      <c r="A82" s="6" t="s">
        <v>156</v>
      </c>
      <c r="B82" s="7">
        <v>1.78E-2</v>
      </c>
      <c r="C82" s="7">
        <v>1.1146312077094527E-2</v>
      </c>
      <c r="D82" s="7">
        <v>1.1582217396978123E-2</v>
      </c>
      <c r="E82" s="7">
        <v>2.2337334723171995E-2</v>
      </c>
      <c r="G82" s="6" t="s">
        <v>156</v>
      </c>
      <c r="H82" s="7">
        <v>3.7999999999999999E-2</v>
      </c>
      <c r="I82" s="7">
        <v>1.1146312077094527E-2</v>
      </c>
      <c r="J82" s="7">
        <v>1.1582217396978123E-2</v>
      </c>
      <c r="K82" s="7">
        <v>2.2337334723171995E-2</v>
      </c>
    </row>
    <row r="83" spans="1:11" x14ac:dyDescent="0.25">
      <c r="A83" s="6" t="s">
        <v>157</v>
      </c>
      <c r="B83" s="7">
        <v>1E-4</v>
      </c>
      <c r="C83" s="7">
        <v>8.6115836619151311E-3</v>
      </c>
      <c r="D83" s="7">
        <v>8.9483618810146607E-3</v>
      </c>
      <c r="E83" s="7">
        <v>1.4260809172600843E-2</v>
      </c>
      <c r="G83" s="6" t="s">
        <v>157</v>
      </c>
      <c r="H83" s="7">
        <v>2.0299999999999999E-2</v>
      </c>
      <c r="I83" s="7">
        <v>8.6115836619151311E-3</v>
      </c>
      <c r="J83" s="7">
        <v>8.9483618810146607E-3</v>
      </c>
      <c r="K83" s="7">
        <v>1.4260809172600843E-2</v>
      </c>
    </row>
    <row r="84" spans="1:11" x14ac:dyDescent="0.25">
      <c r="A84" s="6" t="s">
        <v>158</v>
      </c>
      <c r="B84" s="7">
        <v>1E-4</v>
      </c>
      <c r="C84" s="7">
        <v>4.3921292282819054E-3</v>
      </c>
      <c r="D84" s="7">
        <v>4.5638947847262377E-3</v>
      </c>
      <c r="E84" s="7">
        <v>7.3077145839967224E-3</v>
      </c>
      <c r="G84" s="6" t="s">
        <v>158</v>
      </c>
      <c r="H84" s="7">
        <v>1E-4</v>
      </c>
      <c r="I84" s="7">
        <v>4.3921292282819054E-3</v>
      </c>
      <c r="J84" s="7">
        <v>4.5638947847262377E-3</v>
      </c>
      <c r="K84" s="7">
        <v>7.3077145839967224E-3</v>
      </c>
    </row>
    <row r="85" spans="1:11" x14ac:dyDescent="0.25">
      <c r="A85" s="6" t="s">
        <v>159</v>
      </c>
      <c r="B85" s="7">
        <v>1.09E-2</v>
      </c>
      <c r="C85" s="7">
        <v>1.3126600077188067E-2</v>
      </c>
      <c r="D85" s="7">
        <v>1.363994967354373E-2</v>
      </c>
      <c r="E85" s="7">
        <v>2.5723128598725574E-2</v>
      </c>
      <c r="G85" s="6" t="s">
        <v>159</v>
      </c>
      <c r="H85" s="7">
        <v>3.1099999999999999E-2</v>
      </c>
      <c r="I85" s="7">
        <v>1.3126600077188067E-2</v>
      </c>
      <c r="J85" s="7">
        <v>1.363994967354373E-2</v>
      </c>
      <c r="K85" s="7">
        <v>2.5723128598725574E-2</v>
      </c>
    </row>
    <row r="86" spans="1:11" x14ac:dyDescent="0.25">
      <c r="A86" s="6" t="s">
        <v>65</v>
      </c>
      <c r="B86" s="7">
        <v>1E-4</v>
      </c>
      <c r="C86" s="7">
        <v>1.4282383277911441E-2</v>
      </c>
      <c r="D86" s="7">
        <v>1.484093276122009E-2</v>
      </c>
      <c r="E86" s="7">
        <v>2.0377269278394471E-2</v>
      </c>
      <c r="G86" s="6" t="s">
        <v>65</v>
      </c>
      <c r="H86" s="7">
        <v>2.0299999999999999E-2</v>
      </c>
      <c r="I86" s="7">
        <v>1.4282383277911441E-2</v>
      </c>
      <c r="J86" s="7">
        <v>1.484093276122009E-2</v>
      </c>
      <c r="K86" s="7">
        <v>2.0377269278394471E-2</v>
      </c>
    </row>
    <row r="87" spans="1:11" x14ac:dyDescent="0.25">
      <c r="A87" s="6" t="s">
        <v>160</v>
      </c>
      <c r="B87" s="7">
        <v>1E-4</v>
      </c>
      <c r="C87" s="7">
        <v>7.1411916389557207E-3</v>
      </c>
      <c r="D87" s="7">
        <v>7.4204663806100458E-3</v>
      </c>
      <c r="E87" s="7">
        <v>0</v>
      </c>
      <c r="G87" s="6" t="s">
        <v>160</v>
      </c>
      <c r="H87" s="7">
        <v>1E-4</v>
      </c>
      <c r="I87" s="7">
        <v>7.1411916389557207E-3</v>
      </c>
      <c r="J87" s="7">
        <v>7.4204663806100458E-3</v>
      </c>
      <c r="K87" s="7">
        <v>0</v>
      </c>
    </row>
    <row r="88" spans="1:11" x14ac:dyDescent="0.25">
      <c r="A88" s="6" t="s">
        <v>161</v>
      </c>
      <c r="B88" s="7">
        <v>2E-3</v>
      </c>
      <c r="C88" s="7">
        <v>8.6665068719550195E-3</v>
      </c>
      <c r="D88" s="7">
        <v>9.0054330050260839E-3</v>
      </c>
      <c r="E88" s="7">
        <v>1.4748120883459632E-2</v>
      </c>
      <c r="G88" s="6" t="s">
        <v>161</v>
      </c>
      <c r="H88" s="7">
        <v>2.2199999999999998E-2</v>
      </c>
      <c r="I88" s="7">
        <v>8.6665068719550195E-3</v>
      </c>
      <c r="J88" s="7">
        <v>9.0054330050260839E-3</v>
      </c>
      <c r="K88" s="7">
        <v>1.4748120883459632E-2</v>
      </c>
    </row>
    <row r="89" spans="1:11" x14ac:dyDescent="0.25">
      <c r="A89" s="6" t="s">
        <v>162</v>
      </c>
      <c r="B89" s="7">
        <v>4.7999999999999996E-3</v>
      </c>
      <c r="C89" s="7">
        <v>8.7017441743013485E-3</v>
      </c>
      <c r="D89" s="7">
        <v>9.0420483530833928E-3</v>
      </c>
      <c r="E89" s="7">
        <v>1.5934341752476863E-2</v>
      </c>
      <c r="G89" s="6" t="s">
        <v>162</v>
      </c>
      <c r="H89" s="7">
        <v>2.4999999999999998E-2</v>
      </c>
      <c r="I89" s="7">
        <v>8.7017441743013485E-3</v>
      </c>
      <c r="J89" s="7">
        <v>9.0420483530833928E-3</v>
      </c>
      <c r="K89" s="7">
        <v>1.5934341752476863E-2</v>
      </c>
    </row>
    <row r="90" spans="1:11" x14ac:dyDescent="0.25">
      <c r="A90" s="6" t="s">
        <v>163</v>
      </c>
      <c r="B90" s="7">
        <v>1E-4</v>
      </c>
      <c r="C90" s="7">
        <v>1.4350573824740136E-2</v>
      </c>
      <c r="D90" s="7">
        <v>1.4911790075489246E-2</v>
      </c>
      <c r="E90" s="7">
        <v>0</v>
      </c>
      <c r="G90" s="6" t="s">
        <v>163</v>
      </c>
      <c r="H90" s="7">
        <v>2.0299999999999999E-2</v>
      </c>
      <c r="I90" s="7">
        <v>1.4350573824740136E-2</v>
      </c>
      <c r="J90" s="7">
        <v>1.4911790075489246E-2</v>
      </c>
      <c r="K90" s="7">
        <v>0</v>
      </c>
    </row>
    <row r="91" spans="1:11" x14ac:dyDescent="0.25">
      <c r="A91" s="6" t="s">
        <v>164</v>
      </c>
      <c r="B91" s="7">
        <v>1.0500000000000001E-2</v>
      </c>
      <c r="C91" s="7">
        <v>0</v>
      </c>
      <c r="D91" s="7">
        <v>0</v>
      </c>
      <c r="E91" s="7">
        <v>2.5297338931589412E-2</v>
      </c>
      <c r="G91" s="6" t="s">
        <v>164</v>
      </c>
      <c r="H91" s="7">
        <v>3.0699999999999998E-2</v>
      </c>
      <c r="I91" s="7">
        <v>0</v>
      </c>
      <c r="J91" s="7">
        <v>0</v>
      </c>
      <c r="K91" s="7">
        <v>2.5297338931589412E-2</v>
      </c>
    </row>
    <row r="92" spans="1:11" x14ac:dyDescent="0.25">
      <c r="A92" s="6" t="s">
        <v>165</v>
      </c>
      <c r="B92" s="7">
        <v>7.1000000000000004E-3</v>
      </c>
      <c r="C92" s="7">
        <v>1.0798008485803947E-2</v>
      </c>
      <c r="D92" s="7">
        <v>1.1220292494232419E-2</v>
      </c>
      <c r="E92" s="7">
        <v>2.0622361089464424E-2</v>
      </c>
      <c r="G92" s="6" t="s">
        <v>165</v>
      </c>
      <c r="H92" s="7">
        <v>2.7299999999999998E-2</v>
      </c>
      <c r="I92" s="7">
        <v>1.0798008485803947E-2</v>
      </c>
      <c r="J92" s="7">
        <v>1.1220292494232419E-2</v>
      </c>
      <c r="K92" s="7">
        <v>2.0622361089464424E-2</v>
      </c>
    </row>
    <row r="93" spans="1:11" x14ac:dyDescent="0.25">
      <c r="A93" s="6" t="s">
        <v>166</v>
      </c>
      <c r="B93" s="7">
        <v>1E-4</v>
      </c>
      <c r="C93" s="7">
        <v>1.2204355215276729E-2</v>
      </c>
      <c r="D93" s="7">
        <v>1.2681638044547283E-2</v>
      </c>
      <c r="E93" s="7">
        <v>1.6963108039289063E-2</v>
      </c>
      <c r="G93" s="6" t="s">
        <v>166</v>
      </c>
      <c r="H93" s="7">
        <v>2.0299999999999999E-2</v>
      </c>
      <c r="I93" s="7">
        <v>1.2204355215276729E-2</v>
      </c>
      <c r="J93" s="7">
        <v>1.2681638044547283E-2</v>
      </c>
      <c r="K93" s="7">
        <v>1.6963108039289063E-2</v>
      </c>
    </row>
    <row r="94" spans="1:11" x14ac:dyDescent="0.25">
      <c r="A94" s="6" t="s">
        <v>167</v>
      </c>
      <c r="B94" s="7">
        <v>1.6199999999999999E-2</v>
      </c>
      <c r="C94" s="7">
        <v>1.149061545028672E-2</v>
      </c>
      <c r="D94" s="7">
        <v>1.1939985642765872E-2</v>
      </c>
      <c r="E94" s="7">
        <v>2.1785758213989214E-2</v>
      </c>
      <c r="G94" s="6" t="s">
        <v>167</v>
      </c>
      <c r="H94" s="7">
        <v>3.6400000000000002E-2</v>
      </c>
      <c r="I94" s="7">
        <v>1.149061545028672E-2</v>
      </c>
      <c r="J94" s="7">
        <v>1.1939985642765872E-2</v>
      </c>
      <c r="K94" s="7">
        <v>2.1785758213989214E-2</v>
      </c>
    </row>
    <row r="95" spans="1:11" x14ac:dyDescent="0.25">
      <c r="A95" s="6" t="s">
        <v>168</v>
      </c>
      <c r="B95" s="7">
        <v>2.7799999999999998E-2</v>
      </c>
      <c r="C95" s="7">
        <v>1.1614513271679665E-2</v>
      </c>
      <c r="D95" s="7">
        <v>1.2068728808438935E-2</v>
      </c>
      <c r="E95" s="7">
        <v>0</v>
      </c>
      <c r="G95" s="6" t="s">
        <v>168</v>
      </c>
      <c r="H95" s="7">
        <v>4.8000000000000001E-2</v>
      </c>
      <c r="I95" s="7">
        <v>1.1614513271679665E-2</v>
      </c>
      <c r="J95" s="7">
        <v>1.2068728808438935E-2</v>
      </c>
      <c r="K95" s="7">
        <v>0</v>
      </c>
    </row>
    <row r="96" spans="1:11" x14ac:dyDescent="0.25">
      <c r="A96" s="6" t="s">
        <v>169</v>
      </c>
      <c r="B96" s="7">
        <v>2.5000000000000001E-3</v>
      </c>
      <c r="C96" s="7">
        <v>4.3825502293524544E-3</v>
      </c>
      <c r="D96" s="7">
        <v>4.553941174305234E-3</v>
      </c>
      <c r="E96" s="7">
        <v>7.5764181967438813E-3</v>
      </c>
      <c r="G96" s="6" t="s">
        <v>169</v>
      </c>
      <c r="H96" s="7">
        <v>2.5000000000000001E-3</v>
      </c>
      <c r="I96" s="7">
        <v>4.3825502293524544E-3</v>
      </c>
      <c r="J96" s="7">
        <v>4.553941174305234E-3</v>
      </c>
      <c r="K96" s="7">
        <v>7.5764181967438813E-3</v>
      </c>
    </row>
    <row r="97" spans="1:11" x14ac:dyDescent="0.25">
      <c r="A97" s="6" t="s">
        <v>170</v>
      </c>
      <c r="B97" s="7">
        <v>1.6000000000000001E-3</v>
      </c>
      <c r="C97" s="7">
        <v>0</v>
      </c>
      <c r="D97" s="7">
        <v>0</v>
      </c>
      <c r="E97" s="7">
        <v>0</v>
      </c>
      <c r="G97" s="6" t="s">
        <v>170</v>
      </c>
      <c r="H97" s="7">
        <v>2.18E-2</v>
      </c>
      <c r="I97" s="7">
        <v>0</v>
      </c>
      <c r="J97" s="7">
        <v>0</v>
      </c>
      <c r="K97" s="7">
        <v>0</v>
      </c>
    </row>
    <row r="98" spans="1:11" x14ac:dyDescent="0.25">
      <c r="A98" s="6" t="s">
        <v>171</v>
      </c>
      <c r="B98" s="7">
        <v>2.4E-2</v>
      </c>
      <c r="C98" s="7">
        <v>0</v>
      </c>
      <c r="D98" s="7">
        <v>0</v>
      </c>
      <c r="E98" s="7">
        <v>1.0097297713661189E-2</v>
      </c>
      <c r="G98" s="6" t="s">
        <v>171</v>
      </c>
      <c r="H98" s="7">
        <v>2.4E-2</v>
      </c>
      <c r="I98" s="7">
        <v>0</v>
      </c>
      <c r="J98" s="7">
        <v>0</v>
      </c>
      <c r="K98" s="7">
        <v>1.0097297713661189E-2</v>
      </c>
    </row>
    <row r="99" spans="1:11" x14ac:dyDescent="0.25">
      <c r="A99" s="6" t="s">
        <v>172</v>
      </c>
      <c r="B99" s="7">
        <v>2.4E-2</v>
      </c>
      <c r="C99" s="7">
        <v>5.1227648475081896E-3</v>
      </c>
      <c r="D99" s="7">
        <v>5.3231037967585307E-3</v>
      </c>
      <c r="E99" s="7">
        <v>1.0097297713661189E-2</v>
      </c>
      <c r="G99" s="6" t="s">
        <v>172</v>
      </c>
      <c r="H99" s="7">
        <v>2.4E-2</v>
      </c>
      <c r="I99" s="7">
        <v>5.1227648475081896E-3</v>
      </c>
      <c r="J99" s="7">
        <v>5.3231037967585307E-3</v>
      </c>
      <c r="K99" s="7">
        <v>1.0097297713661189E-2</v>
      </c>
    </row>
    <row r="100" spans="1:11" x14ac:dyDescent="0.25">
      <c r="A100" s="6" t="s">
        <v>173</v>
      </c>
      <c r="B100" s="7">
        <v>2.3400000000000001E-2</v>
      </c>
      <c r="C100" s="7">
        <v>0</v>
      </c>
      <c r="D100" s="7">
        <v>0</v>
      </c>
      <c r="E100" s="7">
        <v>1.0129644891512395E-2</v>
      </c>
      <c r="G100" s="6" t="s">
        <v>173</v>
      </c>
      <c r="H100" s="7">
        <v>2.3400000000000001E-2</v>
      </c>
      <c r="I100" s="7">
        <v>0</v>
      </c>
      <c r="J100" s="7">
        <v>0</v>
      </c>
      <c r="K100" s="7">
        <v>1.0129644891512395E-2</v>
      </c>
    </row>
    <row r="101" spans="1:11" x14ac:dyDescent="0.25">
      <c r="A101" s="6" t="s">
        <v>174</v>
      </c>
      <c r="B101" s="7">
        <v>2.41E-2</v>
      </c>
      <c r="C101" s="7">
        <v>1.0257685308703728E-2</v>
      </c>
      <c r="D101" s="7">
        <v>1.0658838583870353E-2</v>
      </c>
      <c r="E101" s="7">
        <v>2.0204834854710828E-2</v>
      </c>
      <c r="G101" s="6" t="s">
        <v>174</v>
      </c>
      <c r="H101" s="7">
        <v>4.4299999999999999E-2</v>
      </c>
      <c r="I101" s="7">
        <v>1.0257685308703728E-2</v>
      </c>
      <c r="J101" s="7">
        <v>1.0658838583870353E-2</v>
      </c>
      <c r="K101" s="7">
        <v>2.0204834854710828E-2</v>
      </c>
    </row>
    <row r="102" spans="1:11" x14ac:dyDescent="0.25">
      <c r="A102" s="6" t="s">
        <v>175</v>
      </c>
      <c r="B102" s="7">
        <v>2.4299999999999999E-2</v>
      </c>
      <c r="C102" s="7">
        <v>1.0325376005065888E-2</v>
      </c>
      <c r="D102" s="7">
        <v>1.0729176499729581E-2</v>
      </c>
      <c r="E102" s="7">
        <v>2.0211229056104094E-2</v>
      </c>
      <c r="G102" s="6" t="s">
        <v>175</v>
      </c>
      <c r="H102" s="7">
        <v>4.4499999999999998E-2</v>
      </c>
      <c r="I102" s="7">
        <v>1.0325376005065888E-2</v>
      </c>
      <c r="J102" s="7">
        <v>1.0729176499729581E-2</v>
      </c>
      <c r="K102" s="7">
        <v>2.0211229056104094E-2</v>
      </c>
    </row>
    <row r="103" spans="1:11" x14ac:dyDescent="0.25">
      <c r="A103" s="6" t="s">
        <v>176</v>
      </c>
      <c r="B103" s="7">
        <v>1.2500000000000001E-2</v>
      </c>
      <c r="C103" s="7">
        <v>1.2517712080686166E-2</v>
      </c>
      <c r="D103" s="7">
        <v>1.3007249539443967E-2</v>
      </c>
      <c r="E103" s="7">
        <v>2.3815715863041188E-2</v>
      </c>
      <c r="G103" s="6" t="s">
        <v>176</v>
      </c>
      <c r="H103" s="7">
        <v>3.27E-2</v>
      </c>
      <c r="I103" s="7">
        <v>1.2517712080686166E-2</v>
      </c>
      <c r="J103" s="7">
        <v>1.3007249539443967E-2</v>
      </c>
      <c r="K103" s="7">
        <v>2.3815715863041188E-2</v>
      </c>
    </row>
    <row r="104" spans="1:11" x14ac:dyDescent="0.25">
      <c r="A104" s="6" t="s">
        <v>177</v>
      </c>
      <c r="B104" s="7">
        <v>1E-4</v>
      </c>
      <c r="C104" s="7">
        <v>4.4725914736782309E-3</v>
      </c>
      <c r="D104" s="7">
        <v>4.6475037140280059E-3</v>
      </c>
      <c r="E104" s="7">
        <v>7.2737700638398142E-3</v>
      </c>
      <c r="G104" s="6" t="s">
        <v>177</v>
      </c>
      <c r="H104" s="7">
        <v>1E-4</v>
      </c>
      <c r="I104" s="7">
        <v>4.4725914736782309E-3</v>
      </c>
      <c r="J104" s="7">
        <v>4.6475037140280059E-3</v>
      </c>
      <c r="K104" s="7">
        <v>7.2737700638398142E-3</v>
      </c>
    </row>
    <row r="105" spans="1:11" x14ac:dyDescent="0.25">
      <c r="A105" s="6" t="s">
        <v>178</v>
      </c>
      <c r="B105" s="7">
        <v>1E-4</v>
      </c>
      <c r="C105" s="7">
        <v>1.3150637274362392E-2</v>
      </c>
      <c r="D105" s="7">
        <v>1.3664926907391255E-2</v>
      </c>
      <c r="E105" s="7">
        <v>1.7803151346526162E-2</v>
      </c>
      <c r="G105" s="6" t="s">
        <v>178</v>
      </c>
      <c r="H105" s="7">
        <v>2.0299999999999999E-2</v>
      </c>
      <c r="I105" s="7">
        <v>1.3150637274362392E-2</v>
      </c>
      <c r="J105" s="7">
        <v>1.3664926907391255E-2</v>
      </c>
      <c r="K105" s="7">
        <v>1.7803151346526162E-2</v>
      </c>
    </row>
    <row r="106" spans="1:11" x14ac:dyDescent="0.25">
      <c r="A106" s="6" t="s">
        <v>179</v>
      </c>
      <c r="B106" s="7">
        <v>1E-4</v>
      </c>
      <c r="C106" s="7">
        <v>1.3589839014619918E-2</v>
      </c>
      <c r="D106" s="7">
        <v>1.4121304765969905E-2</v>
      </c>
      <c r="E106" s="7">
        <v>1.8720043091210229E-2</v>
      </c>
      <c r="G106" s="6" t="s">
        <v>179</v>
      </c>
      <c r="H106" s="7">
        <v>2.0299999999999999E-2</v>
      </c>
      <c r="I106" s="7">
        <v>1.3589839014619918E-2</v>
      </c>
      <c r="J106" s="7">
        <v>1.4121304765969905E-2</v>
      </c>
      <c r="K106" s="7">
        <v>1.8720043091210229E-2</v>
      </c>
    </row>
    <row r="107" spans="1:11" x14ac:dyDescent="0.25">
      <c r="A107" s="6" t="s">
        <v>180</v>
      </c>
      <c r="B107" s="7">
        <v>3.04E-2</v>
      </c>
      <c r="C107" s="7">
        <v>1.4531226590961616E-2</v>
      </c>
      <c r="D107" s="7">
        <v>1.5099507734681869E-2</v>
      </c>
      <c r="E107" s="7">
        <v>2.803537062071813E-2</v>
      </c>
      <c r="G107" s="6" t="s">
        <v>180</v>
      </c>
      <c r="H107" s="7">
        <v>5.0599999999999999E-2</v>
      </c>
      <c r="I107" s="7">
        <v>1.4531226590961616E-2</v>
      </c>
      <c r="J107" s="7">
        <v>1.5099507734681869E-2</v>
      </c>
      <c r="K107" s="7">
        <v>2.803537062071813E-2</v>
      </c>
    </row>
    <row r="108" spans="1:11" x14ac:dyDescent="0.25">
      <c r="A108" s="6" t="s">
        <v>181</v>
      </c>
      <c r="B108" s="7">
        <v>0.02</v>
      </c>
      <c r="C108" s="7">
        <v>1.2751480862873022E-2</v>
      </c>
      <c r="D108" s="7">
        <v>1.3250160453582018E-2</v>
      </c>
      <c r="E108" s="7">
        <v>2.3891359516067953E-2</v>
      </c>
      <c r="G108" s="6" t="s">
        <v>181</v>
      </c>
      <c r="H108" s="7">
        <v>4.02E-2</v>
      </c>
      <c r="I108" s="7">
        <v>1.2751480862873022E-2</v>
      </c>
      <c r="J108" s="7">
        <v>1.3250160453582018E-2</v>
      </c>
      <c r="K108" s="7">
        <v>2.3891359516067953E-2</v>
      </c>
    </row>
    <row r="109" spans="1:11" x14ac:dyDescent="0.25">
      <c r="A109" s="6" t="s">
        <v>182</v>
      </c>
      <c r="B109" s="7">
        <v>0.02</v>
      </c>
      <c r="C109" s="7">
        <v>1.2751480862873022E-2</v>
      </c>
      <c r="D109" s="7">
        <v>1.3250160453582014E-2</v>
      </c>
      <c r="E109" s="7">
        <v>2.3891359516067953E-2</v>
      </c>
      <c r="G109" s="6" t="s">
        <v>182</v>
      </c>
      <c r="H109" s="7">
        <v>4.02E-2</v>
      </c>
      <c r="I109" s="7">
        <v>1.2751480862873022E-2</v>
      </c>
      <c r="J109" s="7">
        <v>1.3250160453582014E-2</v>
      </c>
      <c r="K109" s="7">
        <v>2.3891359516067953E-2</v>
      </c>
    </row>
    <row r="110" spans="1:11" x14ac:dyDescent="0.25">
      <c r="A110" s="6" t="s">
        <v>183</v>
      </c>
      <c r="B110" s="7">
        <v>9.4999999999999998E-3</v>
      </c>
      <c r="C110" s="7">
        <v>1.0712718034299636E-2</v>
      </c>
      <c r="D110" s="7">
        <v>1.1131666539353642E-2</v>
      </c>
      <c r="E110" s="7">
        <v>1.8030784430582304E-2</v>
      </c>
      <c r="G110" s="6" t="s">
        <v>183</v>
      </c>
      <c r="H110" s="7">
        <v>2.9699999999999997E-2</v>
      </c>
      <c r="I110" s="7">
        <v>1.0712718034299636E-2</v>
      </c>
      <c r="J110" s="7">
        <v>1.1131666539353642E-2</v>
      </c>
      <c r="K110" s="7">
        <v>1.8030784430582304E-2</v>
      </c>
    </row>
    <row r="111" spans="1:11" x14ac:dyDescent="0.25">
      <c r="A111" s="6" t="s">
        <v>184</v>
      </c>
      <c r="B111" s="7">
        <v>3.6700000000000003E-2</v>
      </c>
      <c r="C111" s="7">
        <v>1.6772614376562221E-2</v>
      </c>
      <c r="D111" s="7">
        <v>1.7428550778174741E-2</v>
      </c>
      <c r="E111" s="7">
        <v>3.1568167629937478E-2</v>
      </c>
      <c r="G111" s="6" t="s">
        <v>184</v>
      </c>
      <c r="H111" s="7">
        <v>5.6900000000000006E-2</v>
      </c>
      <c r="I111" s="7">
        <v>1.6772614376562221E-2</v>
      </c>
      <c r="J111" s="7">
        <v>1.7428550778174741E-2</v>
      </c>
      <c r="K111" s="7">
        <v>3.1568167629937478E-2</v>
      </c>
    </row>
    <row r="112" spans="1:11" x14ac:dyDescent="0.25">
      <c r="A112" s="6" t="s">
        <v>185</v>
      </c>
      <c r="B112" s="7">
        <v>1E-4</v>
      </c>
      <c r="C112" s="7">
        <v>1.7758469729025218E-2</v>
      </c>
      <c r="D112" s="7">
        <v>1.8452960550234279E-2</v>
      </c>
      <c r="E112" s="7">
        <v>2.1598813023726019E-2</v>
      </c>
      <c r="G112" s="6" t="s">
        <v>185</v>
      </c>
      <c r="H112" s="7">
        <v>2.0299999999999999E-2</v>
      </c>
      <c r="I112" s="7">
        <v>1.7758469729025218E-2</v>
      </c>
      <c r="J112" s="7">
        <v>1.8452960550234279E-2</v>
      </c>
      <c r="K112" s="7">
        <v>2.1598813023726019E-2</v>
      </c>
    </row>
    <row r="113" spans="1:11" x14ac:dyDescent="0.25">
      <c r="A113" s="6" t="s">
        <v>186</v>
      </c>
      <c r="B113" s="7">
        <v>2.3E-3</v>
      </c>
      <c r="C113" s="7">
        <v>8.6213890263545402E-3</v>
      </c>
      <c r="D113" s="7">
        <v>8.9585507095534915E-3</v>
      </c>
      <c r="E113" s="7">
        <v>1.5392867692866286E-2</v>
      </c>
      <c r="G113" s="6" t="s">
        <v>186</v>
      </c>
      <c r="H113" s="7">
        <v>2.2499999999999999E-2</v>
      </c>
      <c r="I113" s="7">
        <v>8.6213890263545402E-3</v>
      </c>
      <c r="J113" s="7">
        <v>8.9585507095534915E-3</v>
      </c>
      <c r="K113" s="7">
        <v>1.5392867692866286E-2</v>
      </c>
    </row>
    <row r="114" spans="1:11" x14ac:dyDescent="0.25">
      <c r="A114" s="6" t="s">
        <v>187</v>
      </c>
      <c r="B114" s="7">
        <v>4.19E-2</v>
      </c>
      <c r="C114" s="7">
        <v>1.8578890556739648E-2</v>
      </c>
      <c r="D114" s="7">
        <v>1.9305466053209059E-2</v>
      </c>
      <c r="E114" s="7">
        <v>3.4415156949746346E-2</v>
      </c>
      <c r="G114" s="6" t="s">
        <v>187</v>
      </c>
      <c r="H114" s="7">
        <v>6.2100000000000002E-2</v>
      </c>
      <c r="I114" s="7">
        <v>1.8578890556739648E-2</v>
      </c>
      <c r="J114" s="7">
        <v>1.9305466053209059E-2</v>
      </c>
      <c r="K114" s="7">
        <v>3.4415156949746346E-2</v>
      </c>
    </row>
    <row r="115" spans="1:11" x14ac:dyDescent="0.25">
      <c r="A115" s="6" t="s">
        <v>188</v>
      </c>
      <c r="B115" s="7">
        <v>2.7000000000000001E-3</v>
      </c>
      <c r="C115" s="7">
        <v>1.1498083304787084E-2</v>
      </c>
      <c r="D115" s="7">
        <v>1.194774554700271E-2</v>
      </c>
      <c r="E115" s="7">
        <v>1.7760864633255241E-2</v>
      </c>
      <c r="G115" s="6" t="s">
        <v>188</v>
      </c>
      <c r="H115" s="7">
        <v>2.29E-2</v>
      </c>
      <c r="I115" s="7">
        <v>1.1498083304787084E-2</v>
      </c>
      <c r="J115" s="7">
        <v>1.194774554700271E-2</v>
      </c>
      <c r="K115" s="7">
        <v>1.7760864633255241E-2</v>
      </c>
    </row>
    <row r="116" spans="1:11" x14ac:dyDescent="0.25">
      <c r="A116" s="6" t="s">
        <v>189</v>
      </c>
      <c r="B116" s="7">
        <v>1E-4</v>
      </c>
      <c r="C116" s="7">
        <v>1.3868297211234957E-2</v>
      </c>
      <c r="D116" s="7">
        <v>1.4410652789500801E-2</v>
      </c>
      <c r="E116" s="7">
        <v>0</v>
      </c>
      <c r="G116" s="6" t="s">
        <v>189</v>
      </c>
      <c r="H116" s="7">
        <v>2.0299999999999999E-2</v>
      </c>
      <c r="I116" s="7">
        <v>1.3868297211234957E-2</v>
      </c>
      <c r="J116" s="7">
        <v>1.4410652789500801E-2</v>
      </c>
      <c r="K116" s="7">
        <v>0</v>
      </c>
    </row>
    <row r="117" spans="1:11" x14ac:dyDescent="0.25">
      <c r="A117" s="6" t="s">
        <v>190</v>
      </c>
      <c r="B117" s="7">
        <v>1.55E-2</v>
      </c>
      <c r="C117" s="7">
        <v>9.9012507284014922E-3</v>
      </c>
      <c r="D117" s="7">
        <v>1.0288464708788858E-2</v>
      </c>
      <c r="E117" s="7">
        <v>2.0090486582507762E-2</v>
      </c>
      <c r="G117" s="6" t="s">
        <v>190</v>
      </c>
      <c r="H117" s="7">
        <v>3.5699999999999996E-2</v>
      </c>
      <c r="I117" s="7">
        <v>9.9012507284014922E-3</v>
      </c>
      <c r="J117" s="7">
        <v>1.0288464708788858E-2</v>
      </c>
      <c r="K117" s="7">
        <v>2.0090486582507762E-2</v>
      </c>
    </row>
    <row r="118" spans="1:11" x14ac:dyDescent="0.25">
      <c r="A118" s="6" t="s">
        <v>191</v>
      </c>
      <c r="B118" s="7">
        <v>2.9999999999999997E-4</v>
      </c>
      <c r="C118" s="7">
        <v>9.9007009268573323E-3</v>
      </c>
      <c r="D118" s="7">
        <v>1.0287893405835415E-2</v>
      </c>
      <c r="E118" s="7">
        <v>1.5201887423014865E-2</v>
      </c>
      <c r="G118" s="6" t="s">
        <v>191</v>
      </c>
      <c r="H118" s="7">
        <v>2.0500000000000001E-2</v>
      </c>
      <c r="I118" s="7">
        <v>9.9007009268573323E-3</v>
      </c>
      <c r="J118" s="7">
        <v>1.0287893405835415E-2</v>
      </c>
      <c r="K118" s="7">
        <v>1.5201887423014865E-2</v>
      </c>
    </row>
    <row r="119" spans="1:11" x14ac:dyDescent="0.25">
      <c r="A119" s="6" t="s">
        <v>192</v>
      </c>
      <c r="B119" s="7">
        <v>2.4400000000000002E-2</v>
      </c>
      <c r="C119" s="7">
        <v>1.2596058261941597E-2</v>
      </c>
      <c r="D119" s="7">
        <v>1.3088659650451735E-2</v>
      </c>
      <c r="E119" s="7">
        <v>2.4750455766902914E-2</v>
      </c>
      <c r="G119" s="6" t="s">
        <v>192</v>
      </c>
      <c r="H119" s="7">
        <v>4.4600000000000001E-2</v>
      </c>
      <c r="I119" s="7">
        <v>1.2596058261941597E-2</v>
      </c>
      <c r="J119" s="7">
        <v>1.3088659650451735E-2</v>
      </c>
      <c r="K119" s="7">
        <v>2.4750455766902914E-2</v>
      </c>
    </row>
    <row r="120" spans="1:11" x14ac:dyDescent="0.25">
      <c r="A120" s="6" t="s">
        <v>193</v>
      </c>
      <c r="B120" s="7">
        <v>1.6000000000000001E-3</v>
      </c>
      <c r="C120" s="7">
        <v>1.1794920185393914E-2</v>
      </c>
      <c r="D120" s="7">
        <v>1.2256191000427101E-2</v>
      </c>
      <c r="E120" s="7">
        <v>1.8014893289748948E-2</v>
      </c>
      <c r="G120" s="6" t="s">
        <v>193</v>
      </c>
      <c r="H120" s="7">
        <v>2.18E-2</v>
      </c>
      <c r="I120" s="7">
        <v>1.1794920185393914E-2</v>
      </c>
      <c r="J120" s="7">
        <v>1.2256191000427101E-2</v>
      </c>
      <c r="K120" s="7">
        <v>1.8014893289748948E-2</v>
      </c>
    </row>
    <row r="121" spans="1:11" x14ac:dyDescent="0.25">
      <c r="A121" s="6" t="s">
        <v>194</v>
      </c>
      <c r="B121" s="7">
        <v>1.77E-2</v>
      </c>
      <c r="C121" s="7">
        <v>1.0495065437375117E-2</v>
      </c>
      <c r="D121" s="7">
        <v>1.090550207552376E-2</v>
      </c>
      <c r="E121" s="7">
        <v>2.1166182642581532E-2</v>
      </c>
      <c r="G121" s="6" t="s">
        <v>194</v>
      </c>
      <c r="H121" s="7">
        <v>3.7900000000000003E-2</v>
      </c>
      <c r="I121" s="7">
        <v>1.0495065437375117E-2</v>
      </c>
      <c r="J121" s="7">
        <v>1.090550207552376E-2</v>
      </c>
      <c r="K121" s="7">
        <v>2.1166182642581532E-2</v>
      </c>
    </row>
    <row r="122" spans="1:11" x14ac:dyDescent="0.25">
      <c r="A122" s="6" t="s">
        <v>195</v>
      </c>
      <c r="B122" s="7">
        <v>1.2500000000000001E-2</v>
      </c>
      <c r="C122" s="7">
        <v>1.0007240934828573E-2</v>
      </c>
      <c r="D122" s="7">
        <v>1.0398599935965185E-2</v>
      </c>
      <c r="E122" s="7">
        <v>1.7547076253094662E-2</v>
      </c>
      <c r="G122" s="6" t="s">
        <v>195</v>
      </c>
      <c r="H122" s="7">
        <v>3.27E-2</v>
      </c>
      <c r="I122" s="7">
        <v>1.0007240934828573E-2</v>
      </c>
      <c r="J122" s="7">
        <v>1.0398599935965185E-2</v>
      </c>
      <c r="K122" s="7">
        <v>1.7547076253094662E-2</v>
      </c>
    </row>
    <row r="123" spans="1:11" x14ac:dyDescent="0.25">
      <c r="A123" s="6" t="s">
        <v>196</v>
      </c>
      <c r="B123" s="7">
        <v>1.2800000000000001E-2</v>
      </c>
      <c r="C123" s="7">
        <v>1.227342734278344E-2</v>
      </c>
      <c r="D123" s="7">
        <v>1.2753411415983613E-2</v>
      </c>
      <c r="E123" s="7">
        <v>2.3319994693476606E-2</v>
      </c>
      <c r="G123" s="6" t="s">
        <v>196</v>
      </c>
      <c r="H123" s="7">
        <v>3.3000000000000002E-2</v>
      </c>
      <c r="I123" s="7">
        <v>1.227342734278344E-2</v>
      </c>
      <c r="J123" s="7">
        <v>1.2753411415983613E-2</v>
      </c>
      <c r="K123" s="7">
        <v>2.3319994693476606E-2</v>
      </c>
    </row>
    <row r="124" spans="1:11" x14ac:dyDescent="0.25">
      <c r="A124" s="6" t="s">
        <v>197</v>
      </c>
      <c r="B124" s="7">
        <v>4.19E-2</v>
      </c>
      <c r="C124" s="7">
        <v>1.8578890556739648E-2</v>
      </c>
      <c r="D124" s="7">
        <v>1.9305466053209056E-2</v>
      </c>
      <c r="E124" s="7">
        <v>3.4415156949746346E-2</v>
      </c>
      <c r="G124" s="6" t="s">
        <v>197</v>
      </c>
      <c r="H124" s="7">
        <v>6.2100000000000002E-2</v>
      </c>
      <c r="I124" s="7">
        <v>1.8578890556739648E-2</v>
      </c>
      <c r="J124" s="7">
        <v>1.9305466053209056E-2</v>
      </c>
      <c r="K124" s="7">
        <v>3.4415156949746346E-2</v>
      </c>
    </row>
    <row r="125" spans="1:11" x14ac:dyDescent="0.25">
      <c r="A125" s="6" t="s">
        <v>198</v>
      </c>
      <c r="B125" s="7">
        <v>2.5999999999999999E-2</v>
      </c>
      <c r="C125" s="7">
        <v>1.125347602948782E-2</v>
      </c>
      <c r="D125" s="7">
        <v>1.1693572272487952E-2</v>
      </c>
      <c r="E125" s="7">
        <v>2.1816771173562177E-2</v>
      </c>
      <c r="G125" s="6" t="s">
        <v>198</v>
      </c>
      <c r="H125" s="7">
        <v>4.6199999999999998E-2</v>
      </c>
      <c r="I125" s="7">
        <v>1.125347602948782E-2</v>
      </c>
      <c r="J125" s="7">
        <v>1.1693572272487952E-2</v>
      </c>
      <c r="K125" s="7">
        <v>2.1816771173562177E-2</v>
      </c>
    </row>
    <row r="126" spans="1:11" x14ac:dyDescent="0.25">
      <c r="A126" s="6" t="s">
        <v>199</v>
      </c>
      <c r="B126" s="7">
        <v>2.5100000000000001E-2</v>
      </c>
      <c r="C126" s="7">
        <v>1.0917429862788401E-2</v>
      </c>
      <c r="D126" s="7">
        <v>1.1344384152577675E-2</v>
      </c>
      <c r="E126" s="7">
        <v>2.1287327919746343E-2</v>
      </c>
      <c r="G126" s="6" t="s">
        <v>199</v>
      </c>
      <c r="H126" s="7">
        <v>4.53E-2</v>
      </c>
      <c r="I126" s="7">
        <v>1.0917429862788401E-2</v>
      </c>
      <c r="J126" s="7">
        <v>1.1344384152577675E-2</v>
      </c>
      <c r="K126" s="7">
        <v>2.1287327919746343E-2</v>
      </c>
    </row>
    <row r="127" spans="1:11" x14ac:dyDescent="0.25">
      <c r="A127" s="6" t="s">
        <v>200</v>
      </c>
      <c r="B127" s="7">
        <v>3.2399999999999998E-2</v>
      </c>
      <c r="C127" s="7">
        <v>1.5241831385989363E-2</v>
      </c>
      <c r="D127" s="7">
        <v>1.5837902565404377E-2</v>
      </c>
      <c r="E127" s="7">
        <v>2.9354703795234124E-2</v>
      </c>
      <c r="G127" s="6" t="s">
        <v>200</v>
      </c>
      <c r="H127" s="7">
        <v>5.2599999999999994E-2</v>
      </c>
      <c r="I127" s="7">
        <v>1.5241831385989363E-2</v>
      </c>
      <c r="J127" s="7">
        <v>1.5837902565404377E-2</v>
      </c>
      <c r="K127" s="7">
        <v>2.9354703795234124E-2</v>
      </c>
    </row>
    <row r="128" spans="1:11" x14ac:dyDescent="0.25">
      <c r="A128" s="6" t="s">
        <v>201</v>
      </c>
      <c r="B128" s="7">
        <v>2.69E-2</v>
      </c>
      <c r="C128" s="7">
        <v>1.4631670549349302E-2</v>
      </c>
      <c r="D128" s="7">
        <v>1.5203879813465658E-2</v>
      </c>
      <c r="E128" s="7">
        <v>2.731814545756046E-2</v>
      </c>
      <c r="G128" s="6" t="s">
        <v>201</v>
      </c>
      <c r="H128" s="7">
        <v>4.7100000000000003E-2</v>
      </c>
      <c r="I128" s="7">
        <v>1.4631670549349302E-2</v>
      </c>
      <c r="J128" s="7">
        <v>1.5203879813465658E-2</v>
      </c>
      <c r="K128" s="7">
        <v>2.731814545756046E-2</v>
      </c>
    </row>
    <row r="129" spans="1:11" x14ac:dyDescent="0.25">
      <c r="A129" s="6" t="s">
        <v>202</v>
      </c>
      <c r="B129" s="7">
        <v>1.1599999999999999E-2</v>
      </c>
      <c r="C129" s="7">
        <v>9.2009694414855823E-3</v>
      </c>
      <c r="D129" s="7">
        <v>9.5607971136240644E-3</v>
      </c>
      <c r="E129" s="7">
        <v>1.8552912439593495E-2</v>
      </c>
      <c r="G129" s="6" t="s">
        <v>202</v>
      </c>
      <c r="H129" s="7">
        <v>3.1799999999999995E-2</v>
      </c>
      <c r="I129" s="7">
        <v>9.2009694414855823E-3</v>
      </c>
      <c r="J129" s="7">
        <v>9.5607971136240644E-3</v>
      </c>
      <c r="K129" s="7">
        <v>1.8552912439593495E-2</v>
      </c>
    </row>
    <row r="130" spans="1:11" x14ac:dyDescent="0.25">
      <c r="A130" s="6" t="s">
        <v>203</v>
      </c>
      <c r="B130" s="7">
        <v>1.2E-2</v>
      </c>
      <c r="C130" s="7">
        <v>1.1676397669547168E-2</v>
      </c>
      <c r="D130" s="7">
        <v>1.2133033355505706E-2</v>
      </c>
      <c r="E130" s="7">
        <v>2.2324122350053509E-2</v>
      </c>
      <c r="G130" s="6" t="s">
        <v>203</v>
      </c>
      <c r="H130" s="7">
        <v>3.2199999999999999E-2</v>
      </c>
      <c r="I130" s="7">
        <v>1.1676397669547168E-2</v>
      </c>
      <c r="J130" s="7">
        <v>1.2133033355505706E-2</v>
      </c>
      <c r="K130" s="7">
        <v>2.2324122350053509E-2</v>
      </c>
    </row>
    <row r="131" spans="1:11" x14ac:dyDescent="0.25">
      <c r="A131" s="6" t="s">
        <v>204</v>
      </c>
      <c r="B131" s="7">
        <v>1.06E-2</v>
      </c>
      <c r="C131" s="7">
        <v>1.3375232213813057E-2</v>
      </c>
      <c r="D131" s="7">
        <v>1.3898305211980837E-2</v>
      </c>
      <c r="E131" s="7">
        <v>2.5356044433868071E-2</v>
      </c>
      <c r="G131" s="6" t="s">
        <v>204</v>
      </c>
      <c r="H131" s="7">
        <v>3.0800000000000001E-2</v>
      </c>
      <c r="I131" s="7">
        <v>1.3375232213813057E-2</v>
      </c>
      <c r="J131" s="7">
        <v>1.3898305211980837E-2</v>
      </c>
      <c r="K131" s="7">
        <v>2.5356044433868071E-2</v>
      </c>
    </row>
    <row r="132" spans="1:11" x14ac:dyDescent="0.25">
      <c r="A132" s="6" t="s">
        <v>205</v>
      </c>
      <c r="B132" s="7">
        <v>8.6E-3</v>
      </c>
      <c r="C132" s="7">
        <v>1.0870509932698644E-2</v>
      </c>
      <c r="D132" s="7">
        <v>1.1295629297447853E-2</v>
      </c>
      <c r="E132" s="7">
        <v>1.8101169111518715E-2</v>
      </c>
      <c r="G132" s="6" t="s">
        <v>205</v>
      </c>
      <c r="H132" s="7">
        <v>2.8799999999999999E-2</v>
      </c>
      <c r="I132" s="7">
        <v>1.0870509932698644E-2</v>
      </c>
      <c r="J132" s="7">
        <v>1.1295629297447853E-2</v>
      </c>
      <c r="K132" s="7">
        <v>1.8101169111518715E-2</v>
      </c>
    </row>
    <row r="133" spans="1:11" x14ac:dyDescent="0.25">
      <c r="A133" s="6" t="s">
        <v>206</v>
      </c>
      <c r="B133" s="7">
        <v>2.6499999999999999E-2</v>
      </c>
      <c r="C133" s="7">
        <v>1.1149348129450015E-2</v>
      </c>
      <c r="D133" s="7">
        <v>1.1585372182001787E-2</v>
      </c>
      <c r="E133" s="7">
        <v>2.16175059451672E-2</v>
      </c>
      <c r="G133" s="6" t="s">
        <v>206</v>
      </c>
      <c r="H133" s="7">
        <v>4.6699999999999998E-2</v>
      </c>
      <c r="I133" s="7">
        <v>1.1149348129450015E-2</v>
      </c>
      <c r="J133" s="7">
        <v>1.1585372182001787E-2</v>
      </c>
      <c r="K133" s="7">
        <v>2.16175059451672E-2</v>
      </c>
    </row>
    <row r="134" spans="1:11" x14ac:dyDescent="0.25">
      <c r="A134" s="6" t="s">
        <v>207</v>
      </c>
      <c r="B134" s="7">
        <v>1.0500000000000001E-2</v>
      </c>
      <c r="C134" s="7">
        <v>1.3219365238664941E-2</v>
      </c>
      <c r="D134" s="7">
        <v>1.3736342656232492E-2</v>
      </c>
      <c r="E134" s="7">
        <v>2.5083079040497541E-2</v>
      </c>
      <c r="G134" s="6" t="s">
        <v>207</v>
      </c>
      <c r="H134" s="7">
        <v>3.0699999999999998E-2</v>
      </c>
      <c r="I134" s="7">
        <v>1.3219365238664941E-2</v>
      </c>
      <c r="J134" s="7">
        <v>1.3736342656232492E-2</v>
      </c>
      <c r="K134" s="7">
        <v>2.5083079040497541E-2</v>
      </c>
    </row>
    <row r="135" spans="1:11" x14ac:dyDescent="0.25">
      <c r="A135" s="6" t="s">
        <v>208</v>
      </c>
      <c r="B135" s="7">
        <v>1.9400000000000001E-2</v>
      </c>
      <c r="C135" s="7">
        <v>9.877324393599559E-3</v>
      </c>
      <c r="D135" s="7">
        <v>1.0263602672873108E-2</v>
      </c>
      <c r="E135" s="7">
        <v>1.979651429001161E-2</v>
      </c>
      <c r="G135" s="6" t="s">
        <v>208</v>
      </c>
      <c r="H135" s="7">
        <v>3.9599999999999996E-2</v>
      </c>
      <c r="I135" s="7">
        <v>9.877324393599559E-3</v>
      </c>
      <c r="J135" s="7">
        <v>1.0263602672873108E-2</v>
      </c>
      <c r="K135" s="7">
        <v>1.979651429001161E-2</v>
      </c>
    </row>
    <row r="136" spans="1:11" x14ac:dyDescent="0.25">
      <c r="A136" s="6" t="s">
        <v>74</v>
      </c>
      <c r="B136" s="7">
        <v>2.9999999999999997E-4</v>
      </c>
      <c r="C136" s="7">
        <v>1.2079947376689257E-2</v>
      </c>
      <c r="D136" s="7">
        <v>1.2552364916140148E-2</v>
      </c>
      <c r="E136" s="7">
        <v>1.8218845690649021E-2</v>
      </c>
      <c r="G136" s="6" t="s">
        <v>74</v>
      </c>
      <c r="H136" s="7">
        <v>2.0500000000000001E-2</v>
      </c>
      <c r="I136" s="7">
        <v>1.2079947376689257E-2</v>
      </c>
      <c r="J136" s="7">
        <v>1.2552364916140148E-2</v>
      </c>
      <c r="K136" s="7">
        <v>1.8218845690649021E-2</v>
      </c>
    </row>
    <row r="137" spans="1:11" x14ac:dyDescent="0.25">
      <c r="A137" s="6" t="s">
        <v>209</v>
      </c>
      <c r="B137" s="7">
        <v>1E-4</v>
      </c>
      <c r="C137" s="7">
        <v>1.2295085301607486E-2</v>
      </c>
      <c r="D137" s="7">
        <v>1.2775916365220623E-2</v>
      </c>
      <c r="E137" s="7">
        <v>1.8398545318796158E-2</v>
      </c>
      <c r="G137" s="6" t="s">
        <v>209</v>
      </c>
      <c r="H137" s="7">
        <v>2.0299999999999999E-2</v>
      </c>
      <c r="I137" s="7">
        <v>1.2295085301607486E-2</v>
      </c>
      <c r="J137" s="7">
        <v>1.2775916365220623E-2</v>
      </c>
      <c r="K137" s="7">
        <v>1.8398545318796158E-2</v>
      </c>
    </row>
    <row r="138" spans="1:11" x14ac:dyDescent="0.25">
      <c r="A138" s="6" t="s">
        <v>210</v>
      </c>
      <c r="B138" s="7">
        <v>6.0000000000000001E-3</v>
      </c>
      <c r="C138" s="7">
        <v>9.0384730613331313E-3</v>
      </c>
      <c r="D138" s="7">
        <v>9.3919458928677993E-3</v>
      </c>
      <c r="E138" s="7">
        <v>1.5154738059887601E-2</v>
      </c>
      <c r="G138" s="6" t="s">
        <v>210</v>
      </c>
      <c r="H138" s="7">
        <v>2.6200000000000001E-2</v>
      </c>
      <c r="I138" s="7">
        <v>9.0384730613331313E-3</v>
      </c>
      <c r="J138" s="7">
        <v>9.3919458928677993E-3</v>
      </c>
      <c r="K138" s="7">
        <v>1.5154738059887601E-2</v>
      </c>
    </row>
    <row r="139" spans="1:11" x14ac:dyDescent="0.25">
      <c r="A139" s="6" t="s">
        <v>73</v>
      </c>
      <c r="B139" s="7">
        <v>2.2800000000000001E-2</v>
      </c>
      <c r="C139" s="7">
        <v>1.0480065333211615E-2</v>
      </c>
      <c r="D139" s="7">
        <v>1.0889915353548156E-2</v>
      </c>
      <c r="E139" s="7">
        <v>2.0343248484636704E-2</v>
      </c>
      <c r="G139" s="6" t="s">
        <v>73</v>
      </c>
      <c r="H139" s="7">
        <v>4.2999999999999997E-2</v>
      </c>
      <c r="I139" s="7">
        <v>1.0480065333211615E-2</v>
      </c>
      <c r="J139" s="7">
        <v>1.0889915353548156E-2</v>
      </c>
      <c r="K139" s="7">
        <v>2.0343248484636704E-2</v>
      </c>
    </row>
    <row r="140" spans="1:11" x14ac:dyDescent="0.25">
      <c r="A140" s="6" t="s">
        <v>211</v>
      </c>
      <c r="B140" s="7">
        <v>2.2800000000000001E-2</v>
      </c>
      <c r="C140" s="7">
        <v>5.2400326666058091E-3</v>
      </c>
      <c r="D140" s="7">
        <v>5.444957676774078E-3</v>
      </c>
      <c r="E140" s="7">
        <v>0</v>
      </c>
      <c r="G140" s="6" t="s">
        <v>211</v>
      </c>
      <c r="H140" s="7">
        <v>2.2800000000000001E-2</v>
      </c>
      <c r="I140" s="7">
        <v>5.2400326666058091E-3</v>
      </c>
      <c r="J140" s="7">
        <v>5.444957676774078E-3</v>
      </c>
      <c r="K140" s="7">
        <v>0</v>
      </c>
    </row>
    <row r="141" spans="1:11" x14ac:dyDescent="0.25">
      <c r="A141" s="6" t="s">
        <v>212</v>
      </c>
      <c r="B141" s="7">
        <v>1E-4</v>
      </c>
      <c r="C141" s="7">
        <v>8.5211899728198197E-3</v>
      </c>
      <c r="D141" s="7">
        <v>8.8544331132594297E-3</v>
      </c>
      <c r="E141" s="7">
        <v>1.4214960999300596E-2</v>
      </c>
      <c r="G141" s="6" t="s">
        <v>212</v>
      </c>
      <c r="H141" s="7">
        <v>2.0299999999999999E-2</v>
      </c>
      <c r="I141" s="7">
        <v>8.5211899728198197E-3</v>
      </c>
      <c r="J141" s="7">
        <v>8.8544331132594297E-3</v>
      </c>
      <c r="K141" s="7">
        <v>1.4214960999300596E-2</v>
      </c>
    </row>
    <row r="142" spans="1:11" x14ac:dyDescent="0.25">
      <c r="A142" s="6" t="s">
        <v>213</v>
      </c>
      <c r="B142" s="7">
        <v>1E-4</v>
      </c>
      <c r="C142" s="7">
        <v>1.7153478804937887E-2</v>
      </c>
      <c r="D142" s="7">
        <v>1.7824309893630319E-2</v>
      </c>
      <c r="E142" s="7">
        <v>3.2543177422576008E-2</v>
      </c>
      <c r="G142" s="6" t="s">
        <v>213</v>
      </c>
      <c r="H142" s="7">
        <v>2.0299999999999999E-2</v>
      </c>
      <c r="I142" s="7">
        <v>1.7153478804937887E-2</v>
      </c>
      <c r="J142" s="7">
        <v>1.7824309893630319E-2</v>
      </c>
      <c r="K142" s="7">
        <v>3.2543177422576008E-2</v>
      </c>
    </row>
    <row r="143" spans="1:11" x14ac:dyDescent="0.25">
      <c r="A143" s="6" t="s">
        <v>214</v>
      </c>
      <c r="B143" s="7">
        <v>7.4999999999999997E-3</v>
      </c>
      <c r="C143" s="7">
        <v>8.9966114617229965E-3</v>
      </c>
      <c r="D143" s="7">
        <v>9.3484471872944865E-3</v>
      </c>
      <c r="E143" s="7">
        <v>1.7356644600548966E-2</v>
      </c>
      <c r="G143" s="6" t="s">
        <v>214</v>
      </c>
      <c r="H143" s="7">
        <v>2.7699999999999999E-2</v>
      </c>
      <c r="I143" s="7">
        <v>8.9966114617229965E-3</v>
      </c>
      <c r="J143" s="7">
        <v>9.3484471872944865E-3</v>
      </c>
      <c r="K143" s="7">
        <v>1.7356644600548966E-2</v>
      </c>
    </row>
    <row r="144" spans="1:11" x14ac:dyDescent="0.25">
      <c r="A144" s="6" t="s">
        <v>215</v>
      </c>
      <c r="B144" s="7">
        <v>7.1000000000000004E-3</v>
      </c>
      <c r="C144" s="7">
        <v>8.9966114617229965E-3</v>
      </c>
      <c r="D144" s="7">
        <v>9.3484471872944831E-3</v>
      </c>
      <c r="E144" s="7">
        <v>1.7356644600548969E-2</v>
      </c>
      <c r="G144" s="6" t="s">
        <v>215</v>
      </c>
      <c r="H144" s="7">
        <v>2.7299999999999998E-2</v>
      </c>
      <c r="I144" s="7">
        <v>8.9966114617229965E-3</v>
      </c>
      <c r="J144" s="7">
        <v>9.3484471872944831E-3</v>
      </c>
      <c r="K144" s="7">
        <v>1.7356644600548969E-2</v>
      </c>
    </row>
    <row r="145" spans="1:11" x14ac:dyDescent="0.25">
      <c r="A145" s="6" t="s">
        <v>216</v>
      </c>
      <c r="B145" s="7">
        <v>1.21E-2</v>
      </c>
      <c r="C145" s="7">
        <v>1.1165286510422237E-2</v>
      </c>
      <c r="D145" s="7">
        <v>1.160193387452388E-2</v>
      </c>
      <c r="E145" s="7">
        <v>2.1252767315012858E-2</v>
      </c>
      <c r="G145" s="6" t="s">
        <v>216</v>
      </c>
      <c r="H145" s="7">
        <v>3.2299999999999995E-2</v>
      </c>
      <c r="I145" s="7">
        <v>1.1165286510422237E-2</v>
      </c>
      <c r="J145" s="7">
        <v>1.160193387452388E-2</v>
      </c>
      <c r="K145" s="7">
        <v>2.1252767315012858E-2</v>
      </c>
    </row>
    <row r="146" spans="1:11" x14ac:dyDescent="0.25">
      <c r="A146" s="6" t="s">
        <v>217</v>
      </c>
      <c r="B146" s="7">
        <v>1.21E-2</v>
      </c>
      <c r="C146" s="7">
        <v>1.1165286510422237E-2</v>
      </c>
      <c r="D146" s="7">
        <v>1.160193387452388E-2</v>
      </c>
      <c r="E146" s="7">
        <v>2.1252767315012858E-2</v>
      </c>
      <c r="G146" s="6" t="s">
        <v>217</v>
      </c>
      <c r="H146" s="7">
        <v>3.2299999999999995E-2</v>
      </c>
      <c r="I146" s="7">
        <v>1.1165286510422237E-2</v>
      </c>
      <c r="J146" s="7">
        <v>1.160193387452388E-2</v>
      </c>
      <c r="K146" s="7">
        <v>2.1252767315012858E-2</v>
      </c>
    </row>
    <row r="147" spans="1:11" x14ac:dyDescent="0.25">
      <c r="A147" s="6" t="s">
        <v>218</v>
      </c>
      <c r="B147" s="7">
        <v>1E-4</v>
      </c>
      <c r="C147" s="7">
        <v>1.0383326725659918E-2</v>
      </c>
      <c r="D147" s="7">
        <v>1.0789393532914117E-2</v>
      </c>
      <c r="E147" s="7">
        <v>1.5830764609929091E-2</v>
      </c>
      <c r="G147" s="6" t="s">
        <v>218</v>
      </c>
      <c r="H147" s="7">
        <v>2.0299999999999999E-2</v>
      </c>
      <c r="I147" s="7">
        <v>1.0383326725659918E-2</v>
      </c>
      <c r="J147" s="7">
        <v>1.0789393532914117E-2</v>
      </c>
      <c r="K147" s="7">
        <v>1.5830764609929091E-2</v>
      </c>
    </row>
    <row r="148" spans="1:11" x14ac:dyDescent="0.25">
      <c r="A148" s="6" t="s">
        <v>219</v>
      </c>
      <c r="B148" s="7">
        <v>2.7000000000000001E-3</v>
      </c>
      <c r="C148" s="7">
        <v>9.5682007651430607E-3</v>
      </c>
      <c r="D148" s="7">
        <v>9.942389966593029E-3</v>
      </c>
      <c r="E148" s="7">
        <v>1.4844492980935162E-2</v>
      </c>
      <c r="G148" s="6" t="s">
        <v>219</v>
      </c>
      <c r="H148" s="7">
        <v>2.29E-2</v>
      </c>
      <c r="I148" s="7">
        <v>9.5682007651430607E-3</v>
      </c>
      <c r="J148" s="7">
        <v>9.942389966593029E-3</v>
      </c>
      <c r="K148" s="7">
        <v>1.4844492980935162E-2</v>
      </c>
    </row>
    <row r="149" spans="1:11" x14ac:dyDescent="0.25">
      <c r="A149" s="6" t="s">
        <v>220</v>
      </c>
      <c r="B149" s="7">
        <v>2.3400000000000001E-2</v>
      </c>
      <c r="C149" s="7">
        <v>1.0405700268338298E-2</v>
      </c>
      <c r="D149" s="7">
        <v>1.0812642050760131E-2</v>
      </c>
      <c r="E149" s="7">
        <v>2.0336740934116901E-2</v>
      </c>
      <c r="G149" s="6" t="s">
        <v>220</v>
      </c>
      <c r="H149" s="7">
        <v>4.36E-2</v>
      </c>
      <c r="I149" s="7">
        <v>1.0405700268338298E-2</v>
      </c>
      <c r="J149" s="7">
        <v>1.0812642050760131E-2</v>
      </c>
      <c r="K149" s="7">
        <v>2.0336740934116901E-2</v>
      </c>
    </row>
    <row r="150" spans="1:11" x14ac:dyDescent="0.25">
      <c r="A150" s="6" t="s">
        <v>221</v>
      </c>
      <c r="B150" s="7">
        <v>1E-4</v>
      </c>
      <c r="C150" s="7">
        <v>1.5465191101062255E-2</v>
      </c>
      <c r="D150" s="7">
        <v>1.6069997338976849E-2</v>
      </c>
      <c r="E150" s="7">
        <v>2.0891399890235404E-2</v>
      </c>
      <c r="G150" s="6" t="s">
        <v>221</v>
      </c>
      <c r="H150" s="7">
        <v>2.0299999999999999E-2</v>
      </c>
      <c r="I150" s="7">
        <v>1.5465191101062255E-2</v>
      </c>
      <c r="J150" s="7">
        <v>1.6069997338976849E-2</v>
      </c>
      <c r="K150" s="7">
        <v>2.0891399890235404E-2</v>
      </c>
    </row>
    <row r="151" spans="1:11" x14ac:dyDescent="0.25">
      <c r="A151" s="6" t="s">
        <v>222</v>
      </c>
      <c r="B151" s="7">
        <v>2.5399999999999999E-2</v>
      </c>
      <c r="C151" s="7">
        <v>1.2927261812047971E-2</v>
      </c>
      <c r="D151" s="7">
        <v>1.3432815770740705E-2</v>
      </c>
      <c r="E151" s="7">
        <v>2.5304620381032192E-2</v>
      </c>
      <c r="G151" s="6" t="s">
        <v>222</v>
      </c>
      <c r="H151" s="7">
        <v>4.5600000000000002E-2</v>
      </c>
      <c r="I151" s="7">
        <v>1.2927261812047971E-2</v>
      </c>
      <c r="J151" s="7">
        <v>1.3432815770740705E-2</v>
      </c>
      <c r="K151" s="7">
        <v>2.5304620381032192E-2</v>
      </c>
    </row>
    <row r="152" spans="1:11" x14ac:dyDescent="0.25">
      <c r="A152" s="6" t="s">
        <v>223</v>
      </c>
      <c r="B152" s="7">
        <v>1.6000000000000001E-3</v>
      </c>
      <c r="C152" s="7">
        <v>8.6507782807125674E-3</v>
      </c>
      <c r="D152" s="7">
        <v>8.9890893066029397E-3</v>
      </c>
      <c r="E152" s="7">
        <v>1.4691596696919145E-2</v>
      </c>
      <c r="G152" s="6" t="s">
        <v>223</v>
      </c>
      <c r="H152" s="7">
        <v>2.18E-2</v>
      </c>
      <c r="I152" s="7">
        <v>8.6507782807125674E-3</v>
      </c>
      <c r="J152" s="7">
        <v>8.9890893066029397E-3</v>
      </c>
      <c r="K152" s="7">
        <v>1.4691596696919145E-2</v>
      </c>
    </row>
    <row r="153" spans="1:11" x14ac:dyDescent="0.25">
      <c r="A153" s="6" t="s">
        <v>224</v>
      </c>
      <c r="B153" s="7">
        <v>1E-4</v>
      </c>
      <c r="C153" s="7">
        <v>0</v>
      </c>
      <c r="D153" s="7">
        <v>0</v>
      </c>
      <c r="E153" s="7">
        <v>0</v>
      </c>
      <c r="G153" s="6" t="s">
        <v>224</v>
      </c>
      <c r="H153" s="7">
        <v>2.0299999999999999E-2</v>
      </c>
      <c r="I153" s="7">
        <v>0</v>
      </c>
      <c r="J153" s="7">
        <v>0</v>
      </c>
      <c r="K153" s="7">
        <v>0</v>
      </c>
    </row>
    <row r="154" spans="1:11" x14ac:dyDescent="0.25">
      <c r="A154" s="6" t="s">
        <v>225</v>
      </c>
      <c r="B154" s="7">
        <v>8.3000000000000001E-3</v>
      </c>
      <c r="C154" s="7">
        <v>1.1392415857912426E-2</v>
      </c>
      <c r="D154" s="7">
        <v>1.1837945701724653E-2</v>
      </c>
      <c r="E154" s="7">
        <v>0</v>
      </c>
      <c r="G154" s="6" t="s">
        <v>225</v>
      </c>
      <c r="H154" s="7">
        <v>2.8499999999999998E-2</v>
      </c>
      <c r="I154" s="7">
        <v>1.1392415857912426E-2</v>
      </c>
      <c r="J154" s="7">
        <v>1.1837945701724653E-2</v>
      </c>
      <c r="K154" s="7">
        <v>0</v>
      </c>
    </row>
    <row r="155" spans="1:11" x14ac:dyDescent="0.25">
      <c r="A155" s="6" t="s">
        <v>226</v>
      </c>
      <c r="B155" s="7">
        <v>1E-4</v>
      </c>
      <c r="C155" s="7">
        <v>8.5308236028580637E-3</v>
      </c>
      <c r="D155" s="7">
        <v>8.864443491279822E-3</v>
      </c>
      <c r="E155" s="7">
        <v>1.4227053435621377E-2</v>
      </c>
      <c r="G155" s="6" t="s">
        <v>226</v>
      </c>
      <c r="H155" s="7">
        <v>2.0299999999999999E-2</v>
      </c>
      <c r="I155" s="7">
        <v>8.5308236028580637E-3</v>
      </c>
      <c r="J155" s="7">
        <v>8.864443491279822E-3</v>
      </c>
      <c r="K155" s="7">
        <v>1.4227053435621377E-2</v>
      </c>
    </row>
    <row r="156" spans="1:11" x14ac:dyDescent="0.25">
      <c r="A156" s="6" t="s">
        <v>227</v>
      </c>
      <c r="B156" s="7">
        <v>1.44E-2</v>
      </c>
      <c r="C156" s="7">
        <v>1.2111771913291255E-2</v>
      </c>
      <c r="D156" s="7">
        <v>1.2585434033434999E-2</v>
      </c>
      <c r="E156" s="7">
        <v>2.3988304985312743E-2</v>
      </c>
      <c r="G156" s="6" t="s">
        <v>227</v>
      </c>
      <c r="H156" s="7">
        <v>3.4599999999999999E-2</v>
      </c>
      <c r="I156" s="7">
        <v>1.2111771913291255E-2</v>
      </c>
      <c r="J156" s="7">
        <v>1.2585434033434999E-2</v>
      </c>
      <c r="K156" s="7">
        <v>2.3988304985312743E-2</v>
      </c>
    </row>
    <row r="157" spans="1:11" x14ac:dyDescent="0.25">
      <c r="A157" s="6" t="s">
        <v>228</v>
      </c>
      <c r="B157" s="7">
        <v>1.44E-2</v>
      </c>
      <c r="C157" s="7">
        <v>1.2111771913291259E-2</v>
      </c>
      <c r="D157" s="7">
        <v>1.2585434033435001E-2</v>
      </c>
      <c r="E157" s="7">
        <v>2.3988304985312743E-2</v>
      </c>
      <c r="G157" s="6" t="s">
        <v>228</v>
      </c>
      <c r="H157" s="7">
        <v>3.4599999999999999E-2</v>
      </c>
      <c r="I157" s="7">
        <v>1.2111771913291259E-2</v>
      </c>
      <c r="J157" s="7">
        <v>1.2585434033435001E-2</v>
      </c>
      <c r="K157" s="7">
        <v>2.3988304985312743E-2</v>
      </c>
    </row>
    <row r="158" spans="1:11" x14ac:dyDescent="0.25">
      <c r="A158" s="6" t="s">
        <v>229</v>
      </c>
      <c r="B158" s="7">
        <v>2.7000000000000001E-3</v>
      </c>
      <c r="C158" s="7">
        <v>1.1744385376725603E-2</v>
      </c>
      <c r="D158" s="7">
        <v>1.2203679897556234E-2</v>
      </c>
      <c r="E158" s="7">
        <v>2.1836794395414104E-2</v>
      </c>
      <c r="G158" s="6" t="s">
        <v>229</v>
      </c>
      <c r="H158" s="7">
        <v>2.29E-2</v>
      </c>
      <c r="I158" s="7">
        <v>1.1744385376725603E-2</v>
      </c>
      <c r="J158" s="7">
        <v>1.2203679897556234E-2</v>
      </c>
      <c r="K158" s="7">
        <v>2.1836794395414104E-2</v>
      </c>
    </row>
    <row r="159" spans="1:11" x14ac:dyDescent="0.25">
      <c r="A159" s="6" t="s">
        <v>230</v>
      </c>
      <c r="B159" s="7">
        <v>9.2999999999999992E-3</v>
      </c>
      <c r="C159" s="7">
        <v>1.0890252033443945E-2</v>
      </c>
      <c r="D159" s="7">
        <v>1.1316143464028115E-2</v>
      </c>
      <c r="E159" s="7">
        <v>2.0835576215619277E-2</v>
      </c>
      <c r="G159" s="6" t="s">
        <v>230</v>
      </c>
      <c r="H159" s="7">
        <v>2.9499999999999998E-2</v>
      </c>
      <c r="I159" s="7">
        <v>1.0890252033443945E-2</v>
      </c>
      <c r="J159" s="7">
        <v>1.1316143464028115E-2</v>
      </c>
      <c r="K159" s="7">
        <v>2.0835576215619277E-2</v>
      </c>
    </row>
    <row r="160" spans="1:11" x14ac:dyDescent="0.25">
      <c r="A160" s="6" t="s">
        <v>231</v>
      </c>
      <c r="B160" s="7">
        <v>1.4200000000000001E-2</v>
      </c>
      <c r="C160" s="7">
        <v>9.5502097442160452E-3</v>
      </c>
      <c r="D160" s="7">
        <v>9.9236953603296287E-3</v>
      </c>
      <c r="E160" s="7">
        <v>1.9458611074305434E-2</v>
      </c>
      <c r="G160" s="6" t="s">
        <v>231</v>
      </c>
      <c r="H160" s="7">
        <v>3.44E-2</v>
      </c>
      <c r="I160" s="7">
        <v>9.5502097442160452E-3</v>
      </c>
      <c r="J160" s="7">
        <v>9.9236953603296287E-3</v>
      </c>
      <c r="K160" s="7">
        <v>1.9458611074305434E-2</v>
      </c>
    </row>
    <row r="161" spans="1:11" x14ac:dyDescent="0.25">
      <c r="A161" s="6" t="s">
        <v>232</v>
      </c>
      <c r="B161" s="7">
        <v>1.3599999999999999E-2</v>
      </c>
      <c r="C161" s="7">
        <v>1.2257893869495594E-2</v>
      </c>
      <c r="D161" s="7">
        <v>1.2737270466106594E-2</v>
      </c>
      <c r="E161" s="7">
        <v>2.324065631586154E-2</v>
      </c>
      <c r="G161" s="6" t="s">
        <v>232</v>
      </c>
      <c r="H161" s="7">
        <v>3.3799999999999997E-2</v>
      </c>
      <c r="I161" s="7">
        <v>1.2257893869495594E-2</v>
      </c>
      <c r="J161" s="7">
        <v>1.2737270466106594E-2</v>
      </c>
      <c r="K161" s="7">
        <v>2.324065631586154E-2</v>
      </c>
    </row>
    <row r="162" spans="1:11" x14ac:dyDescent="0.25">
      <c r="A162" s="6" t="s">
        <v>233</v>
      </c>
      <c r="B162" s="7">
        <v>3.5000000000000001E-3</v>
      </c>
      <c r="C162" s="7">
        <v>9.1059178743550361E-3</v>
      </c>
      <c r="D162" s="7">
        <v>9.4620283094837415E-3</v>
      </c>
      <c r="E162" s="7">
        <v>1.7063908375502063E-2</v>
      </c>
      <c r="G162" s="6" t="s">
        <v>233</v>
      </c>
      <c r="H162" s="7">
        <v>2.3699999999999999E-2</v>
      </c>
      <c r="I162" s="7">
        <v>9.1059178743550361E-3</v>
      </c>
      <c r="J162" s="7">
        <v>9.4620283094837415E-3</v>
      </c>
      <c r="K162" s="7">
        <v>1.7063908375502063E-2</v>
      </c>
    </row>
    <row r="163" spans="1:11" x14ac:dyDescent="0.25">
      <c r="A163" s="6" t="s">
        <v>234</v>
      </c>
      <c r="B163" s="7">
        <v>1E-4</v>
      </c>
      <c r="C163" s="7">
        <v>8.6306175099501344E-3</v>
      </c>
      <c r="D163" s="7">
        <v>8.9681400968332787E-3</v>
      </c>
      <c r="E163" s="7">
        <v>1.43874368548325E-2</v>
      </c>
      <c r="G163" s="6" t="s">
        <v>234</v>
      </c>
      <c r="H163" s="7">
        <v>2.0299999999999999E-2</v>
      </c>
      <c r="I163" s="7">
        <v>8.6306175099501344E-3</v>
      </c>
      <c r="J163" s="7">
        <v>8.9681400968332787E-3</v>
      </c>
      <c r="K163" s="7">
        <v>1.43874368548325E-2</v>
      </c>
    </row>
    <row r="164" spans="1:11" x14ac:dyDescent="0.25">
      <c r="A164" s="6" t="s">
        <v>235</v>
      </c>
      <c r="B164" s="7">
        <v>1E-4</v>
      </c>
      <c r="C164" s="7">
        <v>0</v>
      </c>
      <c r="D164" s="7">
        <v>0</v>
      </c>
      <c r="E164" s="7">
        <v>0</v>
      </c>
      <c r="G164" s="6" t="s">
        <v>235</v>
      </c>
      <c r="H164" s="7">
        <v>1E-4</v>
      </c>
      <c r="I164" s="7">
        <v>0</v>
      </c>
      <c r="J164" s="7">
        <v>0</v>
      </c>
      <c r="K164" s="7">
        <v>0</v>
      </c>
    </row>
    <row r="165" spans="1:11" x14ac:dyDescent="0.25">
      <c r="A165" s="6" t="s">
        <v>236</v>
      </c>
      <c r="B165" s="7">
        <v>1E-4</v>
      </c>
      <c r="C165" s="7">
        <v>1.4775592891695924E-2</v>
      </c>
      <c r="D165" s="7">
        <v>1.5353430610698982E-2</v>
      </c>
      <c r="E165" s="7">
        <v>2.0364349538962913E-2</v>
      </c>
      <c r="G165" s="6" t="s">
        <v>236</v>
      </c>
      <c r="H165" s="7">
        <v>2.0299999999999999E-2</v>
      </c>
      <c r="I165" s="7">
        <v>1.4775592891695924E-2</v>
      </c>
      <c r="J165" s="7">
        <v>1.5353430610698982E-2</v>
      </c>
      <c r="K165" s="7">
        <v>2.0364349538962913E-2</v>
      </c>
    </row>
    <row r="166" spans="1:11" x14ac:dyDescent="0.25">
      <c r="A166" s="6" t="s">
        <v>237</v>
      </c>
      <c r="B166" s="7">
        <v>1E-4</v>
      </c>
      <c r="C166" s="7">
        <v>1.4775592891695921E-2</v>
      </c>
      <c r="D166" s="7">
        <v>1.5353430610698975E-2</v>
      </c>
      <c r="E166" s="7">
        <v>2.0364349538962913E-2</v>
      </c>
      <c r="G166" s="6" t="s">
        <v>237</v>
      </c>
      <c r="H166" s="7">
        <v>2.0299999999999999E-2</v>
      </c>
      <c r="I166" s="7">
        <v>1.4775592891695921E-2</v>
      </c>
      <c r="J166" s="7">
        <v>1.5353430610698975E-2</v>
      </c>
      <c r="K166" s="7">
        <v>2.0364349538962913E-2</v>
      </c>
    </row>
    <row r="167" spans="1:11" x14ac:dyDescent="0.25">
      <c r="A167" s="6" t="s">
        <v>238</v>
      </c>
      <c r="B167" s="7">
        <v>1.77E-2</v>
      </c>
      <c r="C167" s="7">
        <v>1.1331093689141859E-2</v>
      </c>
      <c r="D167" s="7">
        <v>1.1774225371175647E-2</v>
      </c>
      <c r="E167" s="7">
        <v>1.9578928214536495E-2</v>
      </c>
      <c r="G167" s="6" t="s">
        <v>238</v>
      </c>
      <c r="H167" s="7">
        <v>3.7900000000000003E-2</v>
      </c>
      <c r="I167" s="7">
        <v>1.1331093689141859E-2</v>
      </c>
      <c r="J167" s="7">
        <v>1.1774225371175647E-2</v>
      </c>
      <c r="K167" s="7">
        <v>1.9578928214536495E-2</v>
      </c>
    </row>
    <row r="168" spans="1:11" x14ac:dyDescent="0.25">
      <c r="A168" s="6" t="s">
        <v>239</v>
      </c>
      <c r="B168" s="7">
        <v>1.8200000000000001E-2</v>
      </c>
      <c r="C168" s="7">
        <v>1.1498266628451756E-2</v>
      </c>
      <c r="D168" s="7">
        <v>1.1947936040012739E-2</v>
      </c>
      <c r="E168" s="7">
        <v>1.9842420352670989E-2</v>
      </c>
      <c r="G168" s="6" t="s">
        <v>239</v>
      </c>
      <c r="H168" s="7">
        <v>3.8400000000000004E-2</v>
      </c>
      <c r="I168" s="7">
        <v>1.1498266628451756E-2</v>
      </c>
      <c r="J168" s="7">
        <v>1.1947936040012739E-2</v>
      </c>
      <c r="K168" s="7">
        <v>1.9842420352670989E-2</v>
      </c>
    </row>
    <row r="169" spans="1:11" x14ac:dyDescent="0.25">
      <c r="A169" s="6" t="s">
        <v>240</v>
      </c>
      <c r="B169" s="7">
        <v>2.7699999999999999E-2</v>
      </c>
      <c r="C169" s="7">
        <v>1.3704073656343742E-2</v>
      </c>
      <c r="D169" s="7">
        <v>1.4240006848377068E-2</v>
      </c>
      <c r="E169" s="7">
        <v>2.6567016220730055E-2</v>
      </c>
      <c r="G169" s="6" t="s">
        <v>240</v>
      </c>
      <c r="H169" s="7">
        <v>4.7899999999999998E-2</v>
      </c>
      <c r="I169" s="7">
        <v>1.3704073656343742E-2</v>
      </c>
      <c r="J169" s="7">
        <v>1.4240006848377068E-2</v>
      </c>
      <c r="K169" s="7">
        <v>2.6567016220730055E-2</v>
      </c>
    </row>
    <row r="170" spans="1:11" x14ac:dyDescent="0.25">
      <c r="A170" s="6" t="s">
        <v>241</v>
      </c>
      <c r="B170" s="7">
        <v>2.75E-2</v>
      </c>
      <c r="C170" s="7">
        <v>1.3651814067371214E-2</v>
      </c>
      <c r="D170" s="7">
        <v>1.418570351321383E-2</v>
      </c>
      <c r="E170" s="7">
        <v>2.6484646484974714E-2</v>
      </c>
      <c r="G170" s="6" t="s">
        <v>241</v>
      </c>
      <c r="H170" s="7">
        <v>4.7699999999999999E-2</v>
      </c>
      <c r="I170" s="7">
        <v>1.3651814067371214E-2</v>
      </c>
      <c r="J170" s="7">
        <v>1.418570351321383E-2</v>
      </c>
      <c r="K170" s="7">
        <v>2.6484646484974714E-2</v>
      </c>
    </row>
    <row r="171" spans="1:11" x14ac:dyDescent="0.25">
      <c r="A171" s="6" t="s">
        <v>242</v>
      </c>
      <c r="B171" s="7">
        <v>1E-4</v>
      </c>
      <c r="C171" s="7">
        <v>0</v>
      </c>
      <c r="D171" s="7">
        <v>0</v>
      </c>
      <c r="E171" s="7">
        <v>0</v>
      </c>
      <c r="G171" s="6" t="s">
        <v>242</v>
      </c>
      <c r="H171" s="7">
        <v>2.0299999999999999E-2</v>
      </c>
      <c r="I171" s="7">
        <v>0</v>
      </c>
      <c r="J171" s="7">
        <v>0</v>
      </c>
      <c r="K171" s="7">
        <v>0</v>
      </c>
    </row>
    <row r="172" spans="1:11" x14ac:dyDescent="0.25">
      <c r="A172" s="6" t="s">
        <v>243</v>
      </c>
      <c r="B172" s="7">
        <v>1.3100000000000001E-2</v>
      </c>
      <c r="C172" s="7">
        <v>1.2305322299900575E-2</v>
      </c>
      <c r="D172" s="7">
        <v>1.2786553707769705E-2</v>
      </c>
      <c r="E172" s="7">
        <v>2.1260787466587126E-2</v>
      </c>
      <c r="G172" s="6" t="s">
        <v>243</v>
      </c>
      <c r="H172" s="7">
        <v>3.3299999999999996E-2</v>
      </c>
      <c r="I172" s="7">
        <v>1.2305322299900575E-2</v>
      </c>
      <c r="J172" s="7">
        <v>1.2786553707769705E-2</v>
      </c>
      <c r="K172" s="7">
        <v>2.1260787466587126E-2</v>
      </c>
    </row>
    <row r="173" spans="1:11" x14ac:dyDescent="0.25">
      <c r="A173" s="6" t="s">
        <v>244</v>
      </c>
      <c r="B173" s="7">
        <v>2.7199999999999998E-2</v>
      </c>
      <c r="C173" s="7">
        <v>1.139101263757158E-2</v>
      </c>
      <c r="D173" s="7">
        <v>1.1836487604828467E-2</v>
      </c>
      <c r="E173" s="7">
        <v>2.1998409087859015E-2</v>
      </c>
      <c r="G173" s="6" t="s">
        <v>244</v>
      </c>
      <c r="H173" s="7">
        <v>4.7399999999999998E-2</v>
      </c>
      <c r="I173" s="7">
        <v>1.139101263757158E-2</v>
      </c>
      <c r="J173" s="7">
        <v>1.1836487604828467E-2</v>
      </c>
      <c r="K173" s="7">
        <v>2.1998409087859015E-2</v>
      </c>
    </row>
    <row r="174" spans="1:11" x14ac:dyDescent="0.25">
      <c r="A174" s="6" t="s">
        <v>245</v>
      </c>
      <c r="B174" s="7">
        <v>1.21E-2</v>
      </c>
      <c r="C174" s="7">
        <v>1.2844109242473851E-2</v>
      </c>
      <c r="D174" s="7">
        <v>1.3346411305186223E-2</v>
      </c>
      <c r="E174" s="7">
        <v>2.4405271741714345E-2</v>
      </c>
      <c r="G174" s="6" t="s">
        <v>245</v>
      </c>
      <c r="H174" s="7">
        <v>3.2299999999999995E-2</v>
      </c>
      <c r="I174" s="7">
        <v>1.2844109242473851E-2</v>
      </c>
      <c r="J174" s="7">
        <v>1.3346411305186223E-2</v>
      </c>
      <c r="K174" s="7">
        <v>2.4405271741714345E-2</v>
      </c>
    </row>
    <row r="175" spans="1:11" x14ac:dyDescent="0.25">
      <c r="A175" s="6" t="s">
        <v>246</v>
      </c>
      <c r="B175" s="7">
        <v>2.75E-2</v>
      </c>
      <c r="C175" s="7">
        <v>1.1498043211316634E-2</v>
      </c>
      <c r="D175" s="7">
        <v>1.1947703885573556E-2</v>
      </c>
      <c r="E175" s="7">
        <v>2.2166600399979752E-2</v>
      </c>
      <c r="G175" s="6" t="s">
        <v>246</v>
      </c>
      <c r="H175" s="7">
        <v>4.7699999999999999E-2</v>
      </c>
      <c r="I175" s="7">
        <v>1.1498043211316634E-2</v>
      </c>
      <c r="J175" s="7">
        <v>1.1947703885573556E-2</v>
      </c>
      <c r="K175" s="7">
        <v>2.2166600399979752E-2</v>
      </c>
    </row>
    <row r="176" spans="1:11" x14ac:dyDescent="0.25">
      <c r="A176" s="6" t="s">
        <v>247</v>
      </c>
      <c r="B176" s="7">
        <v>1.7899999999999999E-2</v>
      </c>
      <c r="C176" s="7">
        <v>1.0174856784972482E-2</v>
      </c>
      <c r="D176" s="7">
        <v>1.0572770836808304E-2</v>
      </c>
      <c r="E176" s="7">
        <v>2.0364156953191995E-2</v>
      </c>
      <c r="G176" s="6" t="s">
        <v>247</v>
      </c>
      <c r="H176" s="7">
        <v>3.8099999999999995E-2</v>
      </c>
      <c r="I176" s="7">
        <v>1.0174856784972482E-2</v>
      </c>
      <c r="J176" s="7">
        <v>1.0572770836808304E-2</v>
      </c>
      <c r="K176" s="7">
        <v>2.0364156953191995E-2</v>
      </c>
    </row>
    <row r="177" spans="1:11" x14ac:dyDescent="0.25">
      <c r="A177" s="6" t="s">
        <v>248</v>
      </c>
      <c r="B177" s="7">
        <v>3.8E-3</v>
      </c>
      <c r="C177" s="7">
        <v>8.5806839773711549E-3</v>
      </c>
      <c r="D177" s="7">
        <v>8.9162537845060563E-3</v>
      </c>
      <c r="E177" s="7">
        <v>1.5900326809758308E-2</v>
      </c>
      <c r="G177" s="6" t="s">
        <v>248</v>
      </c>
      <c r="H177" s="7">
        <v>2.4E-2</v>
      </c>
      <c r="I177" s="7">
        <v>8.5806839773711549E-3</v>
      </c>
      <c r="J177" s="7">
        <v>8.9162537845060563E-3</v>
      </c>
      <c r="K177" s="7">
        <v>1.5900326809758308E-2</v>
      </c>
    </row>
    <row r="178" spans="1:11" x14ac:dyDescent="0.25">
      <c r="A178" s="6" t="s">
        <v>249</v>
      </c>
      <c r="B178" s="7">
        <v>1E-4</v>
      </c>
      <c r="C178" s="7">
        <v>1.4097575188994274E-2</v>
      </c>
      <c r="D178" s="7">
        <v>1.4648897274706363E-2</v>
      </c>
      <c r="E178" s="7">
        <v>1.9931886457546875E-2</v>
      </c>
      <c r="G178" s="6" t="s">
        <v>249</v>
      </c>
      <c r="H178" s="7">
        <v>2.0299999999999999E-2</v>
      </c>
      <c r="I178" s="7">
        <v>1.4097575188994274E-2</v>
      </c>
      <c r="J178" s="7">
        <v>1.4648897274706363E-2</v>
      </c>
      <c r="K178" s="7">
        <v>1.9931886457546875E-2</v>
      </c>
    </row>
    <row r="179" spans="1:11" x14ac:dyDescent="0.25">
      <c r="A179" s="6" t="s">
        <v>250</v>
      </c>
      <c r="B179" s="7">
        <v>5.1999999999999998E-3</v>
      </c>
      <c r="C179" s="7">
        <v>0</v>
      </c>
      <c r="D179" s="7">
        <v>0</v>
      </c>
      <c r="E179" s="7">
        <v>0</v>
      </c>
      <c r="G179" s="6" t="s">
        <v>250</v>
      </c>
      <c r="H179" s="7">
        <v>2.5399999999999999E-2</v>
      </c>
      <c r="I179" s="7">
        <v>0</v>
      </c>
      <c r="J179" s="7">
        <v>0</v>
      </c>
      <c r="K179" s="7">
        <v>0</v>
      </c>
    </row>
    <row r="180" spans="1:11" x14ac:dyDescent="0.25">
      <c r="A180" s="6" t="s">
        <v>75</v>
      </c>
      <c r="B180" s="7">
        <v>1E-4</v>
      </c>
      <c r="C180" s="7">
        <v>1.807031255783919E-2</v>
      </c>
      <c r="D180" s="7">
        <v>1.8776998798224333E-2</v>
      </c>
      <c r="E180" s="7">
        <v>2.1837880058724318E-2</v>
      </c>
      <c r="G180" s="6" t="s">
        <v>75</v>
      </c>
      <c r="H180" s="7">
        <v>2.0299999999999999E-2</v>
      </c>
      <c r="I180" s="7">
        <v>1.807031255783919E-2</v>
      </c>
      <c r="J180" s="7">
        <v>1.8776998798224333E-2</v>
      </c>
      <c r="K180" s="7">
        <v>2.1837880058724318E-2</v>
      </c>
    </row>
    <row r="181" spans="1:11" x14ac:dyDescent="0.25">
      <c r="A181" s="6" t="s">
        <v>251</v>
      </c>
      <c r="B181" s="7">
        <v>1E-4</v>
      </c>
      <c r="C181" s="7">
        <v>1.807031255783919E-2</v>
      </c>
      <c r="D181" s="7">
        <v>1.8776998798224333E-2</v>
      </c>
      <c r="E181" s="7">
        <v>2.1837880058724318E-2</v>
      </c>
      <c r="G181" s="6" t="s">
        <v>251</v>
      </c>
      <c r="H181" s="7">
        <v>2.0299999999999999E-2</v>
      </c>
      <c r="I181" s="7">
        <v>1.807031255783919E-2</v>
      </c>
      <c r="J181" s="7">
        <v>1.8776998798224333E-2</v>
      </c>
      <c r="K181" s="7">
        <v>2.1837880058724318E-2</v>
      </c>
    </row>
    <row r="182" spans="1:11" x14ac:dyDescent="0.25">
      <c r="A182" s="6" t="s">
        <v>252</v>
      </c>
      <c r="B182" s="7">
        <v>1E-4</v>
      </c>
      <c r="C182" s="7">
        <v>1.807031255783919E-2</v>
      </c>
      <c r="D182" s="7">
        <v>1.8776998798224337E-2</v>
      </c>
      <c r="E182" s="7">
        <v>0</v>
      </c>
      <c r="G182" s="6" t="s">
        <v>252</v>
      </c>
      <c r="H182" s="7">
        <v>2.0299999999999999E-2</v>
      </c>
      <c r="I182" s="7">
        <v>1.807031255783919E-2</v>
      </c>
      <c r="J182" s="7">
        <v>1.8776998798224337E-2</v>
      </c>
      <c r="K182" s="7">
        <v>0</v>
      </c>
    </row>
    <row r="183" spans="1:11" x14ac:dyDescent="0.25">
      <c r="A183" s="6" t="s">
        <v>253</v>
      </c>
      <c r="B183" s="7">
        <v>1.17E-2</v>
      </c>
      <c r="C183" s="7">
        <v>9.9458509146978791E-3</v>
      </c>
      <c r="D183" s="7">
        <v>1.0334809100553378E-2</v>
      </c>
      <c r="E183" s="7">
        <v>1.9240975524540661E-2</v>
      </c>
      <c r="G183" s="6" t="s">
        <v>253</v>
      </c>
      <c r="H183" s="7">
        <v>3.1899999999999998E-2</v>
      </c>
      <c r="I183" s="7">
        <v>9.9458509146978791E-3</v>
      </c>
      <c r="J183" s="7">
        <v>1.0334809100553378E-2</v>
      </c>
      <c r="K183" s="7">
        <v>1.9240975524540661E-2</v>
      </c>
    </row>
    <row r="184" spans="1:11" x14ac:dyDescent="0.25">
      <c r="A184" s="6" t="s">
        <v>254</v>
      </c>
      <c r="B184" s="7">
        <v>1E-4</v>
      </c>
      <c r="C184" s="7">
        <v>8.8106281255085992E-3</v>
      </c>
      <c r="D184" s="7">
        <v>9.1551904924028135E-3</v>
      </c>
      <c r="E184" s="7">
        <v>1.494342253951369E-2</v>
      </c>
      <c r="G184" s="6" t="s">
        <v>254</v>
      </c>
      <c r="H184" s="7">
        <v>2.0299999999999999E-2</v>
      </c>
      <c r="I184" s="7">
        <v>8.8106281255085992E-3</v>
      </c>
      <c r="J184" s="7">
        <v>9.1551904924028135E-3</v>
      </c>
      <c r="K184" s="7">
        <v>1.494342253951369E-2</v>
      </c>
    </row>
    <row r="185" spans="1:11" x14ac:dyDescent="0.25">
      <c r="A185" s="6" t="s">
        <v>255</v>
      </c>
      <c r="B185" s="7">
        <v>1.29E-2</v>
      </c>
      <c r="C185" s="7">
        <v>1.2619963043406688E-2</v>
      </c>
      <c r="D185" s="7">
        <v>1.3113499290131742E-2</v>
      </c>
      <c r="E185" s="7">
        <v>2.4000406979353923E-2</v>
      </c>
      <c r="G185" s="6" t="s">
        <v>255</v>
      </c>
      <c r="H185" s="7">
        <v>3.3099999999999997E-2</v>
      </c>
      <c r="I185" s="7">
        <v>1.2619963043406688E-2</v>
      </c>
      <c r="J185" s="7">
        <v>1.3113499290131742E-2</v>
      </c>
      <c r="K185" s="7">
        <v>2.4000406979353923E-2</v>
      </c>
    </row>
    <row r="186" spans="1:11" x14ac:dyDescent="0.25">
      <c r="A186" s="6" t="s">
        <v>256</v>
      </c>
      <c r="B186" s="7">
        <v>7.0000000000000001E-3</v>
      </c>
      <c r="C186" s="7">
        <v>9.6914167882954788E-3</v>
      </c>
      <c r="D186" s="7">
        <v>1.0070424670544581E-2</v>
      </c>
      <c r="E186" s="7">
        <v>1.7651025005619034E-2</v>
      </c>
      <c r="G186" s="6" t="s">
        <v>256</v>
      </c>
      <c r="H186" s="7">
        <v>2.7199999999999998E-2</v>
      </c>
      <c r="I186" s="7">
        <v>9.6914167882954788E-3</v>
      </c>
      <c r="J186" s="7">
        <v>1.0070424670544581E-2</v>
      </c>
      <c r="K186" s="7">
        <v>1.7651025005619034E-2</v>
      </c>
    </row>
    <row r="187" spans="1:11" x14ac:dyDescent="0.25">
      <c r="A187" s="6" t="s">
        <v>257</v>
      </c>
      <c r="B187" s="7">
        <v>2.9999999999999997E-4</v>
      </c>
      <c r="C187" s="7">
        <v>1.207994737668926E-2</v>
      </c>
      <c r="D187" s="7">
        <v>1.2552364916140151E-2</v>
      </c>
      <c r="E187" s="7">
        <v>1.8218845690649025E-2</v>
      </c>
      <c r="G187" s="6" t="s">
        <v>257</v>
      </c>
      <c r="H187" s="7">
        <v>2.0500000000000001E-2</v>
      </c>
      <c r="I187" s="7">
        <v>1.207994737668926E-2</v>
      </c>
      <c r="J187" s="7">
        <v>1.2552364916140151E-2</v>
      </c>
      <c r="K187" s="7">
        <v>1.8218845690649025E-2</v>
      </c>
    </row>
    <row r="188" spans="1:11" x14ac:dyDescent="0.25">
      <c r="A188" s="6" t="s">
        <v>258</v>
      </c>
      <c r="B188" s="7">
        <v>1.72E-2</v>
      </c>
      <c r="C188" s="7">
        <v>1.0329000481410933E-2</v>
      </c>
      <c r="D188" s="7">
        <v>1.0732942720582556E-2</v>
      </c>
      <c r="E188" s="7">
        <v>2.087793776462438E-2</v>
      </c>
      <c r="G188" s="6" t="s">
        <v>258</v>
      </c>
      <c r="H188" s="7">
        <v>3.7400000000000003E-2</v>
      </c>
      <c r="I188" s="7">
        <v>1.0329000481410933E-2</v>
      </c>
      <c r="J188" s="7">
        <v>1.0732942720582556E-2</v>
      </c>
      <c r="K188" s="7">
        <v>2.087793776462438E-2</v>
      </c>
    </row>
    <row r="189" spans="1:11" x14ac:dyDescent="0.25">
      <c r="A189" s="6" t="s">
        <v>259</v>
      </c>
      <c r="B189" s="7">
        <v>2.3400000000000001E-2</v>
      </c>
      <c r="C189" s="7">
        <v>0</v>
      </c>
      <c r="D189" s="7">
        <v>0</v>
      </c>
      <c r="E189" s="7">
        <v>1.0130093970412857E-2</v>
      </c>
      <c r="G189" s="6" t="s">
        <v>259</v>
      </c>
      <c r="H189" s="7">
        <v>2.3400000000000001E-2</v>
      </c>
      <c r="I189" s="7">
        <v>0</v>
      </c>
      <c r="J189" s="7">
        <v>0</v>
      </c>
      <c r="K189" s="7">
        <v>1.0130093970412857E-2</v>
      </c>
    </row>
    <row r="190" spans="1:11" x14ac:dyDescent="0.25">
      <c r="A190" s="6" t="s">
        <v>260</v>
      </c>
      <c r="B190" s="7">
        <v>5.7000000000000002E-3</v>
      </c>
      <c r="C190" s="7">
        <v>8.7509469892825473E-3</v>
      </c>
      <c r="D190" s="7">
        <v>9.0931753712140476E-3</v>
      </c>
      <c r="E190" s="7">
        <v>1.6406947307870477E-2</v>
      </c>
      <c r="G190" s="6" t="s">
        <v>260</v>
      </c>
      <c r="H190" s="7">
        <v>2.5899999999999999E-2</v>
      </c>
      <c r="I190" s="7">
        <v>8.7509469892825473E-3</v>
      </c>
      <c r="J190" s="7">
        <v>9.0931753712140476E-3</v>
      </c>
      <c r="K190" s="7">
        <v>1.6406947307870477E-2</v>
      </c>
    </row>
    <row r="191" spans="1:11" x14ac:dyDescent="0.25">
      <c r="A191" s="6" t="s">
        <v>261</v>
      </c>
      <c r="B191" s="7">
        <v>5.4999999999999997E-3</v>
      </c>
      <c r="C191" s="7">
        <v>8.750946989282549E-3</v>
      </c>
      <c r="D191" s="7">
        <v>9.0931753712140493E-3</v>
      </c>
      <c r="E191" s="7">
        <v>1.6406947307870477E-2</v>
      </c>
      <c r="G191" s="6" t="s">
        <v>261</v>
      </c>
      <c r="H191" s="7">
        <v>2.5700000000000001E-2</v>
      </c>
      <c r="I191" s="7">
        <v>8.750946989282549E-3</v>
      </c>
      <c r="J191" s="7">
        <v>9.0931753712140493E-3</v>
      </c>
      <c r="K191" s="7">
        <v>1.6406947307870477E-2</v>
      </c>
    </row>
    <row r="192" spans="1:11" x14ac:dyDescent="0.25">
      <c r="A192" s="6" t="s">
        <v>262</v>
      </c>
      <c r="B192" s="7">
        <v>1.54E-2</v>
      </c>
      <c r="C192" s="7">
        <v>1.3986024570575151E-2</v>
      </c>
      <c r="D192" s="7">
        <v>1.4532984181266903E-2</v>
      </c>
      <c r="E192" s="7">
        <v>2.6205118730180471E-2</v>
      </c>
      <c r="G192" s="6" t="s">
        <v>262</v>
      </c>
      <c r="H192" s="7">
        <v>3.56E-2</v>
      </c>
      <c r="I192" s="7">
        <v>1.3986024570575151E-2</v>
      </c>
      <c r="J192" s="7">
        <v>1.4532984181266903E-2</v>
      </c>
      <c r="K192" s="7">
        <v>2.6205118730180471E-2</v>
      </c>
    </row>
    <row r="193" spans="1:11" x14ac:dyDescent="0.25">
      <c r="A193" s="6" t="s">
        <v>263</v>
      </c>
      <c r="B193" s="7">
        <v>1E-4</v>
      </c>
      <c r="C193" s="7">
        <v>1.0396319441150324E-2</v>
      </c>
      <c r="D193" s="7">
        <v>1.0802894362098348E-2</v>
      </c>
      <c r="E193" s="7">
        <v>1.5851243273514667E-2</v>
      </c>
      <c r="G193" s="6" t="s">
        <v>263</v>
      </c>
      <c r="H193" s="7">
        <v>2.0299999999999999E-2</v>
      </c>
      <c r="I193" s="7">
        <v>1.0396319441150324E-2</v>
      </c>
      <c r="J193" s="7">
        <v>1.0802894362098348E-2</v>
      </c>
      <c r="K193" s="7">
        <v>1.5851243273514667E-2</v>
      </c>
    </row>
    <row r="194" spans="1:11" x14ac:dyDescent="0.25">
      <c r="A194" s="6" t="s">
        <v>264</v>
      </c>
      <c r="B194" s="7">
        <v>1E-4</v>
      </c>
      <c r="C194" s="7">
        <v>1.0383326725659918E-2</v>
      </c>
      <c r="D194" s="7">
        <v>1.0789393532914117E-2</v>
      </c>
      <c r="E194" s="7">
        <v>1.5830764609929091E-2</v>
      </c>
      <c r="G194" s="6" t="s">
        <v>264</v>
      </c>
      <c r="H194" s="7">
        <v>2.0299999999999999E-2</v>
      </c>
      <c r="I194" s="7">
        <v>1.0383326725659918E-2</v>
      </c>
      <c r="J194" s="7">
        <v>1.0789393532914117E-2</v>
      </c>
      <c r="K194" s="7">
        <v>1.5830764609929091E-2</v>
      </c>
    </row>
    <row r="195" spans="1:11" x14ac:dyDescent="0.25">
      <c r="A195" s="6" t="s">
        <v>265</v>
      </c>
      <c r="B195" s="7">
        <v>2.7400000000000001E-2</v>
      </c>
      <c r="C195" s="7">
        <v>1.3605625210908412E-2</v>
      </c>
      <c r="D195" s="7">
        <v>1.4137708322233182E-2</v>
      </c>
      <c r="E195" s="7">
        <v>0</v>
      </c>
      <c r="G195" s="6" t="s">
        <v>265</v>
      </c>
      <c r="H195" s="7">
        <v>4.7600000000000003E-2</v>
      </c>
      <c r="I195" s="7">
        <v>1.3605625210908412E-2</v>
      </c>
      <c r="J195" s="7">
        <v>1.4137708322233182E-2</v>
      </c>
      <c r="K195" s="7">
        <v>0</v>
      </c>
    </row>
    <row r="196" spans="1:11" x14ac:dyDescent="0.25">
      <c r="A196" s="6" t="s">
        <v>266</v>
      </c>
      <c r="B196" s="7">
        <v>1E-4</v>
      </c>
      <c r="C196" s="7">
        <v>8.5173710207430437E-3</v>
      </c>
      <c r="D196" s="7">
        <v>8.8504648111989871E-3</v>
      </c>
      <c r="E196" s="7">
        <v>1.4433531774617682E-2</v>
      </c>
      <c r="G196" s="6" t="s">
        <v>266</v>
      </c>
      <c r="H196" s="7">
        <v>2.0299999999999999E-2</v>
      </c>
      <c r="I196" s="7">
        <v>8.5173710207430437E-3</v>
      </c>
      <c r="J196" s="7">
        <v>8.8504648111989871E-3</v>
      </c>
      <c r="K196" s="7">
        <v>1.4433531774617682E-2</v>
      </c>
    </row>
    <row r="197" spans="1:11" x14ac:dyDescent="0.25">
      <c r="A197" s="6" t="s">
        <v>267</v>
      </c>
      <c r="B197" s="7">
        <v>1E-4</v>
      </c>
      <c r="C197" s="7">
        <v>8.5173710207430437E-3</v>
      </c>
      <c r="D197" s="7">
        <v>8.8504648111989871E-3</v>
      </c>
      <c r="E197" s="7">
        <v>1.4433531774617687E-2</v>
      </c>
      <c r="G197" s="6" t="s">
        <v>267</v>
      </c>
      <c r="H197" s="7">
        <v>2.0299999999999999E-2</v>
      </c>
      <c r="I197" s="7">
        <v>8.5173710207430437E-3</v>
      </c>
      <c r="J197" s="7">
        <v>8.8504648111989871E-3</v>
      </c>
      <c r="K197" s="7">
        <v>1.4433531774617687E-2</v>
      </c>
    </row>
    <row r="198" spans="1:11" x14ac:dyDescent="0.25">
      <c r="A198" s="6" t="s">
        <v>268</v>
      </c>
      <c r="B198" s="7">
        <v>1E-4</v>
      </c>
      <c r="C198" s="7">
        <v>8.517371020743042E-3</v>
      </c>
      <c r="D198" s="7">
        <v>8.8504648111989871E-3</v>
      </c>
      <c r="E198" s="7">
        <v>1.4433531774617687E-2</v>
      </c>
      <c r="G198" s="6" t="s">
        <v>268</v>
      </c>
      <c r="H198" s="7">
        <v>2.0299999999999999E-2</v>
      </c>
      <c r="I198" s="7">
        <v>8.517371020743042E-3</v>
      </c>
      <c r="J198" s="7">
        <v>8.8504648111989871E-3</v>
      </c>
      <c r="K198" s="7">
        <v>1.4433531774617687E-2</v>
      </c>
    </row>
    <row r="199" spans="1:11" x14ac:dyDescent="0.25">
      <c r="A199" s="6" t="s">
        <v>269</v>
      </c>
      <c r="B199" s="7">
        <v>2.3E-3</v>
      </c>
      <c r="C199" s="7">
        <v>9.7952188359915291E-3</v>
      </c>
      <c r="D199" s="7">
        <v>1.0178286165391633E-2</v>
      </c>
      <c r="E199" s="7">
        <v>1.5576409208116563E-2</v>
      </c>
      <c r="G199" s="6" t="s">
        <v>269</v>
      </c>
      <c r="H199" s="7">
        <v>2.2499999999999999E-2</v>
      </c>
      <c r="I199" s="7">
        <v>9.7952188359915291E-3</v>
      </c>
      <c r="J199" s="7">
        <v>1.0178286165391633E-2</v>
      </c>
      <c r="K199" s="7">
        <v>1.5576409208116563E-2</v>
      </c>
    </row>
    <row r="200" spans="1:11" x14ac:dyDescent="0.25">
      <c r="A200" s="6" t="s">
        <v>270</v>
      </c>
      <c r="B200" s="7">
        <v>1.24E-2</v>
      </c>
      <c r="C200" s="7">
        <v>0</v>
      </c>
      <c r="D200" s="7">
        <v>0</v>
      </c>
      <c r="E200" s="7">
        <v>0</v>
      </c>
      <c r="G200" s="6" t="s">
        <v>270</v>
      </c>
      <c r="H200" s="7">
        <v>3.2599999999999997E-2</v>
      </c>
      <c r="I200" s="7">
        <v>0</v>
      </c>
      <c r="J200" s="7">
        <v>0</v>
      </c>
      <c r="K200" s="7">
        <v>0</v>
      </c>
    </row>
    <row r="201" spans="1:11" x14ac:dyDescent="0.25">
      <c r="A201" s="6" t="s">
        <v>271</v>
      </c>
      <c r="B201" s="7">
        <v>6.7999999999999996E-3</v>
      </c>
      <c r="C201" s="7">
        <v>1.4320151322857027E-2</v>
      </c>
      <c r="D201" s="7">
        <v>1.4880177823101817E-2</v>
      </c>
      <c r="E201" s="7">
        <v>2.7752194012117301E-2</v>
      </c>
      <c r="G201" s="6" t="s">
        <v>271</v>
      </c>
      <c r="H201" s="7">
        <v>2.7E-2</v>
      </c>
      <c r="I201" s="7">
        <v>1.4320151322857027E-2</v>
      </c>
      <c r="J201" s="7">
        <v>1.4880177823101817E-2</v>
      </c>
      <c r="K201" s="7">
        <v>2.7752194012117301E-2</v>
      </c>
    </row>
    <row r="202" spans="1:11" x14ac:dyDescent="0.25">
      <c r="A202" s="6" t="s">
        <v>272</v>
      </c>
      <c r="B202" s="7">
        <v>3.0999999999999999E-3</v>
      </c>
      <c r="C202" s="7">
        <v>1.0747535805148903E-2</v>
      </c>
      <c r="D202" s="7">
        <v>1.1167845949051231E-2</v>
      </c>
      <c r="E202" s="7">
        <v>1.6609435091127594E-2</v>
      </c>
      <c r="G202" s="6" t="s">
        <v>272</v>
      </c>
      <c r="H202" s="7">
        <v>2.3299999999999998E-2</v>
      </c>
      <c r="I202" s="7">
        <v>1.0747535805148903E-2</v>
      </c>
      <c r="J202" s="7">
        <v>1.1167845949051231E-2</v>
      </c>
      <c r="K202" s="7">
        <v>1.6609435091127594E-2</v>
      </c>
    </row>
    <row r="203" spans="1:11" x14ac:dyDescent="0.25">
      <c r="A203" s="6" t="s">
        <v>273</v>
      </c>
      <c r="B203" s="7">
        <v>4.0000000000000001E-3</v>
      </c>
      <c r="C203" s="7">
        <v>8.8278839071882637E-3</v>
      </c>
      <c r="D203" s="7">
        <v>9.1731211059892896E-3</v>
      </c>
      <c r="E203" s="7">
        <v>1.4829913072390901E-2</v>
      </c>
      <c r="G203" s="6" t="s">
        <v>273</v>
      </c>
      <c r="H203" s="7">
        <v>2.4199999999999999E-2</v>
      </c>
      <c r="I203" s="7">
        <v>8.8278839071882637E-3</v>
      </c>
      <c r="J203" s="7">
        <v>9.1731211059892896E-3</v>
      </c>
      <c r="K203" s="7">
        <v>1.4829913072390901E-2</v>
      </c>
    </row>
    <row r="204" spans="1:11" x14ac:dyDescent="0.25">
      <c r="A204" s="6" t="s">
        <v>274</v>
      </c>
      <c r="B204" s="7">
        <v>2.2800000000000001E-2</v>
      </c>
      <c r="C204" s="7">
        <v>0</v>
      </c>
      <c r="D204" s="7">
        <v>0</v>
      </c>
      <c r="E204" s="7">
        <v>0</v>
      </c>
      <c r="G204" s="6" t="s">
        <v>274</v>
      </c>
      <c r="H204" s="7">
        <v>4.2999999999999997E-2</v>
      </c>
      <c r="I204" s="7">
        <v>0</v>
      </c>
      <c r="J204" s="7">
        <v>0</v>
      </c>
      <c r="K204" s="7">
        <v>0</v>
      </c>
    </row>
    <row r="205" spans="1:11" x14ac:dyDescent="0.25">
      <c r="A205" s="6" t="s">
        <v>275</v>
      </c>
      <c r="B205" s="7">
        <v>1.18E-2</v>
      </c>
      <c r="C205" s="7">
        <v>9.5053713187972112E-3</v>
      </c>
      <c r="D205" s="7">
        <v>9.8771034124865102E-3</v>
      </c>
      <c r="E205" s="7">
        <v>1.8886481653967814E-2</v>
      </c>
      <c r="G205" s="6" t="s">
        <v>275</v>
      </c>
      <c r="H205" s="7">
        <v>3.2000000000000001E-2</v>
      </c>
      <c r="I205" s="7">
        <v>9.5053713187972112E-3</v>
      </c>
      <c r="J205" s="7">
        <v>9.8771034124865102E-3</v>
      </c>
      <c r="K205" s="7">
        <v>1.8886481653967814E-2</v>
      </c>
    </row>
    <row r="206" spans="1:11" x14ac:dyDescent="0.25">
      <c r="A206" s="6" t="s">
        <v>276</v>
      </c>
      <c r="B206" s="7">
        <v>1E-4</v>
      </c>
      <c r="C206" s="7">
        <v>1.7325823738688354E-2</v>
      </c>
      <c r="D206" s="7">
        <v>1.8003394821107611E-2</v>
      </c>
      <c r="E206" s="7">
        <v>0</v>
      </c>
      <c r="G206" s="6" t="s">
        <v>276</v>
      </c>
      <c r="H206" s="7">
        <v>2.0299999999999999E-2</v>
      </c>
      <c r="I206" s="7">
        <v>1.7325823738688354E-2</v>
      </c>
      <c r="J206" s="7">
        <v>1.8003394821107611E-2</v>
      </c>
      <c r="K206" s="7">
        <v>0</v>
      </c>
    </row>
    <row r="207" spans="1:11" x14ac:dyDescent="0.25">
      <c r="A207" s="6" t="s">
        <v>277</v>
      </c>
      <c r="B207" s="7">
        <v>1E-4</v>
      </c>
      <c r="C207" s="7">
        <v>8.4850998975891032E-3</v>
      </c>
      <c r="D207" s="7">
        <v>8.8169316424317416E-3</v>
      </c>
      <c r="E207" s="7">
        <v>1.4828398607773921E-2</v>
      </c>
      <c r="G207" s="6" t="s">
        <v>277</v>
      </c>
      <c r="H207" s="7">
        <v>2.0299999999999999E-2</v>
      </c>
      <c r="I207" s="7">
        <v>8.4850998975891032E-3</v>
      </c>
      <c r="J207" s="7">
        <v>8.8169316424317416E-3</v>
      </c>
      <c r="K207" s="7">
        <v>1.4828398607773921E-2</v>
      </c>
    </row>
    <row r="208" spans="1:11" x14ac:dyDescent="0.25">
      <c r="A208" s="6" t="s">
        <v>278</v>
      </c>
      <c r="B208" s="7">
        <v>2.2499999999999999E-2</v>
      </c>
      <c r="C208" s="7">
        <v>1.0384918774018776E-2</v>
      </c>
      <c r="D208" s="7">
        <v>1.0791047842435619E-2</v>
      </c>
      <c r="E208" s="7">
        <v>2.0187155559973267E-2</v>
      </c>
      <c r="G208" s="6" t="s">
        <v>278</v>
      </c>
      <c r="H208" s="7">
        <v>4.2700000000000002E-2</v>
      </c>
      <c r="I208" s="7">
        <v>1.0384918774018776E-2</v>
      </c>
      <c r="J208" s="7">
        <v>1.0791047842435619E-2</v>
      </c>
      <c r="K208" s="7">
        <v>2.0187155559973267E-2</v>
      </c>
    </row>
    <row r="209" spans="1:11" x14ac:dyDescent="0.25">
      <c r="A209" s="6" t="s">
        <v>279</v>
      </c>
      <c r="B209" s="7">
        <v>3.5999999999999999E-3</v>
      </c>
      <c r="C209" s="7">
        <v>8.7038420389212966E-3</v>
      </c>
      <c r="D209" s="7">
        <v>9.0442282601171826E-3</v>
      </c>
      <c r="E209" s="7">
        <v>1.5227997365825818E-2</v>
      </c>
      <c r="G209" s="6" t="s">
        <v>279</v>
      </c>
      <c r="H209" s="7">
        <v>2.3799999999999998E-2</v>
      </c>
      <c r="I209" s="7">
        <v>8.7038420389212966E-3</v>
      </c>
      <c r="J209" s="7">
        <v>9.0442282601171826E-3</v>
      </c>
      <c r="K209" s="7">
        <v>1.5227997365825818E-2</v>
      </c>
    </row>
    <row r="210" spans="1:11" x14ac:dyDescent="0.25">
      <c r="A210" s="6" t="s">
        <v>280</v>
      </c>
      <c r="B210" s="7">
        <v>3.5999999999999999E-3</v>
      </c>
      <c r="C210" s="7">
        <v>9.0835931363983154E-3</v>
      </c>
      <c r="D210" s="7">
        <v>9.4388305049940696E-3</v>
      </c>
      <c r="E210" s="7">
        <v>1.7022856285445091E-2</v>
      </c>
      <c r="G210" s="6" t="s">
        <v>280</v>
      </c>
      <c r="H210" s="7">
        <v>2.3799999999999998E-2</v>
      </c>
      <c r="I210" s="7">
        <v>9.0835931363983154E-3</v>
      </c>
      <c r="J210" s="7">
        <v>9.4388305049940696E-3</v>
      </c>
      <c r="K210" s="7">
        <v>1.7022856285445091E-2</v>
      </c>
    </row>
    <row r="211" spans="1:11" x14ac:dyDescent="0.25">
      <c r="A211" s="6" t="s">
        <v>281</v>
      </c>
      <c r="B211" s="7">
        <v>2.76E-2</v>
      </c>
      <c r="C211" s="7">
        <v>1.154721395046736E-2</v>
      </c>
      <c r="D211" s="7">
        <v>1.1998797573465548E-2</v>
      </c>
      <c r="E211" s="7">
        <v>2.2244608132299004E-2</v>
      </c>
      <c r="G211" s="6" t="s">
        <v>281</v>
      </c>
      <c r="H211" s="7">
        <v>4.7799999999999995E-2</v>
      </c>
      <c r="I211" s="7">
        <v>1.154721395046736E-2</v>
      </c>
      <c r="J211" s="7">
        <v>1.1998797573465548E-2</v>
      </c>
      <c r="K211" s="7">
        <v>2.2244608132299004E-2</v>
      </c>
    </row>
    <row r="212" spans="1:11" x14ac:dyDescent="0.25">
      <c r="A212" s="6" t="s">
        <v>282</v>
      </c>
      <c r="B212" s="7">
        <v>2.76E-2</v>
      </c>
      <c r="C212" s="7">
        <v>1.154721395046736E-2</v>
      </c>
      <c r="D212" s="7">
        <v>1.199879757346555E-2</v>
      </c>
      <c r="E212" s="7">
        <v>2.2244608132299015E-2</v>
      </c>
      <c r="G212" s="6" t="s">
        <v>282</v>
      </c>
      <c r="H212" s="7">
        <v>4.7799999999999995E-2</v>
      </c>
      <c r="I212" s="7">
        <v>1.154721395046736E-2</v>
      </c>
      <c r="J212" s="7">
        <v>1.199879757346555E-2</v>
      </c>
      <c r="K212" s="7">
        <v>2.2244608132299015E-2</v>
      </c>
    </row>
    <row r="213" spans="1:11" x14ac:dyDescent="0.25">
      <c r="A213" s="6" t="s">
        <v>283</v>
      </c>
      <c r="B213" s="7">
        <v>2.76E-2</v>
      </c>
      <c r="C213" s="7">
        <v>1.1547213950467363E-2</v>
      </c>
      <c r="D213" s="7">
        <v>1.199879757346555E-2</v>
      </c>
      <c r="E213" s="7">
        <v>2.2244608132299015E-2</v>
      </c>
      <c r="G213" s="6" t="s">
        <v>283</v>
      </c>
      <c r="H213" s="7">
        <v>4.7799999999999995E-2</v>
      </c>
      <c r="I213" s="7">
        <v>1.1547213950467363E-2</v>
      </c>
      <c r="J213" s="7">
        <v>1.199879757346555E-2</v>
      </c>
      <c r="K213" s="7">
        <v>2.2244608132299015E-2</v>
      </c>
    </row>
    <row r="214" spans="1:11" x14ac:dyDescent="0.25">
      <c r="A214" s="6" t="s">
        <v>284</v>
      </c>
      <c r="B214" s="7">
        <v>5.5999999999999999E-3</v>
      </c>
      <c r="C214" s="7">
        <v>1.1313655914624561E-2</v>
      </c>
      <c r="D214" s="7">
        <v>1.1756105647451607E-2</v>
      </c>
      <c r="E214" s="7">
        <v>1.8098097180164925E-2</v>
      </c>
      <c r="G214" s="6" t="s">
        <v>284</v>
      </c>
      <c r="H214" s="7">
        <v>2.58E-2</v>
      </c>
      <c r="I214" s="7">
        <v>1.1313655914624561E-2</v>
      </c>
      <c r="J214" s="7">
        <v>1.1756105647451607E-2</v>
      </c>
      <c r="K214" s="7">
        <v>1.8098097180164925E-2</v>
      </c>
    </row>
    <row r="215" spans="1:11" x14ac:dyDescent="0.25">
      <c r="A215" s="6" t="s">
        <v>285</v>
      </c>
      <c r="B215" s="7">
        <v>1.1599999999999999E-2</v>
      </c>
      <c r="C215" s="7">
        <v>1.0987719398720014E-2</v>
      </c>
      <c r="D215" s="7">
        <v>1.1417422542339399E-2</v>
      </c>
      <c r="E215" s="7">
        <v>2.097289224600991E-2</v>
      </c>
      <c r="G215" s="6" t="s">
        <v>285</v>
      </c>
      <c r="H215" s="7">
        <v>3.1799999999999995E-2</v>
      </c>
      <c r="I215" s="7">
        <v>1.0987719398720014E-2</v>
      </c>
      <c r="J215" s="7">
        <v>1.1417422542339399E-2</v>
      </c>
      <c r="K215" s="7">
        <v>2.097289224600991E-2</v>
      </c>
    </row>
    <row r="216" spans="1:11" x14ac:dyDescent="0.25">
      <c r="A216" s="6" t="s">
        <v>286</v>
      </c>
      <c r="B216" s="7">
        <v>1.84E-2</v>
      </c>
      <c r="C216" s="7">
        <v>0</v>
      </c>
      <c r="D216" s="7">
        <v>0</v>
      </c>
      <c r="E216" s="7">
        <v>0</v>
      </c>
      <c r="G216" s="6" t="s">
        <v>286</v>
      </c>
      <c r="H216" s="7">
        <v>3.8599999999999995E-2</v>
      </c>
      <c r="I216" s="7">
        <v>0</v>
      </c>
      <c r="J216" s="7">
        <v>0</v>
      </c>
      <c r="K216" s="7">
        <v>0</v>
      </c>
    </row>
    <row r="217" spans="1:11" x14ac:dyDescent="0.25">
      <c r="A217" s="6" t="s">
        <v>287</v>
      </c>
      <c r="B217" s="7">
        <v>2.24E-2</v>
      </c>
      <c r="C217" s="7">
        <v>1.3596258944812959E-2</v>
      </c>
      <c r="D217" s="7">
        <v>1.4127975764113052E-2</v>
      </c>
      <c r="E217" s="7">
        <v>2.5212462408915341E-2</v>
      </c>
      <c r="G217" s="6" t="s">
        <v>287</v>
      </c>
      <c r="H217" s="7">
        <v>4.2599999999999999E-2</v>
      </c>
      <c r="I217" s="7">
        <v>1.3596258944812959E-2</v>
      </c>
      <c r="J217" s="7">
        <v>1.4127975764113052E-2</v>
      </c>
      <c r="K217" s="7">
        <v>2.5212462408915341E-2</v>
      </c>
    </row>
    <row r="218" spans="1:11" x14ac:dyDescent="0.25">
      <c r="A218" s="6" t="s">
        <v>288</v>
      </c>
      <c r="B218" s="7">
        <v>2.24E-2</v>
      </c>
      <c r="C218" s="7">
        <v>1.3596258944812959E-2</v>
      </c>
      <c r="D218" s="7">
        <v>1.4127975764113052E-2</v>
      </c>
      <c r="E218" s="7">
        <v>2.5212462408915341E-2</v>
      </c>
      <c r="G218" s="6" t="s">
        <v>288</v>
      </c>
      <c r="H218" s="7">
        <v>4.2599999999999999E-2</v>
      </c>
      <c r="I218" s="7">
        <v>1.3596258944812959E-2</v>
      </c>
      <c r="J218" s="7">
        <v>1.4127975764113052E-2</v>
      </c>
      <c r="K218" s="7">
        <v>2.5212462408915341E-2</v>
      </c>
    </row>
    <row r="219" spans="1:11" x14ac:dyDescent="0.25">
      <c r="A219" s="6" t="s">
        <v>289</v>
      </c>
      <c r="B219" s="7">
        <v>2.24E-2</v>
      </c>
      <c r="C219" s="7">
        <v>1.3596258944812962E-2</v>
      </c>
      <c r="D219" s="7">
        <v>1.4127975764113055E-2</v>
      </c>
      <c r="E219" s="7">
        <v>2.5212462408915341E-2</v>
      </c>
      <c r="G219" s="6" t="s">
        <v>289</v>
      </c>
      <c r="H219" s="7">
        <v>4.2599999999999999E-2</v>
      </c>
      <c r="I219" s="7">
        <v>1.3596258944812962E-2</v>
      </c>
      <c r="J219" s="7">
        <v>1.4127975764113055E-2</v>
      </c>
      <c r="K219" s="7">
        <v>2.5212462408915341E-2</v>
      </c>
    </row>
    <row r="220" spans="1:11" x14ac:dyDescent="0.25">
      <c r="A220" s="6" t="s">
        <v>290</v>
      </c>
      <c r="B220" s="7">
        <v>5.1999999999999998E-3</v>
      </c>
      <c r="C220" s="7">
        <v>8.7153980604766958E-3</v>
      </c>
      <c r="D220" s="7">
        <v>9.0562362097397174E-3</v>
      </c>
      <c r="E220" s="7">
        <v>1.6026348616576234E-2</v>
      </c>
      <c r="G220" s="6" t="s">
        <v>290</v>
      </c>
      <c r="H220" s="7">
        <v>2.5399999999999999E-2</v>
      </c>
      <c r="I220" s="7">
        <v>8.7153980604766958E-3</v>
      </c>
      <c r="J220" s="7">
        <v>9.0562362097397174E-3</v>
      </c>
      <c r="K220" s="7">
        <v>1.6026348616576234E-2</v>
      </c>
    </row>
    <row r="221" spans="1:11" x14ac:dyDescent="0.25">
      <c r="A221" s="6" t="s">
        <v>291</v>
      </c>
      <c r="B221" s="7">
        <v>1.6899999999999998E-2</v>
      </c>
      <c r="C221" s="7">
        <v>0</v>
      </c>
      <c r="D221" s="7">
        <v>0</v>
      </c>
      <c r="E221" s="7">
        <v>0</v>
      </c>
      <c r="G221" s="6" t="s">
        <v>291</v>
      </c>
      <c r="H221" s="7">
        <v>3.7099999999999994E-2</v>
      </c>
      <c r="I221" s="7">
        <v>0</v>
      </c>
      <c r="J221" s="7">
        <v>0</v>
      </c>
      <c r="K221" s="7">
        <v>0</v>
      </c>
    </row>
    <row r="222" spans="1:11" x14ac:dyDescent="0.25">
      <c r="A222" s="6" t="s">
        <v>292</v>
      </c>
      <c r="B222" s="7">
        <v>1E-4</v>
      </c>
      <c r="C222" s="7">
        <v>1.1170999547983871E-2</v>
      </c>
      <c r="D222" s="7">
        <v>1.1607870335173666E-2</v>
      </c>
      <c r="E222" s="7">
        <v>2.0553636703455939E-2</v>
      </c>
      <c r="G222" s="6" t="s">
        <v>292</v>
      </c>
      <c r="H222" s="7">
        <v>2.0299999999999999E-2</v>
      </c>
      <c r="I222" s="7">
        <v>1.1170999547983871E-2</v>
      </c>
      <c r="J222" s="7">
        <v>1.1607870335173666E-2</v>
      </c>
      <c r="K222" s="7">
        <v>2.0553636703455939E-2</v>
      </c>
    </row>
    <row r="223" spans="1:11" x14ac:dyDescent="0.25">
      <c r="A223" s="6" t="s">
        <v>293</v>
      </c>
      <c r="B223" s="7">
        <v>1E-4</v>
      </c>
      <c r="C223" s="7">
        <v>1.0320404004150423E-2</v>
      </c>
      <c r="D223" s="7">
        <v>1.0724010055877786E-2</v>
      </c>
      <c r="E223" s="7">
        <v>1.574428636191811E-2</v>
      </c>
      <c r="G223" s="6" t="s">
        <v>293</v>
      </c>
      <c r="H223" s="7">
        <v>2.0299999999999999E-2</v>
      </c>
      <c r="I223" s="7">
        <v>1.0320404004150423E-2</v>
      </c>
      <c r="J223" s="7">
        <v>1.0724010055877786E-2</v>
      </c>
      <c r="K223" s="7">
        <v>1.574428636191811E-2</v>
      </c>
    </row>
    <row r="226" spans="1:11" x14ac:dyDescent="0.25">
      <c r="A226" s="6"/>
      <c r="B226" s="7"/>
      <c r="C226" s="7"/>
      <c r="D226" s="7"/>
      <c r="E226" s="7"/>
      <c r="G226" s="6"/>
      <c r="H226" s="7"/>
      <c r="I226" s="7"/>
      <c r="J226" s="7"/>
      <c r="K226" s="7"/>
    </row>
    <row r="227" spans="1:11" x14ac:dyDescent="0.25">
      <c r="A227" s="6"/>
      <c r="B227" s="7"/>
      <c r="C227" s="7"/>
      <c r="D227" s="7"/>
      <c r="E227" s="7"/>
      <c r="G227" s="6"/>
      <c r="H227" s="7"/>
      <c r="I227" s="7"/>
      <c r="J227" s="7"/>
      <c r="K227" s="7"/>
    </row>
    <row r="228" spans="1:11" x14ac:dyDescent="0.25">
      <c r="A228" s="6"/>
      <c r="B228" s="7"/>
      <c r="C228" s="7"/>
      <c r="D228" s="7"/>
      <c r="E228" s="7"/>
      <c r="G228" s="6"/>
      <c r="H228" s="7"/>
      <c r="I228" s="7"/>
      <c r="J228" s="7"/>
      <c r="K228" s="7"/>
    </row>
    <row r="229" spans="1:11" x14ac:dyDescent="0.25">
      <c r="A229" s="6"/>
      <c r="B229" s="7"/>
      <c r="C229" s="7"/>
      <c r="D229" s="7"/>
      <c r="E229" s="7"/>
      <c r="G229" s="6"/>
      <c r="H229" s="7"/>
      <c r="I229" s="7"/>
      <c r="J229" s="7"/>
      <c r="K229" s="7"/>
    </row>
    <row r="230" spans="1:11" x14ac:dyDescent="0.25">
      <c r="A230" s="6"/>
      <c r="B230" s="7"/>
      <c r="C230" s="7"/>
      <c r="D230" s="7"/>
      <c r="E230" s="7"/>
      <c r="G230" s="6"/>
      <c r="H230" s="7"/>
      <c r="I230" s="7"/>
      <c r="J230" s="7"/>
      <c r="K230" s="7"/>
    </row>
    <row r="231" spans="1:11" x14ac:dyDescent="0.25">
      <c r="A231" s="6"/>
      <c r="B231" s="7"/>
      <c r="C231" s="7"/>
      <c r="D231" s="7"/>
      <c r="E231" s="7"/>
      <c r="G231" s="6"/>
      <c r="H231" s="7"/>
      <c r="I231" s="7"/>
      <c r="J231" s="7"/>
      <c r="K231" s="7"/>
    </row>
    <row r="232" spans="1:11" x14ac:dyDescent="0.25">
      <c r="A232" s="6"/>
      <c r="B232" s="7"/>
      <c r="C232" s="7"/>
      <c r="D232" s="7"/>
      <c r="E232" s="7"/>
      <c r="G232" s="6"/>
      <c r="H232" s="7"/>
      <c r="I232" s="7"/>
      <c r="J232" s="7"/>
      <c r="K232" s="7"/>
    </row>
    <row r="233" spans="1:11" x14ac:dyDescent="0.25">
      <c r="A233" s="6"/>
      <c r="B233" s="7"/>
      <c r="C233" s="7"/>
      <c r="D233" s="7"/>
      <c r="E233" s="7"/>
      <c r="G233" s="6"/>
      <c r="H233" s="7"/>
      <c r="I233" s="7"/>
      <c r="J233" s="7"/>
      <c r="K233" s="7"/>
    </row>
    <row r="234" spans="1:11" x14ac:dyDescent="0.25">
      <c r="A234" s="6"/>
      <c r="B234" s="7"/>
      <c r="C234" s="7"/>
      <c r="D234" s="7"/>
      <c r="E234" s="7"/>
      <c r="G234" s="6"/>
      <c r="H234" s="7"/>
      <c r="I234" s="7"/>
      <c r="J234" s="7"/>
      <c r="K234" s="7"/>
    </row>
    <row r="235" spans="1:11" x14ac:dyDescent="0.25">
      <c r="A235" s="6"/>
      <c r="B235" s="7"/>
      <c r="C235" s="7"/>
      <c r="D235" s="7"/>
      <c r="E235" s="7"/>
      <c r="G235" s="6"/>
      <c r="H235" s="7"/>
      <c r="I235" s="7"/>
      <c r="J235" s="7"/>
      <c r="K235" s="7"/>
    </row>
    <row r="236" spans="1:11" x14ac:dyDescent="0.25">
      <c r="A236" s="6"/>
      <c r="B236" s="7"/>
      <c r="C236" s="7"/>
      <c r="D236" s="7"/>
      <c r="E236" s="7"/>
      <c r="G236" s="6"/>
      <c r="H236" s="7"/>
      <c r="I236" s="7"/>
      <c r="J236" s="7"/>
      <c r="K236" s="7"/>
    </row>
    <row r="237" spans="1:11" x14ac:dyDescent="0.25">
      <c r="A237" s="6"/>
      <c r="B237" s="7"/>
      <c r="C237" s="7"/>
      <c r="D237" s="7"/>
      <c r="E237" s="7"/>
      <c r="G237" s="6"/>
      <c r="H237" s="7"/>
      <c r="I237" s="7"/>
      <c r="J237" s="7"/>
      <c r="K237" s="7"/>
    </row>
    <row r="238" spans="1:11" x14ac:dyDescent="0.25">
      <c r="A238" s="6"/>
      <c r="B238" s="7"/>
      <c r="C238" s="7"/>
      <c r="D238" s="7"/>
      <c r="E238" s="7"/>
      <c r="G238" s="6"/>
      <c r="H238" s="7"/>
      <c r="I238" s="7"/>
      <c r="J238" s="7"/>
      <c r="K238" s="7"/>
    </row>
    <row r="239" spans="1:11" x14ac:dyDescent="0.25">
      <c r="A239" s="6"/>
      <c r="B239" s="7"/>
      <c r="C239" s="7"/>
      <c r="D239" s="7"/>
      <c r="E239" s="7"/>
      <c r="G239" s="6"/>
      <c r="H239" s="7"/>
      <c r="I239" s="7"/>
      <c r="J239" s="7"/>
      <c r="K239" s="7"/>
    </row>
    <row r="240" spans="1:11" x14ac:dyDescent="0.25">
      <c r="A240" s="6"/>
      <c r="B240" s="7"/>
      <c r="C240" s="7"/>
      <c r="D240" s="7"/>
      <c r="E240" s="7"/>
      <c r="G240" s="6"/>
      <c r="H240" s="7"/>
      <c r="I240" s="7"/>
      <c r="J240" s="7"/>
      <c r="K240" s="7"/>
    </row>
    <row r="241" spans="1:11" x14ac:dyDescent="0.25">
      <c r="A241" s="6"/>
      <c r="B241" s="7"/>
      <c r="C241" s="7"/>
      <c r="D241" s="7"/>
      <c r="E241" s="7"/>
      <c r="G241" s="6"/>
      <c r="H241" s="7"/>
      <c r="I241" s="7"/>
      <c r="J241" s="7"/>
      <c r="K241" s="7"/>
    </row>
    <row r="242" spans="1:11" x14ac:dyDescent="0.25">
      <c r="A242" s="6"/>
      <c r="B242" s="7"/>
      <c r="C242" s="7"/>
      <c r="D242" s="7"/>
      <c r="E242" s="7"/>
      <c r="G242" s="6"/>
      <c r="H242" s="7"/>
      <c r="I242" s="7"/>
      <c r="J242" s="7"/>
      <c r="K242" s="7"/>
    </row>
    <row r="243" spans="1:11" x14ac:dyDescent="0.25">
      <c r="A243" s="6"/>
      <c r="B243" s="7"/>
      <c r="C243" s="7"/>
      <c r="D243" s="7"/>
      <c r="E243" s="7"/>
      <c r="G243" s="6"/>
      <c r="H243" s="7"/>
      <c r="I243" s="7"/>
      <c r="J243" s="7"/>
      <c r="K243" s="7"/>
    </row>
    <row r="244" spans="1:11" x14ac:dyDescent="0.25">
      <c r="A244" s="6"/>
      <c r="B244" s="7"/>
      <c r="C244" s="7"/>
      <c r="D244" s="7"/>
      <c r="E244" s="7"/>
      <c r="G244" s="6"/>
      <c r="H244" s="7"/>
      <c r="I244" s="7"/>
      <c r="J244" s="7"/>
      <c r="K244" s="7"/>
    </row>
    <row r="245" spans="1:11" x14ac:dyDescent="0.25">
      <c r="A245" s="6"/>
      <c r="B245" s="7"/>
      <c r="C245" s="7"/>
      <c r="D245" s="7"/>
      <c r="E245" s="7"/>
      <c r="G245" s="6"/>
      <c r="H245" s="7"/>
      <c r="I245" s="7"/>
      <c r="J245" s="7"/>
      <c r="K245" s="7"/>
    </row>
    <row r="246" spans="1:11" x14ac:dyDescent="0.25">
      <c r="A246" s="6"/>
      <c r="B246" s="7"/>
      <c r="C246" s="7"/>
      <c r="D246" s="7"/>
      <c r="E246" s="7"/>
      <c r="G246" s="6"/>
      <c r="H246" s="7"/>
      <c r="I246" s="7"/>
      <c r="J246" s="7"/>
      <c r="K246" s="7"/>
    </row>
    <row r="247" spans="1:11" x14ac:dyDescent="0.25">
      <c r="A247" s="6"/>
      <c r="B247" s="7"/>
      <c r="C247" s="7"/>
      <c r="D247" s="7"/>
      <c r="E247" s="7"/>
      <c r="G247" s="6"/>
      <c r="H247" s="7"/>
      <c r="I247" s="7"/>
      <c r="J247" s="7"/>
      <c r="K247" s="7"/>
    </row>
    <row r="248" spans="1:11" x14ac:dyDescent="0.25">
      <c r="A248" s="6"/>
      <c r="B248" s="7"/>
      <c r="C248" s="7"/>
      <c r="D248" s="7"/>
      <c r="E248" s="7"/>
      <c r="G248" s="6"/>
      <c r="H248" s="7"/>
      <c r="I248" s="7"/>
      <c r="J248" s="7"/>
      <c r="K248" s="7"/>
    </row>
    <row r="249" spans="1:11" x14ac:dyDescent="0.25">
      <c r="A249" s="6"/>
      <c r="B249" s="7"/>
      <c r="C249" s="7"/>
      <c r="D249" s="7"/>
      <c r="E249" s="7"/>
      <c r="G249" s="6"/>
      <c r="H249" s="7"/>
      <c r="I249" s="7"/>
      <c r="J249" s="7"/>
      <c r="K249" s="7"/>
    </row>
    <row r="250" spans="1:11" x14ac:dyDescent="0.25">
      <c r="A250" s="6"/>
      <c r="B250" s="7"/>
      <c r="C250" s="7"/>
      <c r="D250" s="7"/>
      <c r="E250" s="7"/>
      <c r="G250" s="6"/>
      <c r="H250" s="7"/>
      <c r="I250" s="7"/>
      <c r="J250" s="7"/>
      <c r="K250" s="7"/>
    </row>
    <row r="251" spans="1:11" x14ac:dyDescent="0.25">
      <c r="A251" s="6"/>
      <c r="B251" s="7"/>
      <c r="C251" s="7"/>
      <c r="D251" s="7"/>
      <c r="E251" s="7"/>
      <c r="G251" s="6"/>
      <c r="H251" s="7"/>
      <c r="I251" s="7"/>
      <c r="J251" s="7"/>
      <c r="K251" s="7"/>
    </row>
    <row r="252" spans="1:11" x14ac:dyDescent="0.25">
      <c r="A252" s="6"/>
      <c r="B252" s="7"/>
      <c r="C252" s="7"/>
      <c r="D252" s="7"/>
      <c r="E252" s="7"/>
      <c r="G252" s="6"/>
      <c r="H252" s="7"/>
      <c r="I252" s="7"/>
      <c r="J252" s="7"/>
      <c r="K252" s="7"/>
    </row>
    <row r="253" spans="1:11" x14ac:dyDescent="0.25">
      <c r="A253" s="6"/>
      <c r="B253" s="7"/>
      <c r="C253" s="7"/>
      <c r="D253" s="7"/>
      <c r="E253" s="7"/>
      <c r="G253" s="6"/>
      <c r="H253" s="7"/>
      <c r="I253" s="7"/>
      <c r="J253" s="7"/>
      <c r="K253" s="7"/>
    </row>
    <row r="254" spans="1:11" x14ac:dyDescent="0.25">
      <c r="A254" s="6"/>
      <c r="B254" s="7"/>
      <c r="C254" s="7"/>
      <c r="D254" s="7"/>
      <c r="E254" s="7"/>
      <c r="G254" s="6"/>
      <c r="H254" s="7"/>
      <c r="I254" s="7"/>
      <c r="J254" s="7"/>
      <c r="K254" s="7"/>
    </row>
    <row r="255" spans="1:11" x14ac:dyDescent="0.25">
      <c r="A255" s="6"/>
      <c r="B255" s="7"/>
      <c r="C255" s="7"/>
      <c r="D255" s="7"/>
      <c r="E255" s="7"/>
      <c r="G255" s="6"/>
      <c r="H255" s="7"/>
      <c r="I255" s="7"/>
      <c r="J255" s="7"/>
      <c r="K255" s="7"/>
    </row>
    <row r="256" spans="1:11" x14ac:dyDescent="0.25">
      <c r="A256" s="6"/>
      <c r="B256" s="7"/>
      <c r="C256" s="7"/>
      <c r="D256" s="7"/>
      <c r="E256" s="7"/>
      <c r="G256" s="6"/>
      <c r="H256" s="7"/>
      <c r="I256" s="7"/>
      <c r="J256" s="7"/>
      <c r="K256" s="7"/>
    </row>
    <row r="257" spans="1:11" x14ac:dyDescent="0.25">
      <c r="A257" s="6"/>
      <c r="B257" s="7"/>
      <c r="C257" s="7"/>
      <c r="D257" s="7"/>
      <c r="E257" s="7"/>
      <c r="G257" s="6"/>
      <c r="H257" s="7"/>
      <c r="I257" s="7"/>
      <c r="J257" s="7"/>
      <c r="K257" s="7"/>
    </row>
    <row r="258" spans="1:11" x14ac:dyDescent="0.25">
      <c r="A258" s="6"/>
      <c r="B258" s="7"/>
      <c r="C258" s="7"/>
      <c r="D258" s="7"/>
      <c r="E258" s="7"/>
      <c r="G258" s="6"/>
      <c r="H258" s="7"/>
      <c r="I258" s="7"/>
      <c r="J258" s="7"/>
      <c r="K258" s="7"/>
    </row>
    <row r="259" spans="1:11" x14ac:dyDescent="0.25">
      <c r="A259" s="6"/>
      <c r="B259" s="7"/>
      <c r="C259" s="7"/>
      <c r="D259" s="7"/>
      <c r="E259" s="7"/>
      <c r="G259" s="6"/>
      <c r="H259" s="7"/>
      <c r="I259" s="7"/>
      <c r="J259" s="7"/>
      <c r="K259" s="7"/>
    </row>
    <row r="260" spans="1:11" x14ac:dyDescent="0.25">
      <c r="A260" s="6"/>
      <c r="B260" s="7"/>
      <c r="C260" s="7"/>
      <c r="D260" s="7"/>
      <c r="E260" s="7"/>
      <c r="G260" s="6"/>
      <c r="H260" s="7"/>
      <c r="I260" s="7"/>
      <c r="J260" s="7"/>
      <c r="K260" s="7"/>
    </row>
    <row r="261" spans="1:11" x14ac:dyDescent="0.25">
      <c r="A261" s="6"/>
      <c r="B261" s="7"/>
      <c r="C261" s="7"/>
      <c r="D261" s="7"/>
      <c r="E261" s="7"/>
      <c r="G261" s="6"/>
      <c r="H261" s="7"/>
      <c r="I261" s="7"/>
      <c r="J261" s="7"/>
      <c r="K261" s="7"/>
    </row>
    <row r="262" spans="1:11" x14ac:dyDescent="0.25">
      <c r="A262" s="6"/>
      <c r="B262" s="7"/>
      <c r="C262" s="7"/>
      <c r="D262" s="7"/>
      <c r="E262" s="7"/>
      <c r="G262" s="6"/>
      <c r="H262" s="7"/>
      <c r="I262" s="7"/>
      <c r="J262" s="7"/>
      <c r="K262" s="7"/>
    </row>
    <row r="263" spans="1:11" x14ac:dyDescent="0.25">
      <c r="A263" s="6"/>
      <c r="B263" s="7"/>
      <c r="C263" s="7"/>
      <c r="D263" s="7"/>
      <c r="E263" s="7"/>
      <c r="G263" s="6"/>
      <c r="H263" s="7"/>
      <c r="I263" s="7"/>
      <c r="J263" s="7"/>
      <c r="K263" s="7"/>
    </row>
    <row r="264" spans="1:11" x14ac:dyDescent="0.25">
      <c r="A264" s="6"/>
      <c r="B264" s="7"/>
      <c r="C264" s="7"/>
      <c r="D264" s="7"/>
      <c r="E264" s="7"/>
      <c r="G264" s="6"/>
      <c r="H264" s="7"/>
      <c r="I264" s="7"/>
      <c r="J264" s="7"/>
      <c r="K264" s="7"/>
    </row>
    <row r="265" spans="1:11" x14ac:dyDescent="0.25">
      <c r="A265" s="6"/>
      <c r="B265" s="7"/>
      <c r="C265" s="7"/>
      <c r="D265" s="7"/>
      <c r="E265" s="7"/>
      <c r="G265" s="6"/>
      <c r="H265" s="7"/>
      <c r="I265" s="7"/>
      <c r="J265" s="7"/>
      <c r="K265" s="7"/>
    </row>
    <row r="266" spans="1:11" x14ac:dyDescent="0.25">
      <c r="A266" s="6"/>
      <c r="B266" s="7"/>
      <c r="C266" s="7"/>
      <c r="D266" s="7"/>
      <c r="E266" s="7"/>
      <c r="G266" s="6"/>
      <c r="H266" s="7"/>
      <c r="I266" s="7"/>
      <c r="J266" s="7"/>
      <c r="K266" s="7"/>
    </row>
    <row r="267" spans="1:11" x14ac:dyDescent="0.25">
      <c r="A267" s="6"/>
      <c r="B267" s="7"/>
      <c r="C267" s="7"/>
      <c r="D267" s="7"/>
      <c r="E267" s="7"/>
      <c r="G267" s="6"/>
      <c r="H267" s="7"/>
      <c r="I267" s="7"/>
      <c r="J267" s="7"/>
      <c r="K267" s="7"/>
    </row>
    <row r="268" spans="1:11" x14ac:dyDescent="0.25">
      <c r="A268" s="6"/>
      <c r="B268" s="7"/>
      <c r="C268" s="7"/>
      <c r="D268" s="7"/>
      <c r="E268" s="7"/>
      <c r="G268" s="6"/>
      <c r="H268" s="7"/>
      <c r="I268" s="7"/>
      <c r="J268" s="7"/>
      <c r="K268" s="7"/>
    </row>
    <row r="269" spans="1:11" x14ac:dyDescent="0.25">
      <c r="A269" s="6"/>
      <c r="B269" s="7"/>
      <c r="C269" s="7"/>
      <c r="D269" s="7"/>
      <c r="E269" s="7"/>
      <c r="G269" s="6"/>
      <c r="H269" s="7"/>
      <c r="I269" s="7"/>
      <c r="J269" s="7"/>
      <c r="K269" s="7"/>
    </row>
    <row r="270" spans="1:11" x14ac:dyDescent="0.25">
      <c r="A270" s="6"/>
      <c r="B270" s="7"/>
      <c r="C270" s="7"/>
      <c r="D270" s="7"/>
      <c r="E270" s="7"/>
      <c r="G270" s="6"/>
      <c r="H270" s="7"/>
      <c r="I270" s="7"/>
      <c r="J270" s="7"/>
      <c r="K270" s="7"/>
    </row>
    <row r="271" spans="1:11" x14ac:dyDescent="0.25">
      <c r="A271" s="6"/>
      <c r="B271" s="7"/>
      <c r="C271" s="7"/>
      <c r="D271" s="7"/>
      <c r="E271" s="7"/>
      <c r="G271" s="6"/>
      <c r="H271" s="7"/>
      <c r="I271" s="7"/>
      <c r="J271" s="7"/>
      <c r="K271" s="7"/>
    </row>
    <row r="272" spans="1:11" x14ac:dyDescent="0.25">
      <c r="A272" s="6"/>
      <c r="B272" s="7"/>
      <c r="C272" s="7"/>
      <c r="D272" s="7"/>
      <c r="E272" s="7"/>
      <c r="G272" s="6"/>
      <c r="H272" s="7"/>
      <c r="I272" s="7"/>
      <c r="J272" s="7"/>
      <c r="K272" s="7"/>
    </row>
    <row r="273" spans="1:11" x14ac:dyDescent="0.25">
      <c r="A273" s="6"/>
      <c r="B273" s="7"/>
      <c r="C273" s="7"/>
      <c r="D273" s="7"/>
      <c r="E273" s="7"/>
      <c r="G273" s="6"/>
      <c r="H273" s="7"/>
      <c r="I273" s="7"/>
      <c r="J273" s="7"/>
      <c r="K273" s="7"/>
    </row>
    <row r="274" spans="1:11" x14ac:dyDescent="0.25">
      <c r="A274" s="6"/>
      <c r="B274" s="7"/>
      <c r="C274" s="7"/>
      <c r="D274" s="7"/>
      <c r="E274" s="7"/>
      <c r="G274" s="6"/>
      <c r="H274" s="7"/>
      <c r="I274" s="7"/>
      <c r="J274" s="7"/>
      <c r="K274" s="7"/>
    </row>
    <row r="275" spans="1:11" x14ac:dyDescent="0.25">
      <c r="A275" s="6"/>
      <c r="B275" s="7"/>
      <c r="C275" s="7"/>
      <c r="D275" s="7"/>
      <c r="E275" s="7"/>
      <c r="G275" s="6"/>
      <c r="H275" s="7"/>
      <c r="I275" s="7"/>
      <c r="J275" s="7"/>
      <c r="K275" s="7"/>
    </row>
    <row r="281" spans="1:11" x14ac:dyDescent="0.25">
      <c r="A281" s="6"/>
      <c r="B281" s="7"/>
      <c r="C281" s="7"/>
      <c r="D281" s="7"/>
      <c r="E281" s="7"/>
      <c r="G281" s="6"/>
      <c r="H281" s="7"/>
      <c r="I281" s="7"/>
      <c r="J281" s="7"/>
      <c r="K281" s="7"/>
    </row>
    <row r="282" spans="1:11" x14ac:dyDescent="0.25">
      <c r="A282" s="6"/>
      <c r="B282" s="7"/>
      <c r="C282" s="7"/>
      <c r="D282" s="7"/>
      <c r="E282" s="7"/>
      <c r="G282" s="6"/>
      <c r="H282" s="7"/>
      <c r="I282" s="7"/>
      <c r="J282" s="7"/>
      <c r="K282" s="7"/>
    </row>
    <row r="283" spans="1:11" x14ac:dyDescent="0.25">
      <c r="A283" s="6"/>
      <c r="B283" s="7"/>
      <c r="C283" s="7"/>
      <c r="D283" s="7"/>
      <c r="E283" s="7"/>
      <c r="G283" s="6"/>
      <c r="H283" s="7"/>
      <c r="I283" s="7"/>
      <c r="J283" s="7"/>
      <c r="K283" s="7"/>
    </row>
    <row r="284" spans="1:11" x14ac:dyDescent="0.25">
      <c r="A284" s="6"/>
      <c r="B284" s="7"/>
      <c r="C284" s="7"/>
      <c r="D284" s="7"/>
      <c r="E284" s="7"/>
      <c r="G284" s="6"/>
      <c r="H284" s="7"/>
      <c r="I284" s="7"/>
      <c r="J284" s="7"/>
      <c r="K284" s="7"/>
    </row>
    <row r="285" spans="1:11" x14ac:dyDescent="0.25">
      <c r="A285" s="6"/>
      <c r="B285" s="7"/>
      <c r="C285" s="7"/>
      <c r="D285" s="7"/>
      <c r="E285" s="7"/>
      <c r="G285" s="6"/>
      <c r="H285" s="7"/>
      <c r="I285" s="7"/>
      <c r="J285" s="7"/>
      <c r="K285" s="7"/>
    </row>
    <row r="286" spans="1:11" x14ac:dyDescent="0.25">
      <c r="A286" s="6"/>
      <c r="B286" s="7"/>
      <c r="C286" s="7"/>
      <c r="D286" s="7"/>
      <c r="E286" s="7"/>
      <c r="G286" s="6"/>
      <c r="H286" s="7"/>
      <c r="I286" s="7"/>
      <c r="J286" s="7"/>
      <c r="K286" s="7"/>
    </row>
    <row r="287" spans="1:11" x14ac:dyDescent="0.25">
      <c r="A287" s="6"/>
      <c r="B287" s="7"/>
      <c r="C287" s="7"/>
      <c r="D287" s="7"/>
      <c r="E287" s="7"/>
      <c r="G287" s="6"/>
      <c r="H287" s="7"/>
      <c r="I287" s="7"/>
      <c r="J287" s="7"/>
      <c r="K287" s="7"/>
    </row>
    <row r="288" spans="1:11" x14ac:dyDescent="0.25">
      <c r="A288" s="6"/>
      <c r="B288" s="7"/>
      <c r="C288" s="7"/>
      <c r="D288" s="7"/>
      <c r="E288" s="7"/>
      <c r="G288" s="6"/>
      <c r="H288" s="7"/>
      <c r="I288" s="7"/>
      <c r="J288" s="7"/>
      <c r="K288" s="7"/>
    </row>
    <row r="289" spans="1:11" x14ac:dyDescent="0.25">
      <c r="A289" s="6"/>
      <c r="B289" s="7"/>
      <c r="C289" s="7"/>
      <c r="D289" s="7"/>
      <c r="E289" s="7"/>
      <c r="G289" s="6"/>
      <c r="H289" s="7"/>
      <c r="I289" s="7"/>
      <c r="J289" s="7"/>
      <c r="K289" s="7"/>
    </row>
    <row r="290" spans="1:11" x14ac:dyDescent="0.25">
      <c r="A290" s="6"/>
      <c r="B290" s="7"/>
      <c r="C290" s="7"/>
      <c r="D290" s="7"/>
      <c r="E290" s="7"/>
      <c r="G290" s="6"/>
      <c r="H290" s="7"/>
      <c r="I290" s="7"/>
      <c r="J290" s="7"/>
      <c r="K290" s="7"/>
    </row>
    <row r="291" spans="1:11" x14ac:dyDescent="0.25">
      <c r="A291" s="6"/>
      <c r="B291" s="7"/>
      <c r="C291" s="7"/>
      <c r="D291" s="7"/>
      <c r="E291" s="7"/>
      <c r="G291" s="6"/>
      <c r="H291" s="7"/>
      <c r="I291" s="7"/>
      <c r="J291" s="7"/>
      <c r="K291" s="7"/>
    </row>
    <row r="292" spans="1:11" x14ac:dyDescent="0.25">
      <c r="A292" s="6"/>
      <c r="B292" s="7"/>
      <c r="C292" s="7"/>
      <c r="D292" s="7"/>
      <c r="E292" s="7"/>
      <c r="G292" s="6"/>
      <c r="H292" s="7"/>
      <c r="I292" s="7"/>
      <c r="J292" s="7"/>
      <c r="K292" s="7"/>
    </row>
    <row r="293" spans="1:11" x14ac:dyDescent="0.25">
      <c r="A293" s="6"/>
      <c r="B293" s="7"/>
      <c r="C293" s="7"/>
      <c r="D293" s="7"/>
      <c r="E293" s="7"/>
      <c r="G293" s="6"/>
      <c r="H293" s="7"/>
      <c r="I293" s="7"/>
      <c r="J293" s="7"/>
      <c r="K293" s="7"/>
    </row>
    <row r="294" spans="1:11" x14ac:dyDescent="0.25">
      <c r="A294" s="6"/>
      <c r="B294" s="7"/>
      <c r="C294" s="7"/>
      <c r="D294" s="7"/>
      <c r="E294" s="7"/>
      <c r="G294" s="6"/>
      <c r="H294" s="7"/>
      <c r="I294" s="7"/>
      <c r="J294" s="7"/>
      <c r="K294" s="7"/>
    </row>
    <row r="295" spans="1:11" x14ac:dyDescent="0.25">
      <c r="A295" s="6"/>
      <c r="B295" s="7"/>
      <c r="C295" s="7"/>
      <c r="D295" s="7"/>
      <c r="E295" s="7"/>
      <c r="G295" s="6"/>
      <c r="H295" s="7"/>
      <c r="I295" s="7"/>
      <c r="J295" s="7"/>
      <c r="K295" s="7"/>
    </row>
    <row r="296" spans="1:11" x14ac:dyDescent="0.25">
      <c r="A296" s="6"/>
      <c r="B296" s="7"/>
      <c r="C296" s="7"/>
      <c r="D296" s="7"/>
      <c r="E296" s="7"/>
      <c r="G296" s="6"/>
      <c r="H296" s="7"/>
      <c r="I296" s="7"/>
      <c r="J296" s="7"/>
      <c r="K296" s="7"/>
    </row>
    <row r="297" spans="1:11" x14ac:dyDescent="0.25">
      <c r="A297" s="6"/>
      <c r="B297" s="7"/>
      <c r="C297" s="7"/>
      <c r="D297" s="7"/>
      <c r="E297" s="7"/>
      <c r="G297" s="6"/>
      <c r="H297" s="7"/>
      <c r="I297" s="7"/>
      <c r="J297" s="7"/>
      <c r="K297" s="7"/>
    </row>
    <row r="298" spans="1:11" x14ac:dyDescent="0.25">
      <c r="A298" s="6"/>
      <c r="B298" s="7"/>
      <c r="C298" s="7"/>
      <c r="D298" s="7"/>
      <c r="E298" s="7"/>
      <c r="G298" s="6"/>
      <c r="H298" s="7"/>
      <c r="I298" s="7"/>
      <c r="J298" s="7"/>
      <c r="K29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221"/>
  <sheetViews>
    <sheetView topLeftCell="E2" workbookViewId="0">
      <selection activeCell="Q2" sqref="Q2:Q221"/>
    </sheetView>
  </sheetViews>
  <sheetFormatPr defaultRowHeight="15" x14ac:dyDescent="0.25"/>
  <cols>
    <col min="1" max="1" width="57" bestFit="1" customWidth="1"/>
    <col min="2" max="2" width="17.5703125" bestFit="1" customWidth="1"/>
    <col min="3" max="18" width="12.7109375" customWidth="1"/>
  </cols>
  <sheetData>
    <row r="1" spans="1:18" ht="60" x14ac:dyDescent="0.25">
      <c r="A1" s="2" t="s">
        <v>14</v>
      </c>
      <c r="B1" s="2" t="s">
        <v>15</v>
      </c>
      <c r="C1" s="2" t="s">
        <v>322</v>
      </c>
      <c r="D1" s="2" t="s">
        <v>323</v>
      </c>
      <c r="E1" s="2" t="s">
        <v>324</v>
      </c>
      <c r="F1" s="2" t="s">
        <v>325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</row>
    <row r="2" spans="1:18" x14ac:dyDescent="0.25">
      <c r="A2" s="1" t="s">
        <v>79</v>
      </c>
      <c r="B2" s="1" t="s">
        <v>303</v>
      </c>
      <c r="C2" s="9">
        <v>1E-4</v>
      </c>
      <c r="D2" s="9">
        <v>0</v>
      </c>
      <c r="E2" s="9">
        <v>2.0199999999999999E-2</v>
      </c>
      <c r="F2" s="9">
        <v>2.0299999999999999E-2</v>
      </c>
      <c r="G2" s="9">
        <v>1.678802447796705E-2</v>
      </c>
      <c r="H2" s="9">
        <v>1.678802447796705E-2</v>
      </c>
      <c r="I2" s="9">
        <v>0</v>
      </c>
      <c r="J2" s="9">
        <f>ExitPrices[[#This Row],[2019/20 Exit Revenue Recovery Price]]+ExitPrices[[#This Row],[2019/20 Exit Firm Price]]</f>
        <v>1.678802447796705E-2</v>
      </c>
      <c r="K2" s="9">
        <v>1.7444563531392638E-2</v>
      </c>
      <c r="L2" s="9">
        <v>1.7444563531392638E-2</v>
      </c>
      <c r="M2" s="9">
        <v>0</v>
      </c>
      <c r="N2" s="9">
        <f>ExitPrices[[#This Row],[2020/21 Exit Revenue Recovery Price]]+ExitPrices[[#This Row],[2020/21 Exit Firm Price]]</f>
        <v>1.7444563531392638E-2</v>
      </c>
      <c r="O2" s="9">
        <v>2.0854843795121269E-2</v>
      </c>
      <c r="P2" s="9">
        <v>2.0854843795121269E-2</v>
      </c>
      <c r="Q2" s="9">
        <v>0</v>
      </c>
      <c r="R2" s="9">
        <f>ExitPrices[[#This Row],[2021/22 Exit Revenue Recovery Price]]+ExitPrices[[#This Row],[2021/22 Exit Firm Price]]</f>
        <v>2.0854843795121269E-2</v>
      </c>
    </row>
    <row r="3" spans="1:18" x14ac:dyDescent="0.25">
      <c r="A3" s="1" t="s">
        <v>80</v>
      </c>
      <c r="B3" s="1" t="s">
        <v>304</v>
      </c>
      <c r="C3" s="9">
        <v>2.5399999999999999E-2</v>
      </c>
      <c r="D3" s="9">
        <v>0</v>
      </c>
      <c r="E3" s="9">
        <v>2.0199999999999999E-2</v>
      </c>
      <c r="F3" s="9">
        <v>4.5600000000000002E-2</v>
      </c>
      <c r="G3" s="9">
        <v>1.2930056372265374E-2</v>
      </c>
      <c r="H3" s="9">
        <v>1.2930056372265374E-2</v>
      </c>
      <c r="I3" s="9">
        <v>0</v>
      </c>
      <c r="J3" s="9">
        <f>ExitPrices[[#This Row],[2019/20 Exit Revenue Recovery Price]]+ExitPrices[[#This Row],[2019/20 Exit Firm Price]]</f>
        <v>1.2930056372265374E-2</v>
      </c>
      <c r="K3" s="9">
        <v>1.3435719619452552E-2</v>
      </c>
      <c r="L3" s="9">
        <v>1.3435719619452552E-2</v>
      </c>
      <c r="M3" s="9">
        <v>0</v>
      </c>
      <c r="N3" s="9">
        <f>ExitPrices[[#This Row],[2020/21 Exit Revenue Recovery Price]]+ExitPrices[[#This Row],[2020/21 Exit Firm Price]]</f>
        <v>1.3435719619452552E-2</v>
      </c>
      <c r="O3" s="9">
        <v>2.5309136939645781E-2</v>
      </c>
      <c r="P3" s="9">
        <v>2.5309136939645781E-2</v>
      </c>
      <c r="Q3" s="9">
        <v>0</v>
      </c>
      <c r="R3" s="9">
        <f>ExitPrices[[#This Row],[2021/22 Exit Revenue Recovery Price]]+ExitPrices[[#This Row],[2021/22 Exit Firm Price]]</f>
        <v>2.5309136939645781E-2</v>
      </c>
    </row>
    <row r="4" spans="1:18" x14ac:dyDescent="0.25">
      <c r="A4" s="1" t="s">
        <v>81</v>
      </c>
      <c r="B4" s="1" t="s">
        <v>305</v>
      </c>
      <c r="C4" s="9">
        <v>1.7299999999999999E-2</v>
      </c>
      <c r="D4" s="9">
        <v>0</v>
      </c>
      <c r="E4" s="9">
        <v>2.0199999999999999E-2</v>
      </c>
      <c r="F4" s="9">
        <v>3.7499999999999999E-2</v>
      </c>
      <c r="G4" s="9">
        <v>9.6944941814094149E-3</v>
      </c>
      <c r="H4" s="9">
        <v>9.6944941814094149E-3</v>
      </c>
      <c r="I4" s="9">
        <v>0</v>
      </c>
      <c r="J4" s="9">
        <f>ExitPrices[[#This Row],[2019/20 Exit Revenue Recovery Price]]+ExitPrices[[#This Row],[2019/20 Exit Firm Price]]</f>
        <v>9.6944941814094149E-3</v>
      </c>
      <c r="K4" s="9">
        <v>1.0073622413063815E-2</v>
      </c>
      <c r="L4" s="9">
        <v>1.0073622413063815E-2</v>
      </c>
      <c r="M4" s="9">
        <v>0</v>
      </c>
      <c r="N4" s="9">
        <f>ExitPrices[[#This Row],[2020/21 Exit Revenue Recovery Price]]+ExitPrices[[#This Row],[2020/21 Exit Firm Price]]</f>
        <v>1.0073622413063815E-2</v>
      </c>
      <c r="O4" s="9">
        <v>1.9569954412827054E-2</v>
      </c>
      <c r="P4" s="9">
        <v>1.9569954412827054E-2</v>
      </c>
      <c r="Q4" s="9">
        <v>0</v>
      </c>
      <c r="R4" s="9">
        <f>ExitPrices[[#This Row],[2021/22 Exit Revenue Recovery Price]]+ExitPrices[[#This Row],[2021/22 Exit Firm Price]]</f>
        <v>1.9569954412827054E-2</v>
      </c>
    </row>
    <row r="5" spans="1:18" x14ac:dyDescent="0.25">
      <c r="A5" s="1" t="s">
        <v>82</v>
      </c>
      <c r="B5" s="1" t="s">
        <v>306</v>
      </c>
      <c r="C5" s="9">
        <v>1.7299999999999999E-2</v>
      </c>
      <c r="D5" s="9">
        <v>0</v>
      </c>
      <c r="E5" s="9">
        <v>2.0199999999999999E-2</v>
      </c>
      <c r="F5" s="9">
        <v>3.7499999999999999E-2</v>
      </c>
      <c r="G5" s="9">
        <v>9.6944941814094132E-3</v>
      </c>
      <c r="H5" s="9">
        <v>9.6944941814094132E-3</v>
      </c>
      <c r="I5" s="9">
        <v>0</v>
      </c>
      <c r="J5" s="9">
        <f>ExitPrices[[#This Row],[2019/20 Exit Revenue Recovery Price]]+ExitPrices[[#This Row],[2019/20 Exit Firm Price]]</f>
        <v>9.6944941814094132E-3</v>
      </c>
      <c r="K5" s="9">
        <v>1.0073622413063815E-2</v>
      </c>
      <c r="L5" s="9">
        <v>1.0073622413063815E-2</v>
      </c>
      <c r="M5" s="9">
        <v>0</v>
      </c>
      <c r="N5" s="9">
        <f>ExitPrices[[#This Row],[2020/21 Exit Revenue Recovery Price]]+ExitPrices[[#This Row],[2020/21 Exit Firm Price]]</f>
        <v>1.0073622413063815E-2</v>
      </c>
      <c r="O5" s="9">
        <v>1.9569954412827054E-2</v>
      </c>
      <c r="P5" s="9">
        <v>1.9569954412827054E-2</v>
      </c>
      <c r="Q5" s="9">
        <v>0</v>
      </c>
      <c r="R5" s="9">
        <f>ExitPrices[[#This Row],[2021/22 Exit Revenue Recovery Price]]+ExitPrices[[#This Row],[2021/22 Exit Firm Price]]</f>
        <v>1.9569954412827054E-2</v>
      </c>
    </row>
    <row r="6" spans="1:18" x14ac:dyDescent="0.25">
      <c r="A6" s="1" t="s">
        <v>83</v>
      </c>
      <c r="B6" s="1" t="s">
        <v>304</v>
      </c>
      <c r="C6" s="9">
        <v>1E-4</v>
      </c>
      <c r="D6" s="9">
        <v>0</v>
      </c>
      <c r="E6" s="9">
        <v>2.0199999999999999E-2</v>
      </c>
      <c r="F6" s="9">
        <v>2.0299999999999999E-2</v>
      </c>
      <c r="G6" s="9">
        <v>0</v>
      </c>
      <c r="H6" s="9">
        <v>0</v>
      </c>
      <c r="I6" s="9">
        <v>0</v>
      </c>
      <c r="J6" s="9">
        <f>ExitPrices[[#This Row],[2019/20 Exit Revenue Recovery Price]]+ExitPrices[[#This Row],[2019/20 Exit Firm Price]]</f>
        <v>0</v>
      </c>
      <c r="K6" s="9">
        <v>0</v>
      </c>
      <c r="L6" s="9">
        <v>0</v>
      </c>
      <c r="M6" s="9">
        <v>0</v>
      </c>
      <c r="N6" s="9">
        <f>ExitPrices[[#This Row],[2020/21 Exit Revenue Recovery Price]]+ExitPrices[[#This Row],[2020/21 Exit Firm Price]]</f>
        <v>0</v>
      </c>
      <c r="O6" s="9">
        <v>0</v>
      </c>
      <c r="P6" s="9">
        <v>0</v>
      </c>
      <c r="Q6" s="9">
        <v>0</v>
      </c>
      <c r="R6" s="9">
        <f>ExitPrices[[#This Row],[2021/22 Exit Revenue Recovery Price]]+ExitPrices[[#This Row],[2021/22 Exit Firm Price]]</f>
        <v>0</v>
      </c>
    </row>
    <row r="7" spans="1:18" x14ac:dyDescent="0.25">
      <c r="A7" s="1" t="s">
        <v>84</v>
      </c>
      <c r="B7" s="1" t="s">
        <v>303</v>
      </c>
      <c r="C7" s="9">
        <v>1E-4</v>
      </c>
      <c r="D7" s="9">
        <v>0</v>
      </c>
      <c r="E7" s="9">
        <v>2.0199999999999999E-2</v>
      </c>
      <c r="F7" s="9">
        <v>2.0299999999999999E-2</v>
      </c>
      <c r="G7" s="9">
        <v>1.3931322426981831E-2</v>
      </c>
      <c r="H7" s="9">
        <v>1.3931322426981831E-2</v>
      </c>
      <c r="I7" s="9">
        <v>0</v>
      </c>
      <c r="J7" s="9">
        <f>ExitPrices[[#This Row],[2019/20 Exit Revenue Recovery Price]]+ExitPrices[[#This Row],[2019/20 Exit Firm Price]]</f>
        <v>1.3931322426981831E-2</v>
      </c>
      <c r="K7" s="9">
        <v>1.4476142769076361E-2</v>
      </c>
      <c r="L7" s="9">
        <v>1.4476142769076361E-2</v>
      </c>
      <c r="M7" s="9">
        <v>0</v>
      </c>
      <c r="N7" s="9">
        <f>ExitPrices[[#This Row],[2020/21 Exit Revenue Recovery Price]]+ExitPrices[[#This Row],[2020/21 Exit Firm Price]]</f>
        <v>1.4476142769076361E-2</v>
      </c>
      <c r="O7" s="9">
        <v>1.9808872593541322E-2</v>
      </c>
      <c r="P7" s="9">
        <v>1.9808872593541322E-2</v>
      </c>
      <c r="Q7" s="9">
        <v>0</v>
      </c>
      <c r="R7" s="9">
        <f>ExitPrices[[#This Row],[2021/22 Exit Revenue Recovery Price]]+ExitPrices[[#This Row],[2021/22 Exit Firm Price]]</f>
        <v>1.9808872593541322E-2</v>
      </c>
    </row>
    <row r="8" spans="1:18" x14ac:dyDescent="0.25">
      <c r="A8" s="1" t="s">
        <v>85</v>
      </c>
      <c r="B8" s="1" t="s">
        <v>306</v>
      </c>
      <c r="C8" s="9">
        <v>2.0799999999999999E-2</v>
      </c>
      <c r="D8" s="9">
        <v>0</v>
      </c>
      <c r="E8" s="9">
        <v>2.0199999999999999E-2</v>
      </c>
      <c r="F8" s="9">
        <v>4.0999999999999995E-2</v>
      </c>
      <c r="G8" s="9">
        <v>9.9870823308106753E-3</v>
      </c>
      <c r="H8" s="9">
        <v>9.9870823308106753E-3</v>
      </c>
      <c r="I8" s="9">
        <v>0</v>
      </c>
      <c r="J8" s="9">
        <f>ExitPrices[[#This Row],[2019/20 Exit Revenue Recovery Price]]+ExitPrices[[#This Row],[2019/20 Exit Firm Price]]</f>
        <v>9.9870823308106753E-3</v>
      </c>
      <c r="K8" s="9">
        <v>1.0377652977676202E-2</v>
      </c>
      <c r="L8" s="9">
        <v>1.0377652977676202E-2</v>
      </c>
      <c r="M8" s="9">
        <v>0</v>
      </c>
      <c r="N8" s="9">
        <f>ExitPrices[[#This Row],[2020/21 Exit Revenue Recovery Price]]+ExitPrices[[#This Row],[2020/21 Exit Firm Price]]</f>
        <v>1.0377652977676202E-2</v>
      </c>
      <c r="O8" s="9">
        <v>1.9905532955274523E-2</v>
      </c>
      <c r="P8" s="9">
        <v>1.9905532955274523E-2</v>
      </c>
      <c r="Q8" s="9">
        <v>0</v>
      </c>
      <c r="R8" s="9">
        <f>ExitPrices[[#This Row],[2021/22 Exit Revenue Recovery Price]]+ExitPrices[[#This Row],[2021/22 Exit Firm Price]]</f>
        <v>1.9905532955274523E-2</v>
      </c>
    </row>
    <row r="9" spans="1:18" x14ac:dyDescent="0.25">
      <c r="A9" s="1" t="s">
        <v>86</v>
      </c>
      <c r="B9" s="1" t="s">
        <v>307</v>
      </c>
      <c r="C9" s="9">
        <v>1.4E-3</v>
      </c>
      <c r="D9" s="9">
        <v>0</v>
      </c>
      <c r="E9" s="9">
        <v>2.0199999999999999E-2</v>
      </c>
      <c r="F9" s="9">
        <v>2.1599999999999998E-2</v>
      </c>
      <c r="G9" s="9">
        <v>8.6363206867422337E-3</v>
      </c>
      <c r="H9" s="9">
        <v>8.6363206867422337E-3</v>
      </c>
      <c r="I9" s="9">
        <v>0</v>
      </c>
      <c r="J9" s="9">
        <f>ExitPrices[[#This Row],[2019/20 Exit Revenue Recovery Price]]+ExitPrices[[#This Row],[2019/20 Exit Firm Price]]</f>
        <v>8.6363206867422337E-3</v>
      </c>
      <c r="K9" s="9">
        <v>8.9740663110826745E-3</v>
      </c>
      <c r="L9" s="9">
        <v>8.9740663110826745E-3</v>
      </c>
      <c r="M9" s="9">
        <v>0</v>
      </c>
      <c r="N9" s="9">
        <f>ExitPrices[[#This Row],[2020/21 Exit Revenue Recovery Price]]+ExitPrices[[#This Row],[2020/21 Exit Firm Price]]</f>
        <v>8.9740663110826745E-3</v>
      </c>
      <c r="O9" s="9">
        <v>1.4639640121412233E-2</v>
      </c>
      <c r="P9" s="9">
        <v>1.4639640121412233E-2</v>
      </c>
      <c r="Q9" s="9">
        <v>0</v>
      </c>
      <c r="R9" s="9">
        <f>ExitPrices[[#This Row],[2021/22 Exit Revenue Recovery Price]]+ExitPrices[[#This Row],[2021/22 Exit Firm Price]]</f>
        <v>1.4639640121412233E-2</v>
      </c>
    </row>
    <row r="10" spans="1:18" x14ac:dyDescent="0.25">
      <c r="A10" s="1" t="s">
        <v>87</v>
      </c>
      <c r="B10" s="1" t="s">
        <v>308</v>
      </c>
      <c r="C10" s="9">
        <v>2.2800000000000001E-2</v>
      </c>
      <c r="D10" s="9">
        <v>0</v>
      </c>
      <c r="E10" s="9">
        <v>2.0199999999999999E-2</v>
      </c>
      <c r="F10" s="9">
        <v>4.2999999999999997E-2</v>
      </c>
      <c r="G10" s="9">
        <v>1.0130649093565376E-2</v>
      </c>
      <c r="H10" s="9">
        <v>1.0130649093565376E-2</v>
      </c>
      <c r="I10" s="9">
        <v>0</v>
      </c>
      <c r="J10" s="9">
        <f>ExitPrices[[#This Row],[2019/20 Exit Revenue Recovery Price]]+ExitPrices[[#This Row],[2019/20 Exit Firm Price]]</f>
        <v>1.0130649093565376E-2</v>
      </c>
      <c r="K10" s="9">
        <v>1.0526834289459351E-2</v>
      </c>
      <c r="L10" s="9">
        <v>1.0526834289459351E-2</v>
      </c>
      <c r="M10" s="9">
        <v>0</v>
      </c>
      <c r="N10" s="9">
        <f>ExitPrices[[#This Row],[2020/21 Exit Revenue Recovery Price]]+ExitPrices[[#This Row],[2020/21 Exit Firm Price]]</f>
        <v>1.0526834289459351E-2</v>
      </c>
      <c r="O10" s="9">
        <v>2.0048132727549111E-2</v>
      </c>
      <c r="P10" s="9">
        <v>2.0048132727549111E-2</v>
      </c>
      <c r="Q10" s="9">
        <v>0</v>
      </c>
      <c r="R10" s="9">
        <f>ExitPrices[[#This Row],[2021/22 Exit Revenue Recovery Price]]+ExitPrices[[#This Row],[2021/22 Exit Firm Price]]</f>
        <v>2.0048132727549111E-2</v>
      </c>
    </row>
    <row r="11" spans="1:18" x14ac:dyDescent="0.25">
      <c r="A11" s="1" t="s">
        <v>88</v>
      </c>
      <c r="B11" s="1" t="s">
        <v>306</v>
      </c>
      <c r="C11" s="9">
        <v>2.2800000000000001E-2</v>
      </c>
      <c r="D11" s="9">
        <v>0</v>
      </c>
      <c r="E11" s="9">
        <v>2.0199999999999999E-2</v>
      </c>
      <c r="F11" s="9">
        <v>4.2999999999999997E-2</v>
      </c>
      <c r="G11" s="9">
        <v>1.0130649093565373E-2</v>
      </c>
      <c r="H11" s="9">
        <v>1.0130649093565373E-2</v>
      </c>
      <c r="I11" s="9">
        <v>0</v>
      </c>
      <c r="J11" s="9">
        <f>ExitPrices[[#This Row],[2019/20 Exit Revenue Recovery Price]]+ExitPrices[[#This Row],[2019/20 Exit Firm Price]]</f>
        <v>1.0130649093565373E-2</v>
      </c>
      <c r="K11" s="9">
        <v>1.0526834289459351E-2</v>
      </c>
      <c r="L11" s="9">
        <v>1.0526834289459351E-2</v>
      </c>
      <c r="M11" s="9">
        <v>0</v>
      </c>
      <c r="N11" s="9">
        <f>ExitPrices[[#This Row],[2020/21 Exit Revenue Recovery Price]]+ExitPrices[[#This Row],[2020/21 Exit Firm Price]]</f>
        <v>1.0526834289459351E-2</v>
      </c>
      <c r="O11" s="9">
        <v>2.0048132727549114E-2</v>
      </c>
      <c r="P11" s="9">
        <v>2.0048132727549114E-2</v>
      </c>
      <c r="Q11" s="9">
        <v>0</v>
      </c>
      <c r="R11" s="9">
        <f>ExitPrices[[#This Row],[2021/22 Exit Revenue Recovery Price]]+ExitPrices[[#This Row],[2021/22 Exit Firm Price]]</f>
        <v>2.0048132727549114E-2</v>
      </c>
    </row>
    <row r="12" spans="1:18" x14ac:dyDescent="0.25">
      <c r="A12" s="1" t="s">
        <v>89</v>
      </c>
      <c r="B12" s="1" t="s">
        <v>306</v>
      </c>
      <c r="C12" s="9">
        <v>1.6500000000000001E-2</v>
      </c>
      <c r="D12" s="9">
        <v>0</v>
      </c>
      <c r="E12" s="9">
        <v>2.0199999999999999E-2</v>
      </c>
      <c r="F12" s="9">
        <v>3.6699999999999997E-2</v>
      </c>
      <c r="G12" s="9">
        <v>9.6742041480754794E-3</v>
      </c>
      <c r="H12" s="9">
        <v>9.6742041480754794E-3</v>
      </c>
      <c r="I12" s="9">
        <v>0</v>
      </c>
      <c r="J12" s="9">
        <f>ExitPrices[[#This Row],[2019/20 Exit Revenue Recovery Price]]+ExitPrices[[#This Row],[2019/20 Exit Firm Price]]</f>
        <v>9.6742041480754794E-3</v>
      </c>
      <c r="K12" s="9">
        <v>1.0052538885575968E-2</v>
      </c>
      <c r="L12" s="9">
        <v>1.0052538885575968E-2</v>
      </c>
      <c r="M12" s="9">
        <v>0</v>
      </c>
      <c r="N12" s="9">
        <f>ExitPrices[[#This Row],[2020/21 Exit Revenue Recovery Price]]+ExitPrices[[#This Row],[2020/21 Exit Firm Price]]</f>
        <v>1.0052538885575968E-2</v>
      </c>
      <c r="O12" s="9">
        <v>1.9575045783027569E-2</v>
      </c>
      <c r="P12" s="9">
        <v>1.9575045783027569E-2</v>
      </c>
      <c r="Q12" s="9">
        <v>0</v>
      </c>
      <c r="R12" s="9">
        <f>ExitPrices[[#This Row],[2021/22 Exit Revenue Recovery Price]]+ExitPrices[[#This Row],[2021/22 Exit Firm Price]]</f>
        <v>1.9575045783027569E-2</v>
      </c>
    </row>
    <row r="13" spans="1:18" x14ac:dyDescent="0.25">
      <c r="A13" s="1" t="s">
        <v>90</v>
      </c>
      <c r="B13" s="1" t="s">
        <v>298</v>
      </c>
      <c r="C13" s="9">
        <v>2.75E-2</v>
      </c>
      <c r="D13" s="9">
        <v>0</v>
      </c>
      <c r="E13" s="9">
        <v>0</v>
      </c>
      <c r="F13" s="9">
        <v>2.75E-2</v>
      </c>
      <c r="G13" s="9">
        <v>6.8199881299622006E-3</v>
      </c>
      <c r="H13" s="9">
        <v>6.8199881299622006E-3</v>
      </c>
      <c r="I13" s="9">
        <v>0</v>
      </c>
      <c r="J13" s="9">
        <f>ExitPrices[[#This Row],[2019/20 Exit Revenue Recovery Price]]+ExitPrices[[#This Row],[2019/20 Exit Firm Price]]</f>
        <v>6.8199881299622006E-3</v>
      </c>
      <c r="K13" s="9">
        <v>7.086701378867433E-3</v>
      </c>
      <c r="L13" s="9">
        <v>7.086701378867433E-3</v>
      </c>
      <c r="M13" s="9">
        <v>0</v>
      </c>
      <c r="N13" s="9">
        <f>ExitPrices[[#This Row],[2020/21 Exit Revenue Recovery Price]]+ExitPrices[[#This Row],[2020/21 Exit Firm Price]]</f>
        <v>7.086701378867433E-3</v>
      </c>
      <c r="O13" s="9">
        <v>0</v>
      </c>
      <c r="P13" s="9">
        <v>0</v>
      </c>
      <c r="Q13" s="9">
        <v>0</v>
      </c>
      <c r="R13" s="9">
        <f>ExitPrices[[#This Row],[2021/22 Exit Revenue Recovery Price]]+ExitPrices[[#This Row],[2021/22 Exit Firm Price]]</f>
        <v>0</v>
      </c>
    </row>
    <row r="14" spans="1:18" x14ac:dyDescent="0.25">
      <c r="A14" s="1" t="s">
        <v>91</v>
      </c>
      <c r="B14" s="1" t="s">
        <v>309</v>
      </c>
      <c r="C14" s="9">
        <v>3.5499999999999997E-2</v>
      </c>
      <c r="D14" s="9">
        <v>0</v>
      </c>
      <c r="E14" s="9">
        <v>2.0199999999999999E-2</v>
      </c>
      <c r="F14" s="9">
        <v>5.57E-2</v>
      </c>
      <c r="G14" s="9">
        <v>1.6319890423474273E-2</v>
      </c>
      <c r="H14" s="9">
        <v>1.6319890423474273E-2</v>
      </c>
      <c r="I14" s="9">
        <v>0</v>
      </c>
      <c r="J14" s="9">
        <f>ExitPrices[[#This Row],[2019/20 Exit Revenue Recovery Price]]+ExitPrices[[#This Row],[2019/20 Exit Firm Price]]</f>
        <v>1.6319890423474273E-2</v>
      </c>
      <c r="K14" s="9">
        <v>1.69581218857109E-2</v>
      </c>
      <c r="L14" s="9">
        <v>1.69581218857109E-2</v>
      </c>
      <c r="M14" s="9">
        <v>0</v>
      </c>
      <c r="N14" s="9">
        <f>ExitPrices[[#This Row],[2020/21 Exit Revenue Recovery Price]]+ExitPrices[[#This Row],[2020/21 Exit Firm Price]]</f>
        <v>1.69581218857109E-2</v>
      </c>
      <c r="O14" s="9">
        <v>3.0854599974333201E-2</v>
      </c>
      <c r="P14" s="9">
        <v>3.0854599974333201E-2</v>
      </c>
      <c r="Q14" s="9">
        <v>0</v>
      </c>
      <c r="R14" s="9">
        <f>ExitPrices[[#This Row],[2021/22 Exit Revenue Recovery Price]]+ExitPrices[[#This Row],[2021/22 Exit Firm Price]]</f>
        <v>3.0854599974333201E-2</v>
      </c>
    </row>
    <row r="15" spans="1:18" x14ac:dyDescent="0.25">
      <c r="A15" s="1" t="s">
        <v>92</v>
      </c>
      <c r="B15" s="1" t="s">
        <v>310</v>
      </c>
      <c r="C15" s="9">
        <v>1E-4</v>
      </c>
      <c r="D15" s="9">
        <v>0</v>
      </c>
      <c r="E15" s="9">
        <v>2.0199999999999999E-2</v>
      </c>
      <c r="F15" s="9">
        <v>2.0299999999999999E-2</v>
      </c>
      <c r="G15" s="9">
        <v>1.0330325376651085E-2</v>
      </c>
      <c r="H15" s="9">
        <v>1.0330325376651085E-2</v>
      </c>
      <c r="I15" s="9">
        <v>0</v>
      </c>
      <c r="J15" s="9">
        <f>ExitPrices[[#This Row],[2019/20 Exit Revenue Recovery Price]]+ExitPrices[[#This Row],[2019/20 Exit Firm Price]]</f>
        <v>1.0330325376651085E-2</v>
      </c>
      <c r="K15" s="9">
        <v>1.0734319429272705E-2</v>
      </c>
      <c r="L15" s="9">
        <v>1.0734319429272705E-2</v>
      </c>
      <c r="M15" s="9">
        <v>0</v>
      </c>
      <c r="N15" s="9">
        <f>ExitPrices[[#This Row],[2020/21 Exit Revenue Recovery Price]]+ExitPrices[[#This Row],[2020/21 Exit Firm Price]]</f>
        <v>1.0734319429272705E-2</v>
      </c>
      <c r="O15" s="9">
        <v>1.9035166392490636E-2</v>
      </c>
      <c r="P15" s="9">
        <v>1.9035166392490636E-2</v>
      </c>
      <c r="Q15" s="9">
        <v>0</v>
      </c>
      <c r="R15" s="9">
        <f>ExitPrices[[#This Row],[2021/22 Exit Revenue Recovery Price]]+ExitPrices[[#This Row],[2021/22 Exit Firm Price]]</f>
        <v>1.9035166392490636E-2</v>
      </c>
    </row>
    <row r="16" spans="1:18" x14ac:dyDescent="0.25">
      <c r="A16" s="1" t="s">
        <v>93</v>
      </c>
      <c r="B16" s="1" t="s">
        <v>298</v>
      </c>
      <c r="C16" s="9">
        <v>1E-4</v>
      </c>
      <c r="D16" s="9">
        <v>0</v>
      </c>
      <c r="E16" s="9">
        <v>0</v>
      </c>
      <c r="F16" s="9">
        <v>1E-4</v>
      </c>
      <c r="G16" s="9">
        <v>0</v>
      </c>
      <c r="H16" s="9">
        <v>0</v>
      </c>
      <c r="I16" s="9">
        <v>0</v>
      </c>
      <c r="J16" s="9">
        <f>ExitPrices[[#This Row],[2019/20 Exit Revenue Recovery Price]]+ExitPrices[[#This Row],[2019/20 Exit Firm Price]]</f>
        <v>0</v>
      </c>
      <c r="K16" s="9">
        <v>0</v>
      </c>
      <c r="L16" s="9">
        <v>0</v>
      </c>
      <c r="M16" s="9">
        <v>0</v>
      </c>
      <c r="N16" s="9">
        <f>ExitPrices[[#This Row],[2020/21 Exit Revenue Recovery Price]]+ExitPrices[[#This Row],[2020/21 Exit Firm Price]]</f>
        <v>0</v>
      </c>
      <c r="O16" s="9">
        <v>0</v>
      </c>
      <c r="P16" s="9">
        <v>0</v>
      </c>
      <c r="Q16" s="9">
        <v>0</v>
      </c>
      <c r="R16" s="9">
        <f>ExitPrices[[#This Row],[2021/22 Exit Revenue Recovery Price]]+ExitPrices[[#This Row],[2021/22 Exit Firm Price]]</f>
        <v>0</v>
      </c>
    </row>
    <row r="17" spans="1:18" x14ac:dyDescent="0.25">
      <c r="A17" s="1" t="s">
        <v>94</v>
      </c>
      <c r="B17" s="1" t="s">
        <v>311</v>
      </c>
      <c r="C17" s="9">
        <v>1E-4</v>
      </c>
      <c r="D17" s="9">
        <v>0</v>
      </c>
      <c r="E17" s="9">
        <v>2.0199999999999999E-2</v>
      </c>
      <c r="F17" s="9">
        <v>2.0299999999999999E-2</v>
      </c>
      <c r="G17" s="9">
        <v>0</v>
      </c>
      <c r="H17" s="9">
        <v>0</v>
      </c>
      <c r="I17" s="9">
        <v>0</v>
      </c>
      <c r="J17" s="9">
        <f>ExitPrices[[#This Row],[2019/20 Exit Revenue Recovery Price]]+ExitPrices[[#This Row],[2019/20 Exit Firm Price]]</f>
        <v>0</v>
      </c>
      <c r="K17" s="9">
        <v>0</v>
      </c>
      <c r="L17" s="9">
        <v>0</v>
      </c>
      <c r="M17" s="9">
        <v>0</v>
      </c>
      <c r="N17" s="9">
        <f>ExitPrices[[#This Row],[2020/21 Exit Revenue Recovery Price]]+ExitPrices[[#This Row],[2020/21 Exit Firm Price]]</f>
        <v>0</v>
      </c>
      <c r="O17" s="9">
        <v>1.903516639249064E-2</v>
      </c>
      <c r="P17" s="9">
        <v>1.903516639249064E-2</v>
      </c>
      <c r="Q17" s="9">
        <v>0</v>
      </c>
      <c r="R17" s="9">
        <f>ExitPrices[[#This Row],[2021/22 Exit Revenue Recovery Price]]+ExitPrices[[#This Row],[2021/22 Exit Firm Price]]</f>
        <v>1.903516639249064E-2</v>
      </c>
    </row>
    <row r="18" spans="1:18" x14ac:dyDescent="0.25">
      <c r="A18" s="1" t="s">
        <v>95</v>
      </c>
      <c r="B18" s="1" t="s">
        <v>304</v>
      </c>
      <c r="C18" s="9">
        <v>1E-4</v>
      </c>
      <c r="D18" s="9">
        <v>0</v>
      </c>
      <c r="E18" s="9">
        <v>2.0199999999999999E-2</v>
      </c>
      <c r="F18" s="9">
        <v>2.0299999999999999E-2</v>
      </c>
      <c r="G18" s="9">
        <v>1.0330325376651083E-2</v>
      </c>
      <c r="H18" s="9">
        <v>1.0330325376651083E-2</v>
      </c>
      <c r="I18" s="9">
        <v>0</v>
      </c>
      <c r="J18" s="9">
        <f>ExitPrices[[#This Row],[2019/20 Exit Revenue Recovery Price]]+ExitPrices[[#This Row],[2019/20 Exit Firm Price]]</f>
        <v>1.0330325376651083E-2</v>
      </c>
      <c r="K18" s="9">
        <v>1.0734319429272703E-2</v>
      </c>
      <c r="L18" s="9">
        <v>1.0734319429272703E-2</v>
      </c>
      <c r="M18" s="9">
        <v>0</v>
      </c>
      <c r="N18" s="9">
        <f>ExitPrices[[#This Row],[2020/21 Exit Revenue Recovery Price]]+ExitPrices[[#This Row],[2020/21 Exit Firm Price]]</f>
        <v>1.0734319429272703E-2</v>
      </c>
      <c r="O18" s="9">
        <v>1.903516639249064E-2</v>
      </c>
      <c r="P18" s="9">
        <v>1.903516639249064E-2</v>
      </c>
      <c r="Q18" s="9">
        <v>0</v>
      </c>
      <c r="R18" s="9">
        <f>ExitPrices[[#This Row],[2021/22 Exit Revenue Recovery Price]]+ExitPrices[[#This Row],[2021/22 Exit Firm Price]]</f>
        <v>1.903516639249064E-2</v>
      </c>
    </row>
    <row r="19" spans="1:18" x14ac:dyDescent="0.25">
      <c r="A19" s="1" t="s">
        <v>96</v>
      </c>
      <c r="B19" s="1" t="s">
        <v>311</v>
      </c>
      <c r="C19" s="9">
        <v>1E-4</v>
      </c>
      <c r="D19" s="9">
        <v>0</v>
      </c>
      <c r="E19" s="9">
        <v>2.0199999999999999E-2</v>
      </c>
      <c r="F19" s="9">
        <v>2.0299999999999999E-2</v>
      </c>
      <c r="G19" s="9">
        <v>1.0330325376651085E-2</v>
      </c>
      <c r="H19" s="9">
        <v>1.0330325376651085E-2</v>
      </c>
      <c r="I19" s="9">
        <v>0</v>
      </c>
      <c r="J19" s="9">
        <f>ExitPrices[[#This Row],[2019/20 Exit Revenue Recovery Price]]+ExitPrices[[#This Row],[2019/20 Exit Firm Price]]</f>
        <v>1.0330325376651085E-2</v>
      </c>
      <c r="K19" s="9">
        <v>1.0734319429272703E-2</v>
      </c>
      <c r="L19" s="9">
        <v>1.0734319429272703E-2</v>
      </c>
      <c r="M19" s="9">
        <v>0</v>
      </c>
      <c r="N19" s="9">
        <f>ExitPrices[[#This Row],[2020/21 Exit Revenue Recovery Price]]+ExitPrices[[#This Row],[2020/21 Exit Firm Price]]</f>
        <v>1.0734319429272703E-2</v>
      </c>
      <c r="O19" s="9">
        <v>1.903516639249064E-2</v>
      </c>
      <c r="P19" s="9">
        <v>1.903516639249064E-2</v>
      </c>
      <c r="Q19" s="9">
        <v>0</v>
      </c>
      <c r="R19" s="9">
        <f>ExitPrices[[#This Row],[2021/22 Exit Revenue Recovery Price]]+ExitPrices[[#This Row],[2021/22 Exit Firm Price]]</f>
        <v>1.903516639249064E-2</v>
      </c>
    </row>
    <row r="20" spans="1:18" x14ac:dyDescent="0.25">
      <c r="A20" s="1" t="s">
        <v>97</v>
      </c>
      <c r="B20" s="1" t="s">
        <v>307</v>
      </c>
      <c r="C20" s="9">
        <v>3.0999999999999999E-3</v>
      </c>
      <c r="D20" s="9">
        <v>0</v>
      </c>
      <c r="E20" s="9">
        <v>2.0199999999999999E-2</v>
      </c>
      <c r="F20" s="9">
        <v>2.3299999999999998E-2</v>
      </c>
      <c r="G20" s="9">
        <v>9.5603013887893083E-3</v>
      </c>
      <c r="H20" s="9">
        <v>9.5603013887893083E-3</v>
      </c>
      <c r="I20" s="9">
        <v>0</v>
      </c>
      <c r="J20" s="9">
        <f>ExitPrices[[#This Row],[2019/20 Exit Revenue Recovery Price]]+ExitPrices[[#This Row],[2019/20 Exit Firm Price]]</f>
        <v>9.5603013887893083E-3</v>
      </c>
      <c r="K20" s="9">
        <v>9.9341816647262899E-3</v>
      </c>
      <c r="L20" s="9">
        <v>9.9341816647262899E-3</v>
      </c>
      <c r="M20" s="9">
        <v>0</v>
      </c>
      <c r="N20" s="9">
        <f>ExitPrices[[#This Row],[2020/21 Exit Revenue Recovery Price]]+ExitPrices[[#This Row],[2020/21 Exit Firm Price]]</f>
        <v>9.9341816647262899E-3</v>
      </c>
      <c r="O20" s="9">
        <v>1.5233956935559409E-2</v>
      </c>
      <c r="P20" s="9">
        <v>1.5233956935559409E-2</v>
      </c>
      <c r="Q20" s="9">
        <v>0</v>
      </c>
      <c r="R20" s="9">
        <f>ExitPrices[[#This Row],[2021/22 Exit Revenue Recovery Price]]+ExitPrices[[#This Row],[2021/22 Exit Firm Price]]</f>
        <v>1.5233956935559409E-2</v>
      </c>
    </row>
    <row r="21" spans="1:18" x14ac:dyDescent="0.25">
      <c r="A21" s="1" t="s">
        <v>98</v>
      </c>
      <c r="B21" s="1" t="s">
        <v>303</v>
      </c>
      <c r="C21" s="9">
        <v>1E-4</v>
      </c>
      <c r="D21" s="9">
        <v>0</v>
      </c>
      <c r="E21" s="9">
        <v>2.0199999999999999E-2</v>
      </c>
      <c r="F21" s="9">
        <v>2.0299999999999999E-2</v>
      </c>
      <c r="G21" s="9">
        <v>1.6048035951381712E-2</v>
      </c>
      <c r="H21" s="9">
        <v>1.6048035951381712E-2</v>
      </c>
      <c r="I21" s="9">
        <v>0</v>
      </c>
      <c r="J21" s="9">
        <f>ExitPrices[[#This Row],[2019/20 Exit Revenue Recovery Price]]+ExitPrices[[#This Row],[2019/20 Exit Firm Price]]</f>
        <v>1.6048035951381712E-2</v>
      </c>
      <c r="K21" s="9">
        <v>1.6675635842404501E-2</v>
      </c>
      <c r="L21" s="9">
        <v>1.6675635842404501E-2</v>
      </c>
      <c r="M21" s="9">
        <v>0</v>
      </c>
      <c r="N21" s="9">
        <f>ExitPrices[[#This Row],[2020/21 Exit Revenue Recovery Price]]+ExitPrices[[#This Row],[2020/21 Exit Firm Price]]</f>
        <v>1.6675635842404501E-2</v>
      </c>
      <c r="O21" s="9">
        <v>2.1295333828291237E-2</v>
      </c>
      <c r="P21" s="9">
        <v>2.1295333828291237E-2</v>
      </c>
      <c r="Q21" s="9">
        <v>0</v>
      </c>
      <c r="R21" s="9">
        <f>ExitPrices[[#This Row],[2021/22 Exit Revenue Recovery Price]]+ExitPrices[[#This Row],[2021/22 Exit Firm Price]]</f>
        <v>2.1295333828291237E-2</v>
      </c>
    </row>
    <row r="22" spans="1:18" x14ac:dyDescent="0.25">
      <c r="A22" s="1" t="s">
        <v>99</v>
      </c>
      <c r="B22" s="1" t="s">
        <v>304</v>
      </c>
      <c r="C22" s="9">
        <v>1.2500000000000001E-2</v>
      </c>
      <c r="D22" s="9">
        <v>0</v>
      </c>
      <c r="E22" s="9">
        <v>2.0199999999999999E-2</v>
      </c>
      <c r="F22" s="9">
        <v>3.27E-2</v>
      </c>
      <c r="G22" s="9">
        <v>1.2517712080686166E-2</v>
      </c>
      <c r="H22" s="9">
        <v>1.2517712080686166E-2</v>
      </c>
      <c r="I22" s="9">
        <v>0</v>
      </c>
      <c r="J22" s="9">
        <f>ExitPrices[[#This Row],[2019/20 Exit Revenue Recovery Price]]+ExitPrices[[#This Row],[2019/20 Exit Firm Price]]</f>
        <v>1.2517712080686166E-2</v>
      </c>
      <c r="K22" s="9">
        <v>1.3007249539443972E-2</v>
      </c>
      <c r="L22" s="9">
        <v>1.3007249539443972E-2</v>
      </c>
      <c r="M22" s="9">
        <v>0</v>
      </c>
      <c r="N22" s="9">
        <f>ExitPrices[[#This Row],[2020/21 Exit Revenue Recovery Price]]+ExitPrices[[#This Row],[2020/21 Exit Firm Price]]</f>
        <v>1.3007249539443972E-2</v>
      </c>
      <c r="O22" s="9">
        <v>2.3815715863041174E-2</v>
      </c>
      <c r="P22" s="9">
        <v>2.3815715863041174E-2</v>
      </c>
      <c r="Q22" s="9">
        <v>0</v>
      </c>
      <c r="R22" s="9">
        <f>ExitPrices[[#This Row],[2021/22 Exit Revenue Recovery Price]]+ExitPrices[[#This Row],[2021/22 Exit Firm Price]]</f>
        <v>2.3815715863041174E-2</v>
      </c>
    </row>
    <row r="23" spans="1:18" x14ac:dyDescent="0.25">
      <c r="A23" s="1" t="s">
        <v>100</v>
      </c>
      <c r="B23" s="1" t="s">
        <v>298</v>
      </c>
      <c r="C23" s="9">
        <v>8.3000000000000001E-3</v>
      </c>
      <c r="D23" s="9">
        <v>0</v>
      </c>
      <c r="E23" s="9">
        <v>0</v>
      </c>
      <c r="F23" s="9">
        <v>8.3000000000000001E-3</v>
      </c>
      <c r="G23" s="9">
        <v>0</v>
      </c>
      <c r="H23" s="9">
        <v>0</v>
      </c>
      <c r="I23" s="9">
        <v>0</v>
      </c>
      <c r="J23" s="9">
        <f>ExitPrices[[#This Row],[2019/20 Exit Revenue Recovery Price]]+ExitPrices[[#This Row],[2019/20 Exit Firm Price]]</f>
        <v>0</v>
      </c>
      <c r="K23" s="9">
        <v>0</v>
      </c>
      <c r="L23" s="9">
        <v>0</v>
      </c>
      <c r="M23" s="9">
        <v>0</v>
      </c>
      <c r="N23" s="9">
        <f>ExitPrices[[#This Row],[2020/21 Exit Revenue Recovery Price]]+ExitPrices[[#This Row],[2020/21 Exit Firm Price]]</f>
        <v>0</v>
      </c>
      <c r="O23" s="9">
        <v>0</v>
      </c>
      <c r="P23" s="9">
        <v>0</v>
      </c>
      <c r="Q23" s="9">
        <v>0</v>
      </c>
      <c r="R23" s="9">
        <f>ExitPrices[[#This Row],[2021/22 Exit Revenue Recovery Price]]+ExitPrices[[#This Row],[2021/22 Exit Firm Price]]</f>
        <v>0</v>
      </c>
    </row>
    <row r="24" spans="1:18" x14ac:dyDescent="0.25">
      <c r="A24" s="1" t="s">
        <v>101</v>
      </c>
      <c r="B24" s="1" t="s">
        <v>312</v>
      </c>
      <c r="C24" s="9">
        <v>8.3000000000000001E-3</v>
      </c>
      <c r="D24" s="9">
        <v>0</v>
      </c>
      <c r="E24" s="9">
        <v>2.0199999999999999E-2</v>
      </c>
      <c r="F24" s="9">
        <v>2.8499999999999998E-2</v>
      </c>
      <c r="G24" s="9">
        <v>1.1392415857912423E-2</v>
      </c>
      <c r="H24" s="9">
        <v>1.1392415857912423E-2</v>
      </c>
      <c r="I24" s="9">
        <v>0</v>
      </c>
      <c r="J24" s="9">
        <f>ExitPrices[[#This Row],[2019/20 Exit Revenue Recovery Price]]+ExitPrices[[#This Row],[2019/20 Exit Firm Price]]</f>
        <v>1.1392415857912423E-2</v>
      </c>
      <c r="K24" s="9">
        <v>1.1837945701724653E-2</v>
      </c>
      <c r="L24" s="9">
        <v>1.1837945701724653E-2</v>
      </c>
      <c r="M24" s="9">
        <v>0</v>
      </c>
      <c r="N24" s="9">
        <f>ExitPrices[[#This Row],[2020/21 Exit Revenue Recovery Price]]+ExitPrices[[#This Row],[2020/21 Exit Firm Price]]</f>
        <v>1.1837945701724653E-2</v>
      </c>
      <c r="O24" s="9">
        <v>0</v>
      </c>
      <c r="P24" s="9">
        <v>0</v>
      </c>
      <c r="Q24" s="9">
        <v>0</v>
      </c>
      <c r="R24" s="9">
        <f>ExitPrices[[#This Row],[2021/22 Exit Revenue Recovery Price]]+ExitPrices[[#This Row],[2021/22 Exit Firm Price]]</f>
        <v>0</v>
      </c>
    </row>
    <row r="25" spans="1:18" x14ac:dyDescent="0.25">
      <c r="A25" s="1" t="s">
        <v>102</v>
      </c>
      <c r="B25" s="1" t="s">
        <v>298</v>
      </c>
      <c r="C25" s="9">
        <v>8.3000000000000001E-3</v>
      </c>
      <c r="D25" s="9">
        <v>0</v>
      </c>
      <c r="E25" s="9">
        <v>0</v>
      </c>
      <c r="F25" s="9">
        <v>8.3000000000000001E-3</v>
      </c>
      <c r="G25" s="9">
        <v>0</v>
      </c>
      <c r="H25" s="9">
        <v>0</v>
      </c>
      <c r="I25" s="9">
        <v>0</v>
      </c>
      <c r="J25" s="9">
        <f>ExitPrices[[#This Row],[2019/20 Exit Revenue Recovery Price]]+ExitPrices[[#This Row],[2019/20 Exit Firm Price]]</f>
        <v>0</v>
      </c>
      <c r="K25" s="9">
        <v>0</v>
      </c>
      <c r="L25" s="9">
        <v>0</v>
      </c>
      <c r="M25" s="9">
        <v>0</v>
      </c>
      <c r="N25" s="9">
        <f>ExitPrices[[#This Row],[2020/21 Exit Revenue Recovery Price]]+ExitPrices[[#This Row],[2020/21 Exit Firm Price]]</f>
        <v>0</v>
      </c>
      <c r="O25" s="9">
        <v>0</v>
      </c>
      <c r="P25" s="9">
        <v>0</v>
      </c>
      <c r="Q25" s="9">
        <v>0</v>
      </c>
      <c r="R25" s="9">
        <f>ExitPrices[[#This Row],[2021/22 Exit Revenue Recovery Price]]+ExitPrices[[#This Row],[2021/22 Exit Firm Price]]</f>
        <v>0</v>
      </c>
    </row>
    <row r="26" spans="1:18" x14ac:dyDescent="0.25">
      <c r="A26" s="1" t="s">
        <v>103</v>
      </c>
      <c r="B26" s="1" t="s">
        <v>298</v>
      </c>
      <c r="C26" s="9">
        <v>2.4799999999999999E-2</v>
      </c>
      <c r="D26" s="9">
        <v>0</v>
      </c>
      <c r="E26" s="9">
        <v>0</v>
      </c>
      <c r="F26" s="9">
        <v>2.4799999999999999E-2</v>
      </c>
      <c r="G26" s="9">
        <v>7.0395897806671366E-3</v>
      </c>
      <c r="H26" s="9">
        <v>7.0395897806671366E-3</v>
      </c>
      <c r="I26" s="9">
        <v>0</v>
      </c>
      <c r="J26" s="9">
        <f>ExitPrices[[#This Row],[2019/20 Exit Revenue Recovery Price]]+ExitPrices[[#This Row],[2019/20 Exit Firm Price]]</f>
        <v>7.0395897806671366E-3</v>
      </c>
      <c r="K26" s="9">
        <v>7.3148911192593806E-3</v>
      </c>
      <c r="L26" s="9">
        <v>7.3148911192593806E-3</v>
      </c>
      <c r="M26" s="9">
        <v>0</v>
      </c>
      <c r="N26" s="9">
        <f>ExitPrices[[#This Row],[2020/21 Exit Revenue Recovery Price]]+ExitPrices[[#This Row],[2020/21 Exit Firm Price]]</f>
        <v>7.3148911192593806E-3</v>
      </c>
      <c r="O26" s="9">
        <v>1.3143082531657396E-2</v>
      </c>
      <c r="P26" s="9">
        <v>1.3143082531657396E-2</v>
      </c>
      <c r="Q26" s="9">
        <v>0</v>
      </c>
      <c r="R26" s="9">
        <f>ExitPrices[[#This Row],[2021/22 Exit Revenue Recovery Price]]+ExitPrices[[#This Row],[2021/22 Exit Firm Price]]</f>
        <v>1.3143082531657396E-2</v>
      </c>
    </row>
    <row r="27" spans="1:18" x14ac:dyDescent="0.25">
      <c r="A27" s="1" t="s">
        <v>104</v>
      </c>
      <c r="B27" s="1" t="s">
        <v>303</v>
      </c>
      <c r="C27" s="9">
        <v>1E-4</v>
      </c>
      <c r="D27" s="9">
        <v>0</v>
      </c>
      <c r="E27" s="9">
        <v>2.0199999999999999E-2</v>
      </c>
      <c r="F27" s="9">
        <v>2.0299999999999999E-2</v>
      </c>
      <c r="G27" s="9">
        <v>1.3762994579628342E-2</v>
      </c>
      <c r="H27" s="9">
        <v>1.3762994579628342E-2</v>
      </c>
      <c r="I27" s="9">
        <v>0</v>
      </c>
      <c r="J27" s="9">
        <f>ExitPrices[[#This Row],[2019/20 Exit Revenue Recovery Price]]+ExitPrices[[#This Row],[2019/20 Exit Firm Price]]</f>
        <v>1.3762994579628342E-2</v>
      </c>
      <c r="K27" s="9">
        <v>1.4301232026534005E-2</v>
      </c>
      <c r="L27" s="9">
        <v>1.4301232026534005E-2</v>
      </c>
      <c r="M27" s="9">
        <v>0</v>
      </c>
      <c r="N27" s="9">
        <f>ExitPrices[[#This Row],[2020/21 Exit Revenue Recovery Price]]+ExitPrices[[#This Row],[2020/21 Exit Firm Price]]</f>
        <v>1.4301232026534005E-2</v>
      </c>
      <c r="O27" s="9">
        <v>1.9543560129754792E-2</v>
      </c>
      <c r="P27" s="9">
        <v>1.9543560129754792E-2</v>
      </c>
      <c r="Q27" s="9">
        <v>0</v>
      </c>
      <c r="R27" s="9">
        <f>ExitPrices[[#This Row],[2021/22 Exit Revenue Recovery Price]]+ExitPrices[[#This Row],[2021/22 Exit Firm Price]]</f>
        <v>1.9543560129754792E-2</v>
      </c>
    </row>
    <row r="28" spans="1:18" x14ac:dyDescent="0.25">
      <c r="A28" s="1" t="s">
        <v>105</v>
      </c>
      <c r="B28" s="1" t="s">
        <v>312</v>
      </c>
      <c r="C28" s="9">
        <v>1E-4</v>
      </c>
      <c r="D28" s="9">
        <v>0</v>
      </c>
      <c r="E28" s="9">
        <v>2.0199999999999999E-2</v>
      </c>
      <c r="F28" s="9">
        <v>2.0299999999999999E-2</v>
      </c>
      <c r="G28" s="9">
        <v>1.0320404004150421E-2</v>
      </c>
      <c r="H28" s="9">
        <v>1.0320404004150421E-2</v>
      </c>
      <c r="I28" s="9">
        <v>0</v>
      </c>
      <c r="J28" s="9">
        <f>ExitPrices[[#This Row],[2019/20 Exit Revenue Recovery Price]]+ExitPrices[[#This Row],[2019/20 Exit Firm Price]]</f>
        <v>1.0320404004150421E-2</v>
      </c>
      <c r="K28" s="9">
        <v>1.0724010055877782E-2</v>
      </c>
      <c r="L28" s="9">
        <v>1.0724010055877782E-2</v>
      </c>
      <c r="M28" s="9">
        <v>0</v>
      </c>
      <c r="N28" s="9">
        <f>ExitPrices[[#This Row],[2020/21 Exit Revenue Recovery Price]]+ExitPrices[[#This Row],[2020/21 Exit Firm Price]]</f>
        <v>1.0724010055877782E-2</v>
      </c>
      <c r="O28" s="9">
        <v>1.5744286361918106E-2</v>
      </c>
      <c r="P28" s="9">
        <v>1.5744286361918106E-2</v>
      </c>
      <c r="Q28" s="9">
        <v>0</v>
      </c>
      <c r="R28" s="9">
        <f>ExitPrices[[#This Row],[2021/22 Exit Revenue Recovery Price]]+ExitPrices[[#This Row],[2021/22 Exit Firm Price]]</f>
        <v>1.5744286361918106E-2</v>
      </c>
    </row>
    <row r="29" spans="1:18" x14ac:dyDescent="0.25">
      <c r="A29" s="1" t="s">
        <v>106</v>
      </c>
      <c r="B29" s="1" t="s">
        <v>313</v>
      </c>
      <c r="C29" s="9">
        <v>8.0000000000000004E-4</v>
      </c>
      <c r="D29" s="9">
        <v>0</v>
      </c>
      <c r="E29" s="9">
        <v>2.0199999999999999E-2</v>
      </c>
      <c r="F29" s="9">
        <v>2.0999999999999998E-2</v>
      </c>
      <c r="G29" s="9">
        <v>1.0202583880894985E-2</v>
      </c>
      <c r="H29" s="9">
        <v>1.0202583880894985E-2</v>
      </c>
      <c r="I29" s="9">
        <v>0</v>
      </c>
      <c r="J29" s="9">
        <f>ExitPrices[[#This Row],[2019/20 Exit Revenue Recovery Price]]+ExitPrices[[#This Row],[2019/20 Exit Firm Price]]</f>
        <v>1.0202583880894985E-2</v>
      </c>
      <c r="K29" s="9">
        <v>1.0601582272423962E-2</v>
      </c>
      <c r="L29" s="9">
        <v>1.0601582272423962E-2</v>
      </c>
      <c r="M29" s="9">
        <v>0</v>
      </c>
      <c r="N29" s="9">
        <f>ExitPrices[[#This Row],[2020/21 Exit Revenue Recovery Price]]+ExitPrices[[#This Row],[2020/21 Exit Firm Price]]</f>
        <v>1.0601582272423962E-2</v>
      </c>
      <c r="O29" s="9">
        <v>1.5394865211250023E-2</v>
      </c>
      <c r="P29" s="9">
        <v>1.5394865211250023E-2</v>
      </c>
      <c r="Q29" s="9">
        <v>0</v>
      </c>
      <c r="R29" s="9">
        <f>ExitPrices[[#This Row],[2021/22 Exit Revenue Recovery Price]]+ExitPrices[[#This Row],[2021/22 Exit Firm Price]]</f>
        <v>1.5394865211250023E-2</v>
      </c>
    </row>
    <row r="30" spans="1:18" x14ac:dyDescent="0.25">
      <c r="A30" s="1" t="s">
        <v>107</v>
      </c>
      <c r="B30" s="1" t="s">
        <v>312</v>
      </c>
      <c r="C30" s="9">
        <v>8.0000000000000004E-4</v>
      </c>
      <c r="D30" s="9">
        <v>0</v>
      </c>
      <c r="E30" s="9">
        <v>2.0199999999999999E-2</v>
      </c>
      <c r="F30" s="9">
        <v>2.0999999999999998E-2</v>
      </c>
      <c r="G30" s="9">
        <v>0</v>
      </c>
      <c r="H30" s="9">
        <v>0</v>
      </c>
      <c r="I30" s="9">
        <v>0</v>
      </c>
      <c r="J30" s="9">
        <f>ExitPrices[[#This Row],[2019/20 Exit Revenue Recovery Price]]+ExitPrices[[#This Row],[2019/20 Exit Firm Price]]</f>
        <v>0</v>
      </c>
      <c r="K30" s="9">
        <v>0</v>
      </c>
      <c r="L30" s="9">
        <v>0</v>
      </c>
      <c r="M30" s="9">
        <v>0</v>
      </c>
      <c r="N30" s="9">
        <f>ExitPrices[[#This Row],[2020/21 Exit Revenue Recovery Price]]+ExitPrices[[#This Row],[2020/21 Exit Firm Price]]</f>
        <v>0</v>
      </c>
      <c r="O30" s="9">
        <v>1.5394865211250023E-2</v>
      </c>
      <c r="P30" s="9">
        <v>1.5394865211250023E-2</v>
      </c>
      <c r="Q30" s="9">
        <v>0</v>
      </c>
      <c r="R30" s="9">
        <f>ExitPrices[[#This Row],[2021/22 Exit Revenue Recovery Price]]+ExitPrices[[#This Row],[2021/22 Exit Firm Price]]</f>
        <v>1.5394865211250023E-2</v>
      </c>
    </row>
    <row r="31" spans="1:18" x14ac:dyDescent="0.25">
      <c r="A31" s="1" t="s">
        <v>108</v>
      </c>
      <c r="B31" s="1" t="s">
        <v>305</v>
      </c>
      <c r="C31" s="9">
        <v>1.3100000000000001E-2</v>
      </c>
      <c r="D31" s="9">
        <v>0</v>
      </c>
      <c r="E31" s="9">
        <v>2.0199999999999999E-2</v>
      </c>
      <c r="F31" s="9">
        <v>3.3299999999999996E-2</v>
      </c>
      <c r="G31" s="9">
        <v>9.5847823313974928E-3</v>
      </c>
      <c r="H31" s="9">
        <v>9.5847823313974928E-3</v>
      </c>
      <c r="I31" s="9">
        <v>0</v>
      </c>
      <c r="J31" s="9">
        <f>ExitPrices[[#This Row],[2019/20 Exit Revenue Recovery Price]]+ExitPrices[[#This Row],[2019/20 Exit Firm Price]]</f>
        <v>9.5847823313974928E-3</v>
      </c>
      <c r="K31" s="9">
        <v>9.9596199978188651E-3</v>
      </c>
      <c r="L31" s="9">
        <v>9.9596199978188651E-3</v>
      </c>
      <c r="M31" s="9">
        <v>0</v>
      </c>
      <c r="N31" s="9">
        <f>ExitPrices[[#This Row],[2020/21 Exit Revenue Recovery Price]]+ExitPrices[[#This Row],[2020/21 Exit Firm Price]]</f>
        <v>9.9596199978188651E-3</v>
      </c>
      <c r="O31" s="9">
        <v>1.9224874520225033E-2</v>
      </c>
      <c r="P31" s="9">
        <v>1.9224874520225033E-2</v>
      </c>
      <c r="Q31" s="9">
        <v>0</v>
      </c>
      <c r="R31" s="9">
        <f>ExitPrices[[#This Row],[2021/22 Exit Revenue Recovery Price]]+ExitPrices[[#This Row],[2021/22 Exit Firm Price]]</f>
        <v>1.9224874520225033E-2</v>
      </c>
    </row>
    <row r="32" spans="1:18" x14ac:dyDescent="0.25">
      <c r="A32" s="1" t="s">
        <v>109</v>
      </c>
      <c r="B32" s="1" t="s">
        <v>312</v>
      </c>
      <c r="C32" s="9">
        <v>1E-4</v>
      </c>
      <c r="D32" s="9">
        <v>0</v>
      </c>
      <c r="E32" s="9">
        <v>2.0199999999999999E-2</v>
      </c>
      <c r="F32" s="9">
        <v>2.0299999999999999E-2</v>
      </c>
      <c r="G32" s="9">
        <v>1.4155707846030494E-2</v>
      </c>
      <c r="H32" s="9">
        <v>1.4155707846030494E-2</v>
      </c>
      <c r="I32" s="9">
        <v>0</v>
      </c>
      <c r="J32" s="9">
        <f>ExitPrices[[#This Row],[2019/20 Exit Revenue Recovery Price]]+ExitPrices[[#This Row],[2019/20 Exit Firm Price]]</f>
        <v>1.4155707846030494E-2</v>
      </c>
      <c r="K32" s="9">
        <v>1.4709303359427524E-2</v>
      </c>
      <c r="L32" s="9">
        <v>1.4709303359427524E-2</v>
      </c>
      <c r="M32" s="9">
        <v>0</v>
      </c>
      <c r="N32" s="9">
        <f>ExitPrices[[#This Row],[2020/21 Exit Revenue Recovery Price]]+ExitPrices[[#This Row],[2020/21 Exit Firm Price]]</f>
        <v>1.4709303359427524E-2</v>
      </c>
      <c r="O32" s="9">
        <v>1.9844624600470151E-2</v>
      </c>
      <c r="P32" s="9">
        <v>1.9844624600470151E-2</v>
      </c>
      <c r="Q32" s="9">
        <v>0</v>
      </c>
      <c r="R32" s="9">
        <f>ExitPrices[[#This Row],[2021/22 Exit Revenue Recovery Price]]+ExitPrices[[#This Row],[2021/22 Exit Firm Price]]</f>
        <v>1.9844624600470151E-2</v>
      </c>
    </row>
    <row r="33" spans="1:18" x14ac:dyDescent="0.25">
      <c r="A33" s="1" t="s">
        <v>110</v>
      </c>
      <c r="B33" s="1" t="s">
        <v>308</v>
      </c>
      <c r="C33" s="9">
        <v>1.9400000000000001E-2</v>
      </c>
      <c r="D33" s="9">
        <v>0</v>
      </c>
      <c r="E33" s="9">
        <v>2.0199999999999999E-2</v>
      </c>
      <c r="F33" s="9">
        <v>3.9599999999999996E-2</v>
      </c>
      <c r="G33" s="9">
        <v>1.1927314966646072E-2</v>
      </c>
      <c r="H33" s="9">
        <v>1.1927314966646072E-2</v>
      </c>
      <c r="I33" s="9">
        <v>0</v>
      </c>
      <c r="J33" s="9">
        <f>ExitPrices[[#This Row],[2019/20 Exit Revenue Recovery Price]]+ExitPrices[[#This Row],[2019/20 Exit Firm Price]]</f>
        <v>1.1927314966646072E-2</v>
      </c>
      <c r="K33" s="9">
        <v>1.2393763421518648E-2</v>
      </c>
      <c r="L33" s="9">
        <v>1.2393763421518648E-2</v>
      </c>
      <c r="M33" s="9">
        <v>0</v>
      </c>
      <c r="N33" s="9">
        <f>ExitPrices[[#This Row],[2020/21 Exit Revenue Recovery Price]]+ExitPrices[[#This Row],[2020/21 Exit Firm Price]]</f>
        <v>1.2393763421518648E-2</v>
      </c>
      <c r="O33" s="9">
        <v>2.0518671332408197E-2</v>
      </c>
      <c r="P33" s="9">
        <v>2.0518671332408197E-2</v>
      </c>
      <c r="Q33" s="9">
        <v>0</v>
      </c>
      <c r="R33" s="9">
        <f>ExitPrices[[#This Row],[2021/22 Exit Revenue Recovery Price]]+ExitPrices[[#This Row],[2021/22 Exit Firm Price]]</f>
        <v>2.0518671332408197E-2</v>
      </c>
    </row>
    <row r="34" spans="1:18" x14ac:dyDescent="0.25">
      <c r="A34" s="1" t="s">
        <v>111</v>
      </c>
      <c r="B34" s="1" t="s">
        <v>305</v>
      </c>
      <c r="C34" s="9">
        <v>3.5000000000000001E-3</v>
      </c>
      <c r="D34" s="9">
        <v>0</v>
      </c>
      <c r="E34" s="9">
        <v>2.0199999999999999E-2</v>
      </c>
      <c r="F34" s="9">
        <v>2.3699999999999999E-2</v>
      </c>
      <c r="G34" s="9">
        <v>8.6951003813437698E-3</v>
      </c>
      <c r="H34" s="9">
        <v>8.6951003813437698E-3</v>
      </c>
      <c r="I34" s="9">
        <v>0</v>
      </c>
      <c r="J34" s="9">
        <f>ExitPrices[[#This Row],[2019/20 Exit Revenue Recovery Price]]+ExitPrices[[#This Row],[2019/20 Exit Firm Price]]</f>
        <v>8.6951003813437698E-3</v>
      </c>
      <c r="K34" s="9">
        <v>9.0351447374441615E-3</v>
      </c>
      <c r="L34" s="9">
        <v>9.0351447374441615E-3</v>
      </c>
      <c r="M34" s="9">
        <v>0</v>
      </c>
      <c r="N34" s="9">
        <f>ExitPrices[[#This Row],[2020/21 Exit Revenue Recovery Price]]+ExitPrices[[#This Row],[2020/21 Exit Firm Price]]</f>
        <v>9.0351447374441615E-3</v>
      </c>
      <c r="O34" s="9">
        <v>1.5219993568424456E-2</v>
      </c>
      <c r="P34" s="9">
        <v>1.5219993568424456E-2</v>
      </c>
      <c r="Q34" s="9">
        <v>0</v>
      </c>
      <c r="R34" s="9">
        <f>ExitPrices[[#This Row],[2021/22 Exit Revenue Recovery Price]]+ExitPrices[[#This Row],[2021/22 Exit Firm Price]]</f>
        <v>1.5219993568424456E-2</v>
      </c>
    </row>
    <row r="35" spans="1:18" x14ac:dyDescent="0.25">
      <c r="A35" s="1" t="s">
        <v>112</v>
      </c>
      <c r="B35" s="1" t="s">
        <v>304</v>
      </c>
      <c r="C35" s="9">
        <v>4.7000000000000002E-3</v>
      </c>
      <c r="D35" s="9">
        <v>0</v>
      </c>
      <c r="E35" s="9">
        <v>2.0199999999999999E-2</v>
      </c>
      <c r="F35" s="9">
        <v>2.4899999999999999E-2</v>
      </c>
      <c r="G35" s="9">
        <v>8.6951003813437698E-3</v>
      </c>
      <c r="H35" s="9">
        <v>8.6951003813437698E-3</v>
      </c>
      <c r="I35" s="9">
        <v>0</v>
      </c>
      <c r="J35" s="9">
        <f>ExitPrices[[#This Row],[2019/20 Exit Revenue Recovery Price]]+ExitPrices[[#This Row],[2019/20 Exit Firm Price]]</f>
        <v>8.6951003813437698E-3</v>
      </c>
      <c r="K35" s="9">
        <v>9.0351447374441632E-3</v>
      </c>
      <c r="L35" s="9">
        <v>9.0351447374441632E-3</v>
      </c>
      <c r="M35" s="9">
        <v>0</v>
      </c>
      <c r="N35" s="9">
        <f>ExitPrices[[#This Row],[2020/21 Exit Revenue Recovery Price]]+ExitPrices[[#This Row],[2020/21 Exit Firm Price]]</f>
        <v>9.0351447374441632E-3</v>
      </c>
      <c r="O35" s="9">
        <v>1.5219993568424456E-2</v>
      </c>
      <c r="P35" s="9">
        <v>1.5219993568424456E-2</v>
      </c>
      <c r="Q35" s="9">
        <v>0</v>
      </c>
      <c r="R35" s="9">
        <f>ExitPrices[[#This Row],[2021/22 Exit Revenue Recovery Price]]+ExitPrices[[#This Row],[2021/22 Exit Firm Price]]</f>
        <v>1.5219993568424456E-2</v>
      </c>
    </row>
    <row r="36" spans="1:18" x14ac:dyDescent="0.25">
      <c r="A36" s="1" t="s">
        <v>113</v>
      </c>
      <c r="B36" s="1" t="s">
        <v>304</v>
      </c>
      <c r="C36" s="9">
        <v>3.5000000000000001E-3</v>
      </c>
      <c r="D36" s="9">
        <v>0</v>
      </c>
      <c r="E36" s="9">
        <v>2.0199999999999999E-2</v>
      </c>
      <c r="F36" s="9">
        <v>2.3699999999999999E-2</v>
      </c>
      <c r="G36" s="9">
        <v>8.6951003813437698E-3</v>
      </c>
      <c r="H36" s="9">
        <v>8.6951003813437698E-3</v>
      </c>
      <c r="I36" s="9">
        <v>0</v>
      </c>
      <c r="J36" s="9">
        <f>ExitPrices[[#This Row],[2019/20 Exit Revenue Recovery Price]]+ExitPrices[[#This Row],[2019/20 Exit Firm Price]]</f>
        <v>8.6951003813437698E-3</v>
      </c>
      <c r="K36" s="9">
        <v>9.0351447374441632E-3</v>
      </c>
      <c r="L36" s="9">
        <v>9.0351447374441632E-3</v>
      </c>
      <c r="M36" s="9">
        <v>0</v>
      </c>
      <c r="N36" s="9">
        <f>ExitPrices[[#This Row],[2020/21 Exit Revenue Recovery Price]]+ExitPrices[[#This Row],[2020/21 Exit Firm Price]]</f>
        <v>9.0351447374441632E-3</v>
      </c>
      <c r="O36" s="9">
        <v>1.521999356842446E-2</v>
      </c>
      <c r="P36" s="9">
        <v>1.521999356842446E-2</v>
      </c>
      <c r="Q36" s="9">
        <v>0</v>
      </c>
      <c r="R36" s="9">
        <f>ExitPrices[[#This Row],[2021/22 Exit Revenue Recovery Price]]+ExitPrices[[#This Row],[2021/22 Exit Firm Price]]</f>
        <v>1.521999356842446E-2</v>
      </c>
    </row>
    <row r="37" spans="1:18" x14ac:dyDescent="0.25">
      <c r="A37" s="1" t="s">
        <v>114</v>
      </c>
      <c r="B37" s="1" t="s">
        <v>314</v>
      </c>
      <c r="C37" s="9">
        <v>2.6599999999999999E-2</v>
      </c>
      <c r="D37" s="9">
        <v>0</v>
      </c>
      <c r="E37" s="9">
        <v>2.0199999999999999E-2</v>
      </c>
      <c r="F37" s="9">
        <v>4.6799999999999994E-2</v>
      </c>
      <c r="G37" s="9">
        <v>1.4597342424026714E-2</v>
      </c>
      <c r="H37" s="9">
        <v>1.4597342424026714E-2</v>
      </c>
      <c r="I37" s="9">
        <v>0</v>
      </c>
      <c r="J37" s="9">
        <f>ExitPrices[[#This Row],[2019/20 Exit Revenue Recovery Price]]+ExitPrices[[#This Row],[2019/20 Exit Firm Price]]</f>
        <v>1.4597342424026714E-2</v>
      </c>
      <c r="K37" s="9">
        <v>1.5168209198147611E-2</v>
      </c>
      <c r="L37" s="9">
        <v>1.5168209198147611E-2</v>
      </c>
      <c r="M37" s="9">
        <v>0</v>
      </c>
      <c r="N37" s="9">
        <f>ExitPrices[[#This Row],[2020/21 Exit Revenue Recovery Price]]+ExitPrices[[#This Row],[2020/21 Exit Firm Price]]</f>
        <v>1.5168209198147611E-2</v>
      </c>
      <c r="O37" s="9">
        <v>2.7194806142970266E-2</v>
      </c>
      <c r="P37" s="9">
        <v>2.7194806142970266E-2</v>
      </c>
      <c r="Q37" s="9">
        <v>0</v>
      </c>
      <c r="R37" s="9">
        <f>ExitPrices[[#This Row],[2021/22 Exit Revenue Recovery Price]]+ExitPrices[[#This Row],[2021/22 Exit Firm Price]]</f>
        <v>2.7194806142970266E-2</v>
      </c>
    </row>
    <row r="38" spans="1:18" x14ac:dyDescent="0.25">
      <c r="A38" s="1" t="s">
        <v>115</v>
      </c>
      <c r="B38" s="1" t="s">
        <v>314</v>
      </c>
      <c r="C38" s="9">
        <v>2.6599999999999999E-2</v>
      </c>
      <c r="D38" s="9">
        <v>0</v>
      </c>
      <c r="E38" s="9">
        <v>2.0199999999999999E-2</v>
      </c>
      <c r="F38" s="9">
        <v>4.6799999999999994E-2</v>
      </c>
      <c r="G38" s="9">
        <v>1.4597342424026716E-2</v>
      </c>
      <c r="H38" s="9">
        <v>1.4597342424026716E-2</v>
      </c>
      <c r="I38" s="9">
        <v>0</v>
      </c>
      <c r="J38" s="9">
        <f>ExitPrices[[#This Row],[2019/20 Exit Revenue Recovery Price]]+ExitPrices[[#This Row],[2019/20 Exit Firm Price]]</f>
        <v>1.4597342424026716E-2</v>
      </c>
      <c r="K38" s="9">
        <v>1.5168209198147615E-2</v>
      </c>
      <c r="L38" s="9">
        <v>1.5168209198147615E-2</v>
      </c>
      <c r="M38" s="9">
        <v>0</v>
      </c>
      <c r="N38" s="9">
        <f>ExitPrices[[#This Row],[2020/21 Exit Revenue Recovery Price]]+ExitPrices[[#This Row],[2020/21 Exit Firm Price]]</f>
        <v>1.5168209198147615E-2</v>
      </c>
      <c r="O38" s="9">
        <v>2.7194806142970266E-2</v>
      </c>
      <c r="P38" s="9">
        <v>2.7194806142970266E-2</v>
      </c>
      <c r="Q38" s="9">
        <v>0</v>
      </c>
      <c r="R38" s="9">
        <f>ExitPrices[[#This Row],[2021/22 Exit Revenue Recovery Price]]+ExitPrices[[#This Row],[2021/22 Exit Firm Price]]</f>
        <v>2.7194806142970266E-2</v>
      </c>
    </row>
    <row r="39" spans="1:18" x14ac:dyDescent="0.25">
      <c r="A39" s="1" t="s">
        <v>116</v>
      </c>
      <c r="B39" s="1" t="s">
        <v>304</v>
      </c>
      <c r="C39" s="9">
        <v>1E-4</v>
      </c>
      <c r="D39" s="9">
        <v>0</v>
      </c>
      <c r="E39" s="9">
        <v>2.0199999999999999E-2</v>
      </c>
      <c r="F39" s="9">
        <v>2.0299999999999999E-2</v>
      </c>
      <c r="G39" s="9">
        <v>0</v>
      </c>
      <c r="H39" s="9">
        <v>0</v>
      </c>
      <c r="I39" s="9">
        <v>0</v>
      </c>
      <c r="J39" s="9">
        <f>ExitPrices[[#This Row],[2019/20 Exit Revenue Recovery Price]]+ExitPrices[[#This Row],[2019/20 Exit Firm Price]]</f>
        <v>0</v>
      </c>
      <c r="K39" s="9">
        <v>0</v>
      </c>
      <c r="L39" s="9">
        <v>0</v>
      </c>
      <c r="M39" s="9">
        <v>0</v>
      </c>
      <c r="N39" s="9">
        <f>ExitPrices[[#This Row],[2020/21 Exit Revenue Recovery Price]]+ExitPrices[[#This Row],[2020/21 Exit Firm Price]]</f>
        <v>0</v>
      </c>
      <c r="O39" s="9">
        <v>0</v>
      </c>
      <c r="P39" s="9">
        <v>0</v>
      </c>
      <c r="Q39" s="9">
        <v>0</v>
      </c>
      <c r="R39" s="9">
        <f>ExitPrices[[#This Row],[2021/22 Exit Revenue Recovery Price]]+ExitPrices[[#This Row],[2021/22 Exit Firm Price]]</f>
        <v>0</v>
      </c>
    </row>
    <row r="40" spans="1:18" x14ac:dyDescent="0.25">
      <c r="A40" s="1" t="s">
        <v>117</v>
      </c>
      <c r="B40" s="1" t="s">
        <v>310</v>
      </c>
      <c r="C40" s="9">
        <v>8.0000000000000004E-4</v>
      </c>
      <c r="D40" s="9">
        <v>0</v>
      </c>
      <c r="E40" s="9">
        <v>2.0199999999999999E-2</v>
      </c>
      <c r="F40" s="9">
        <v>2.0999999999999998E-2</v>
      </c>
      <c r="G40" s="9">
        <v>9.687736908171372E-3</v>
      </c>
      <c r="H40" s="9">
        <v>9.687736908171372E-3</v>
      </c>
      <c r="I40" s="9">
        <v>0</v>
      </c>
      <c r="J40" s="9">
        <f>ExitPrices[[#This Row],[2019/20 Exit Revenue Recovery Price]]+ExitPrices[[#This Row],[2019/20 Exit Firm Price]]</f>
        <v>9.687736908171372E-3</v>
      </c>
      <c r="K40" s="9">
        <v>1.006660087920468E-2</v>
      </c>
      <c r="L40" s="9">
        <v>1.006660087920468E-2</v>
      </c>
      <c r="M40" s="9">
        <v>0</v>
      </c>
      <c r="N40" s="9">
        <f>ExitPrices[[#This Row],[2020/21 Exit Revenue Recovery Price]]+ExitPrices[[#This Row],[2020/21 Exit Firm Price]]</f>
        <v>1.006660087920468E-2</v>
      </c>
      <c r="O40" s="9">
        <v>1.7941468354411051E-2</v>
      </c>
      <c r="P40" s="9">
        <v>1.7941468354411051E-2</v>
      </c>
      <c r="Q40" s="9">
        <v>0</v>
      </c>
      <c r="R40" s="9">
        <f>ExitPrices[[#This Row],[2021/22 Exit Revenue Recovery Price]]+ExitPrices[[#This Row],[2021/22 Exit Firm Price]]</f>
        <v>1.7941468354411051E-2</v>
      </c>
    </row>
    <row r="41" spans="1:18" x14ac:dyDescent="0.25">
      <c r="A41" s="1" t="s">
        <v>118</v>
      </c>
      <c r="B41" s="1" t="s">
        <v>303</v>
      </c>
      <c r="C41" s="9">
        <v>1E-4</v>
      </c>
      <c r="D41" s="9">
        <v>0</v>
      </c>
      <c r="E41" s="9">
        <v>2.0199999999999999E-2</v>
      </c>
      <c r="F41" s="9">
        <v>2.0299999999999999E-2</v>
      </c>
      <c r="G41" s="9">
        <v>1.4268944250730994E-2</v>
      </c>
      <c r="H41" s="9">
        <v>1.4268944250730994E-2</v>
      </c>
      <c r="I41" s="9">
        <v>0</v>
      </c>
      <c r="J41" s="9">
        <f>ExitPrices[[#This Row],[2019/20 Exit Revenue Recovery Price]]+ExitPrices[[#This Row],[2019/20 Exit Firm Price]]</f>
        <v>1.4268944250730994E-2</v>
      </c>
      <c r="K41" s="9">
        <v>1.4826968166174554E-2</v>
      </c>
      <c r="L41" s="9">
        <v>1.4826968166174554E-2</v>
      </c>
      <c r="M41" s="9">
        <v>0</v>
      </c>
      <c r="N41" s="9">
        <f>ExitPrices[[#This Row],[2020/21 Exit Revenue Recovery Price]]+ExitPrices[[#This Row],[2020/21 Exit Firm Price]]</f>
        <v>1.4826968166174554E-2</v>
      </c>
      <c r="O41" s="9">
        <v>2.0325546561162214E-2</v>
      </c>
      <c r="P41" s="9">
        <v>2.0325546561162214E-2</v>
      </c>
      <c r="Q41" s="9">
        <v>0</v>
      </c>
      <c r="R41" s="9">
        <f>ExitPrices[[#This Row],[2021/22 Exit Revenue Recovery Price]]+ExitPrices[[#This Row],[2021/22 Exit Firm Price]]</f>
        <v>2.0325546561162214E-2</v>
      </c>
    </row>
    <row r="42" spans="1:18" x14ac:dyDescent="0.25">
      <c r="A42" s="1" t="s">
        <v>119</v>
      </c>
      <c r="B42" s="1" t="s">
        <v>307</v>
      </c>
      <c r="C42" s="9">
        <v>5.4999999999999997E-3</v>
      </c>
      <c r="D42" s="9">
        <v>0</v>
      </c>
      <c r="E42" s="9">
        <v>2.0199999999999999E-2</v>
      </c>
      <c r="F42" s="9">
        <v>2.5700000000000001E-2</v>
      </c>
      <c r="G42" s="9">
        <v>9.1466574394576897E-3</v>
      </c>
      <c r="H42" s="9">
        <v>9.1466574394576897E-3</v>
      </c>
      <c r="I42" s="9">
        <v>0</v>
      </c>
      <c r="J42" s="9">
        <f>ExitPrices[[#This Row],[2019/20 Exit Revenue Recovery Price]]+ExitPrices[[#This Row],[2019/20 Exit Firm Price]]</f>
        <v>9.1466574394576897E-3</v>
      </c>
      <c r="K42" s="9">
        <v>9.5043611004924332E-3</v>
      </c>
      <c r="L42" s="9">
        <v>9.5043611004924332E-3</v>
      </c>
      <c r="M42" s="9">
        <v>0</v>
      </c>
      <c r="N42" s="9">
        <f>ExitPrices[[#This Row],[2020/21 Exit Revenue Recovery Price]]+ExitPrices[[#This Row],[2020/21 Exit Firm Price]]</f>
        <v>9.5043611004924332E-3</v>
      </c>
      <c r="O42" s="9">
        <v>1.5214159053559096E-2</v>
      </c>
      <c r="P42" s="9">
        <v>1.5214159053559096E-2</v>
      </c>
      <c r="Q42" s="9">
        <v>0</v>
      </c>
      <c r="R42" s="9">
        <f>ExitPrices[[#This Row],[2021/22 Exit Revenue Recovery Price]]+ExitPrices[[#This Row],[2021/22 Exit Firm Price]]</f>
        <v>1.5214159053559096E-2</v>
      </c>
    </row>
    <row r="43" spans="1:18" x14ac:dyDescent="0.25">
      <c r="A43" s="1" t="s">
        <v>120</v>
      </c>
      <c r="B43" s="1" t="s">
        <v>303</v>
      </c>
      <c r="C43" s="9">
        <v>1E-4</v>
      </c>
      <c r="D43" s="9">
        <v>0</v>
      </c>
      <c r="E43" s="9">
        <v>2.0199999999999999E-2</v>
      </c>
      <c r="F43" s="9">
        <v>2.0299999999999999E-2</v>
      </c>
      <c r="G43" s="9">
        <v>1.7261904606419177E-2</v>
      </c>
      <c r="H43" s="9">
        <v>1.7261904606419177E-2</v>
      </c>
      <c r="I43" s="9">
        <v>0</v>
      </c>
      <c r="J43" s="9">
        <f>ExitPrices[[#This Row],[2019/20 Exit Revenue Recovery Price]]+ExitPrices[[#This Row],[2019/20 Exit Firm Price]]</f>
        <v>1.7261904606419177E-2</v>
      </c>
      <c r="K43" s="9">
        <v>1.7936975966095538E-2</v>
      </c>
      <c r="L43" s="9">
        <v>1.7936975966095538E-2</v>
      </c>
      <c r="M43" s="9">
        <v>0</v>
      </c>
      <c r="N43" s="9">
        <f>ExitPrices[[#This Row],[2020/21 Exit Revenue Recovery Price]]+ExitPrices[[#This Row],[2020/21 Exit Firm Price]]</f>
        <v>1.7936975966095538E-2</v>
      </c>
      <c r="O43" s="9">
        <v>2.1387240641268332E-2</v>
      </c>
      <c r="P43" s="9">
        <v>2.1387240641268332E-2</v>
      </c>
      <c r="Q43" s="9">
        <v>0</v>
      </c>
      <c r="R43" s="9">
        <f>ExitPrices[[#This Row],[2021/22 Exit Revenue Recovery Price]]+ExitPrices[[#This Row],[2021/22 Exit Firm Price]]</f>
        <v>2.1387240641268332E-2</v>
      </c>
    </row>
    <row r="44" spans="1:18" x14ac:dyDescent="0.25">
      <c r="A44" s="1" t="s">
        <v>121</v>
      </c>
      <c r="B44" s="1" t="s">
        <v>304</v>
      </c>
      <c r="C44" s="9">
        <v>2.7900000000000001E-2</v>
      </c>
      <c r="D44" s="9">
        <v>0</v>
      </c>
      <c r="E44" s="9">
        <v>2.0199999999999999E-2</v>
      </c>
      <c r="F44" s="9">
        <v>4.8100000000000004E-2</v>
      </c>
      <c r="G44" s="9">
        <v>1.1654107855127261E-2</v>
      </c>
      <c r="H44" s="9">
        <v>1.1654107855127261E-2</v>
      </c>
      <c r="I44" s="9">
        <v>0</v>
      </c>
      <c r="J44" s="9">
        <f>ExitPrices[[#This Row],[2019/20 Exit Revenue Recovery Price]]+ExitPrices[[#This Row],[2019/20 Exit Firm Price]]</f>
        <v>1.1654107855127261E-2</v>
      </c>
      <c r="K44" s="9">
        <v>1.2109871840327947E-2</v>
      </c>
      <c r="L44" s="9">
        <v>1.2109871840327947E-2</v>
      </c>
      <c r="M44" s="9">
        <v>0</v>
      </c>
      <c r="N44" s="9">
        <f>ExitPrices[[#This Row],[2020/21 Exit Revenue Recovery Price]]+ExitPrices[[#This Row],[2020/21 Exit Firm Price]]</f>
        <v>1.2109871840327947E-2</v>
      </c>
      <c r="O44" s="9">
        <v>2.2412351818050423E-2</v>
      </c>
      <c r="P44" s="9">
        <v>2.2412351818050423E-2</v>
      </c>
      <c r="Q44" s="9">
        <v>0</v>
      </c>
      <c r="R44" s="9">
        <f>ExitPrices[[#This Row],[2021/22 Exit Revenue Recovery Price]]+ExitPrices[[#This Row],[2021/22 Exit Firm Price]]</f>
        <v>2.2412351818050423E-2</v>
      </c>
    </row>
    <row r="45" spans="1:18" x14ac:dyDescent="0.25">
      <c r="A45" s="1" t="s">
        <v>122</v>
      </c>
      <c r="B45" s="1" t="s">
        <v>305</v>
      </c>
      <c r="C45" s="9">
        <v>1.03E-2</v>
      </c>
      <c r="D45" s="9">
        <v>0</v>
      </c>
      <c r="E45" s="9">
        <v>2.0199999999999999E-2</v>
      </c>
      <c r="F45" s="9">
        <v>3.0499999999999999E-2</v>
      </c>
      <c r="G45" s="9">
        <v>9.0209892618097406E-3</v>
      </c>
      <c r="H45" s="9">
        <v>9.0209892618097406E-3</v>
      </c>
      <c r="I45" s="9">
        <v>0</v>
      </c>
      <c r="J45" s="9">
        <f>ExitPrices[[#This Row],[2019/20 Exit Revenue Recovery Price]]+ExitPrices[[#This Row],[2019/20 Exit Firm Price]]</f>
        <v>9.0209892618097406E-3</v>
      </c>
      <c r="K45" s="9">
        <v>9.3737783442109472E-3</v>
      </c>
      <c r="L45" s="9">
        <v>9.3737783442109472E-3</v>
      </c>
      <c r="M45" s="9">
        <v>0</v>
      </c>
      <c r="N45" s="9">
        <f>ExitPrices[[#This Row],[2020/21 Exit Revenue Recovery Price]]+ExitPrices[[#This Row],[2020/21 Exit Firm Price]]</f>
        <v>9.3737783442109472E-3</v>
      </c>
      <c r="O45" s="9">
        <v>1.7946953227719272E-2</v>
      </c>
      <c r="P45" s="9">
        <v>1.7946953227719272E-2</v>
      </c>
      <c r="Q45" s="9">
        <v>0</v>
      </c>
      <c r="R45" s="9">
        <f>ExitPrices[[#This Row],[2021/22 Exit Revenue Recovery Price]]+ExitPrices[[#This Row],[2021/22 Exit Firm Price]]</f>
        <v>1.7946953227719272E-2</v>
      </c>
    </row>
    <row r="46" spans="1:18" x14ac:dyDescent="0.25">
      <c r="A46" s="1" t="s">
        <v>123</v>
      </c>
      <c r="B46" s="1" t="s">
        <v>304</v>
      </c>
      <c r="C46" s="9">
        <v>1.0699999999999999E-2</v>
      </c>
      <c r="D46" s="9">
        <v>0</v>
      </c>
      <c r="E46" s="9">
        <v>2.0199999999999999E-2</v>
      </c>
      <c r="F46" s="9">
        <v>3.0899999999999997E-2</v>
      </c>
      <c r="G46" s="9">
        <v>9.0209892618097406E-3</v>
      </c>
      <c r="H46" s="9">
        <v>9.0209892618097406E-3</v>
      </c>
      <c r="I46" s="9">
        <v>0</v>
      </c>
      <c r="J46" s="9">
        <f>ExitPrices[[#This Row],[2019/20 Exit Revenue Recovery Price]]+ExitPrices[[#This Row],[2019/20 Exit Firm Price]]</f>
        <v>9.0209892618097406E-3</v>
      </c>
      <c r="K46" s="9">
        <v>9.3737783442109472E-3</v>
      </c>
      <c r="L46" s="9">
        <v>9.3737783442109472E-3</v>
      </c>
      <c r="M46" s="9">
        <v>0</v>
      </c>
      <c r="N46" s="9">
        <f>ExitPrices[[#This Row],[2020/21 Exit Revenue Recovery Price]]+ExitPrices[[#This Row],[2020/21 Exit Firm Price]]</f>
        <v>9.3737783442109472E-3</v>
      </c>
      <c r="O46" s="9">
        <v>1.7946953227719272E-2</v>
      </c>
      <c r="P46" s="9">
        <v>1.7946953227719272E-2</v>
      </c>
      <c r="Q46" s="9">
        <v>0</v>
      </c>
      <c r="R46" s="9">
        <f>ExitPrices[[#This Row],[2021/22 Exit Revenue Recovery Price]]+ExitPrices[[#This Row],[2021/22 Exit Firm Price]]</f>
        <v>1.7946953227719272E-2</v>
      </c>
    </row>
    <row r="47" spans="1:18" x14ac:dyDescent="0.25">
      <c r="A47" s="1" t="s">
        <v>124</v>
      </c>
      <c r="B47" s="1" t="s">
        <v>310</v>
      </c>
      <c r="C47" s="9">
        <v>8.3000000000000001E-3</v>
      </c>
      <c r="D47" s="9">
        <v>0</v>
      </c>
      <c r="E47" s="9">
        <v>2.0199999999999999E-2</v>
      </c>
      <c r="F47" s="9">
        <v>2.8499999999999998E-2</v>
      </c>
      <c r="G47" s="9">
        <v>0</v>
      </c>
      <c r="H47" s="9">
        <v>0</v>
      </c>
      <c r="I47" s="9">
        <v>0</v>
      </c>
      <c r="J47" s="9">
        <f>ExitPrices[[#This Row],[2019/20 Exit Revenue Recovery Price]]+ExitPrices[[#This Row],[2019/20 Exit Firm Price]]</f>
        <v>0</v>
      </c>
      <c r="K47" s="9">
        <v>0</v>
      </c>
      <c r="L47" s="9">
        <v>0</v>
      </c>
      <c r="M47" s="9">
        <v>0</v>
      </c>
      <c r="N47" s="9">
        <f>ExitPrices[[#This Row],[2020/21 Exit Revenue Recovery Price]]+ExitPrices[[#This Row],[2020/21 Exit Firm Price]]</f>
        <v>0</v>
      </c>
      <c r="O47" s="9">
        <v>0</v>
      </c>
      <c r="P47" s="9">
        <v>0</v>
      </c>
      <c r="Q47" s="9">
        <v>0</v>
      </c>
      <c r="R47" s="9">
        <f>ExitPrices[[#This Row],[2021/22 Exit Revenue Recovery Price]]+ExitPrices[[#This Row],[2021/22 Exit Firm Price]]</f>
        <v>0</v>
      </c>
    </row>
    <row r="48" spans="1:18" x14ac:dyDescent="0.25">
      <c r="A48" s="1" t="s">
        <v>125</v>
      </c>
      <c r="B48" s="1" t="s">
        <v>303</v>
      </c>
      <c r="C48" s="9">
        <v>1E-4</v>
      </c>
      <c r="D48" s="9">
        <v>0</v>
      </c>
      <c r="E48" s="9">
        <v>2.0199999999999999E-2</v>
      </c>
      <c r="F48" s="9">
        <v>2.0299999999999999E-2</v>
      </c>
      <c r="G48" s="9">
        <v>1.6677352099454774E-2</v>
      </c>
      <c r="H48" s="9">
        <v>1.6677352099454774E-2</v>
      </c>
      <c r="I48" s="9">
        <v>0</v>
      </c>
      <c r="J48" s="9">
        <f>ExitPrices[[#This Row],[2019/20 Exit Revenue Recovery Price]]+ExitPrices[[#This Row],[2019/20 Exit Firm Price]]</f>
        <v>1.6677352099454774E-2</v>
      </c>
      <c r="K48" s="9">
        <v>1.7329563023699701E-2</v>
      </c>
      <c r="L48" s="9">
        <v>1.7329563023699701E-2</v>
      </c>
      <c r="M48" s="9">
        <v>0</v>
      </c>
      <c r="N48" s="9">
        <f>ExitPrices[[#This Row],[2020/21 Exit Revenue Recovery Price]]+ExitPrices[[#This Row],[2020/21 Exit Firm Price]]</f>
        <v>1.7329563023699701E-2</v>
      </c>
      <c r="O48" s="9">
        <v>2.1793795269823512E-2</v>
      </c>
      <c r="P48" s="9">
        <v>2.1793795269823512E-2</v>
      </c>
      <c r="Q48" s="9">
        <v>0</v>
      </c>
      <c r="R48" s="9">
        <f>ExitPrices[[#This Row],[2021/22 Exit Revenue Recovery Price]]+ExitPrices[[#This Row],[2021/22 Exit Firm Price]]</f>
        <v>2.1793795269823512E-2</v>
      </c>
    </row>
    <row r="49" spans="1:18" x14ac:dyDescent="0.25">
      <c r="A49" s="1" t="s">
        <v>126</v>
      </c>
      <c r="B49" s="1" t="s">
        <v>304</v>
      </c>
      <c r="C49" s="9">
        <v>2.2800000000000001E-2</v>
      </c>
      <c r="D49" s="9">
        <v>0</v>
      </c>
      <c r="E49" s="9">
        <v>2.0199999999999999E-2</v>
      </c>
      <c r="F49" s="9">
        <v>4.2999999999999997E-2</v>
      </c>
      <c r="G49" s="9">
        <v>1.0480065333211618E-2</v>
      </c>
      <c r="H49" s="9">
        <v>1.0480065333211618E-2</v>
      </c>
      <c r="I49" s="9">
        <v>0</v>
      </c>
      <c r="J49" s="9">
        <f>ExitPrices[[#This Row],[2019/20 Exit Revenue Recovery Price]]+ExitPrices[[#This Row],[2019/20 Exit Firm Price]]</f>
        <v>1.0480065333211618E-2</v>
      </c>
      <c r="K49" s="9">
        <v>1.0889915353548158E-2</v>
      </c>
      <c r="L49" s="9">
        <v>1.0889915353548158E-2</v>
      </c>
      <c r="M49" s="9">
        <v>0</v>
      </c>
      <c r="N49" s="9">
        <f>ExitPrices[[#This Row],[2020/21 Exit Revenue Recovery Price]]+ExitPrices[[#This Row],[2020/21 Exit Firm Price]]</f>
        <v>1.0889915353548158E-2</v>
      </c>
      <c r="O49" s="9">
        <v>2.0343248484636697E-2</v>
      </c>
      <c r="P49" s="9">
        <v>2.0343248484636697E-2</v>
      </c>
      <c r="Q49" s="9">
        <v>0</v>
      </c>
      <c r="R49" s="9">
        <f>ExitPrices[[#This Row],[2021/22 Exit Revenue Recovery Price]]+ExitPrices[[#This Row],[2021/22 Exit Firm Price]]</f>
        <v>2.0343248484636697E-2</v>
      </c>
    </row>
    <row r="50" spans="1:18" x14ac:dyDescent="0.25">
      <c r="A50" s="1" t="s">
        <v>61</v>
      </c>
      <c r="B50" s="1" t="s">
        <v>298</v>
      </c>
      <c r="C50" s="9">
        <v>1E-4</v>
      </c>
      <c r="D50" s="9">
        <v>0</v>
      </c>
      <c r="E50" s="9">
        <v>0</v>
      </c>
      <c r="F50" s="9">
        <v>1E-4</v>
      </c>
      <c r="G50" s="9">
        <v>4.5412212922536941E-3</v>
      </c>
      <c r="H50" s="9">
        <v>4.5412212922536941E-3</v>
      </c>
      <c r="I50" s="9">
        <v>0</v>
      </c>
      <c r="J50" s="9">
        <f>ExitPrices[[#This Row],[2019/20 Exit Revenue Recovery Price]]+ExitPrices[[#This Row],[2019/20 Exit Firm Price]]</f>
        <v>4.5412212922536941E-3</v>
      </c>
      <c r="K50" s="9">
        <v>4.7188174789000352E-3</v>
      </c>
      <c r="L50" s="9">
        <v>4.7188174789000352E-3</v>
      </c>
      <c r="M50" s="9">
        <v>0</v>
      </c>
      <c r="N50" s="9">
        <f>ExitPrices[[#This Row],[2020/21 Exit Revenue Recovery Price]]+ExitPrices[[#This Row],[2020/21 Exit Firm Price]]</f>
        <v>4.7188174789000352E-3</v>
      </c>
      <c r="O50" s="9">
        <v>0</v>
      </c>
      <c r="P50" s="9">
        <v>0</v>
      </c>
      <c r="Q50" s="9">
        <v>0</v>
      </c>
      <c r="R50" s="9">
        <f>ExitPrices[[#This Row],[2021/22 Exit Revenue Recovery Price]]+ExitPrices[[#This Row],[2021/22 Exit Firm Price]]</f>
        <v>0</v>
      </c>
    </row>
    <row r="51" spans="1:18" x14ac:dyDescent="0.25">
      <c r="A51" s="1" t="s">
        <v>127</v>
      </c>
      <c r="B51" s="1" t="s">
        <v>312</v>
      </c>
      <c r="C51" s="9">
        <v>3.8399999999999997E-2</v>
      </c>
      <c r="D51" s="9">
        <v>0</v>
      </c>
      <c r="E51" s="9">
        <v>2.0199999999999999E-2</v>
      </c>
      <c r="F51" s="9">
        <v>5.8599999999999999E-2</v>
      </c>
      <c r="G51" s="9">
        <v>1.7350934579390766E-2</v>
      </c>
      <c r="H51" s="9">
        <v>1.7350934579390766E-2</v>
      </c>
      <c r="I51" s="9">
        <v>0</v>
      </c>
      <c r="J51" s="9">
        <f>ExitPrices[[#This Row],[2019/20 Exit Revenue Recovery Price]]+ExitPrices[[#This Row],[2019/20 Exit Firm Price]]</f>
        <v>1.7350934579390766E-2</v>
      </c>
      <c r="K51" s="9">
        <v>1.8029487686086143E-2</v>
      </c>
      <c r="L51" s="9">
        <v>1.8029487686086143E-2</v>
      </c>
      <c r="M51" s="9">
        <v>0</v>
      </c>
      <c r="N51" s="9">
        <f>ExitPrices[[#This Row],[2020/21 Exit Revenue Recovery Price]]+ExitPrices[[#This Row],[2020/21 Exit Firm Price]]</f>
        <v>1.8029487686086143E-2</v>
      </c>
      <c r="O51" s="9">
        <v>3.2479695700202371E-2</v>
      </c>
      <c r="P51" s="9">
        <v>3.2479695700202371E-2</v>
      </c>
      <c r="Q51" s="9">
        <v>0</v>
      </c>
      <c r="R51" s="9">
        <f>ExitPrices[[#This Row],[2021/22 Exit Revenue Recovery Price]]+ExitPrices[[#This Row],[2021/22 Exit Firm Price]]</f>
        <v>3.2479695700202371E-2</v>
      </c>
    </row>
    <row r="52" spans="1:18" x14ac:dyDescent="0.25">
      <c r="A52" s="1" t="s">
        <v>128</v>
      </c>
      <c r="B52" s="1" t="s">
        <v>309</v>
      </c>
      <c r="C52" s="9">
        <v>2.2800000000000001E-2</v>
      </c>
      <c r="D52" s="9">
        <v>0</v>
      </c>
      <c r="E52" s="9">
        <v>2.0199999999999999E-2</v>
      </c>
      <c r="F52" s="9">
        <v>4.2999999999999997E-2</v>
      </c>
      <c r="G52" s="9">
        <v>1.2099345418324787E-2</v>
      </c>
      <c r="H52" s="9">
        <v>1.2099345418324787E-2</v>
      </c>
      <c r="I52" s="9">
        <v>0</v>
      </c>
      <c r="J52" s="9">
        <f>ExitPrices[[#This Row],[2019/20 Exit Revenue Recovery Price]]+ExitPrices[[#This Row],[2019/20 Exit Firm Price]]</f>
        <v>1.2099345418324787E-2</v>
      </c>
      <c r="K52" s="9">
        <v>1.2572521568290595E-2</v>
      </c>
      <c r="L52" s="9">
        <v>1.2572521568290595E-2</v>
      </c>
      <c r="M52" s="9">
        <v>0</v>
      </c>
      <c r="N52" s="9">
        <f>ExitPrices[[#This Row],[2020/21 Exit Revenue Recovery Price]]+ExitPrices[[#This Row],[2020/21 Exit Firm Price]]</f>
        <v>1.2572521568290595E-2</v>
      </c>
      <c r="O52" s="9">
        <v>2.3894889587673041E-2</v>
      </c>
      <c r="P52" s="9">
        <v>2.3894889587673041E-2</v>
      </c>
      <c r="Q52" s="9">
        <v>0</v>
      </c>
      <c r="R52" s="9">
        <f>ExitPrices[[#This Row],[2021/22 Exit Revenue Recovery Price]]+ExitPrices[[#This Row],[2021/22 Exit Firm Price]]</f>
        <v>2.3894889587673041E-2</v>
      </c>
    </row>
    <row r="53" spans="1:18" x14ac:dyDescent="0.25">
      <c r="A53" s="1" t="s">
        <v>129</v>
      </c>
      <c r="B53" s="1" t="s">
        <v>304</v>
      </c>
      <c r="C53" s="9">
        <v>1E-4</v>
      </c>
      <c r="D53" s="9">
        <v>0</v>
      </c>
      <c r="E53" s="9">
        <v>2.0199999999999999E-2</v>
      </c>
      <c r="F53" s="9">
        <v>2.0299999999999999E-2</v>
      </c>
      <c r="G53" s="9">
        <v>0</v>
      </c>
      <c r="H53" s="9">
        <v>0</v>
      </c>
      <c r="I53" s="9">
        <v>0</v>
      </c>
      <c r="J53" s="9">
        <f>ExitPrices[[#This Row],[2019/20 Exit Revenue Recovery Price]]+ExitPrices[[#This Row],[2019/20 Exit Firm Price]]</f>
        <v>0</v>
      </c>
      <c r="K53" s="9">
        <v>0</v>
      </c>
      <c r="L53" s="9">
        <v>0</v>
      </c>
      <c r="M53" s="9">
        <v>0</v>
      </c>
      <c r="N53" s="9">
        <f>ExitPrices[[#This Row],[2020/21 Exit Revenue Recovery Price]]+ExitPrices[[#This Row],[2020/21 Exit Firm Price]]</f>
        <v>0</v>
      </c>
      <c r="O53" s="9">
        <v>0</v>
      </c>
      <c r="P53" s="9">
        <v>0</v>
      </c>
      <c r="Q53" s="9">
        <v>0</v>
      </c>
      <c r="R53" s="9">
        <f>ExitPrices[[#This Row],[2021/22 Exit Revenue Recovery Price]]+ExitPrices[[#This Row],[2021/22 Exit Firm Price]]</f>
        <v>0</v>
      </c>
    </row>
    <row r="54" spans="1:18" x14ac:dyDescent="0.25">
      <c r="A54" s="1" t="s">
        <v>130</v>
      </c>
      <c r="B54" s="1" t="s">
        <v>309</v>
      </c>
      <c r="C54" s="9">
        <v>3.8600000000000002E-2</v>
      </c>
      <c r="D54" s="9">
        <v>0</v>
      </c>
      <c r="E54" s="9">
        <v>2.0199999999999999E-2</v>
      </c>
      <c r="F54" s="9">
        <v>5.8800000000000005E-2</v>
      </c>
      <c r="G54" s="9">
        <v>1.7434376685540268E-2</v>
      </c>
      <c r="H54" s="9">
        <v>1.7434376685540268E-2</v>
      </c>
      <c r="I54" s="9">
        <v>0</v>
      </c>
      <c r="J54" s="9">
        <f>ExitPrices[[#This Row],[2019/20 Exit Revenue Recovery Price]]+ExitPrices[[#This Row],[2019/20 Exit Firm Price]]</f>
        <v>1.7434376685540268E-2</v>
      </c>
      <c r="K54" s="9">
        <v>1.8116193011291533E-2</v>
      </c>
      <c r="L54" s="9">
        <v>1.8116193011291533E-2</v>
      </c>
      <c r="M54" s="9">
        <v>0</v>
      </c>
      <c r="N54" s="9">
        <f>ExitPrices[[#This Row],[2020/21 Exit Revenue Recovery Price]]+ExitPrices[[#This Row],[2020/21 Exit Firm Price]]</f>
        <v>1.8116193011291533E-2</v>
      </c>
      <c r="O54" s="9">
        <v>3.2611214228563112E-2</v>
      </c>
      <c r="P54" s="9">
        <v>3.2611214228563112E-2</v>
      </c>
      <c r="Q54" s="9">
        <v>0</v>
      </c>
      <c r="R54" s="9">
        <f>ExitPrices[[#This Row],[2021/22 Exit Revenue Recovery Price]]+ExitPrices[[#This Row],[2021/22 Exit Firm Price]]</f>
        <v>3.2611214228563112E-2</v>
      </c>
    </row>
    <row r="55" spans="1:18" x14ac:dyDescent="0.25">
      <c r="A55" s="1" t="s">
        <v>131</v>
      </c>
      <c r="B55" s="1" t="s">
        <v>313</v>
      </c>
      <c r="C55" s="9">
        <v>1E-4</v>
      </c>
      <c r="D55" s="9">
        <v>0</v>
      </c>
      <c r="E55" s="9">
        <v>2.0199999999999999E-2</v>
      </c>
      <c r="F55" s="9">
        <v>2.0299999999999999E-2</v>
      </c>
      <c r="G55" s="9">
        <v>1.3350227455310427E-2</v>
      </c>
      <c r="H55" s="9">
        <v>1.3350227455310427E-2</v>
      </c>
      <c r="I55" s="9">
        <v>0</v>
      </c>
      <c r="J55" s="9">
        <f>ExitPrices[[#This Row],[2019/20 Exit Revenue Recovery Price]]+ExitPrices[[#This Row],[2019/20 Exit Firm Price]]</f>
        <v>1.3350227455310427E-2</v>
      </c>
      <c r="K55" s="9">
        <v>1.3872322577820471E-2</v>
      </c>
      <c r="L55" s="9">
        <v>1.3872322577820471E-2</v>
      </c>
      <c r="M55" s="9">
        <v>0</v>
      </c>
      <c r="N55" s="9">
        <f>ExitPrices[[#This Row],[2020/21 Exit Revenue Recovery Price]]+ExitPrices[[#This Row],[2020/21 Exit Firm Price]]</f>
        <v>1.3872322577820471E-2</v>
      </c>
      <c r="O55" s="9">
        <v>1.8133756401274594E-2</v>
      </c>
      <c r="P55" s="9">
        <v>1.8133756401274594E-2</v>
      </c>
      <c r="Q55" s="9">
        <v>0</v>
      </c>
      <c r="R55" s="9">
        <f>ExitPrices[[#This Row],[2021/22 Exit Revenue Recovery Price]]+ExitPrices[[#This Row],[2021/22 Exit Firm Price]]</f>
        <v>1.8133756401274594E-2</v>
      </c>
    </row>
    <row r="56" spans="1:18" x14ac:dyDescent="0.25">
      <c r="A56" s="1" t="s">
        <v>132</v>
      </c>
      <c r="B56" s="1" t="s">
        <v>313</v>
      </c>
      <c r="C56" s="9">
        <v>1.5E-3</v>
      </c>
      <c r="D56" s="9">
        <v>0</v>
      </c>
      <c r="E56" s="9">
        <v>2.0199999999999999E-2</v>
      </c>
      <c r="F56" s="9">
        <v>2.1700000000000001E-2</v>
      </c>
      <c r="G56" s="9">
        <v>1.1490755710233115E-2</v>
      </c>
      <c r="H56" s="9">
        <v>1.1490755710233115E-2</v>
      </c>
      <c r="I56" s="9">
        <v>0</v>
      </c>
      <c r="J56" s="9">
        <f>ExitPrices[[#This Row],[2019/20 Exit Revenue Recovery Price]]+ExitPrices[[#This Row],[2019/20 Exit Firm Price]]</f>
        <v>1.1490755710233115E-2</v>
      </c>
      <c r="K56" s="9">
        <v>1.1940131387939699E-2</v>
      </c>
      <c r="L56" s="9">
        <v>1.1940131387939699E-2</v>
      </c>
      <c r="M56" s="9">
        <v>0</v>
      </c>
      <c r="N56" s="9">
        <f>ExitPrices[[#This Row],[2020/21 Exit Revenue Recovery Price]]+ExitPrices[[#This Row],[2020/21 Exit Firm Price]]</f>
        <v>1.1940131387939699E-2</v>
      </c>
      <c r="O56" s="9">
        <v>1.6401438962854835E-2</v>
      </c>
      <c r="P56" s="9">
        <v>1.6401438962854835E-2</v>
      </c>
      <c r="Q56" s="9">
        <v>0</v>
      </c>
      <c r="R56" s="9">
        <f>ExitPrices[[#This Row],[2021/22 Exit Revenue Recovery Price]]+ExitPrices[[#This Row],[2021/22 Exit Firm Price]]</f>
        <v>1.6401438962854835E-2</v>
      </c>
    </row>
    <row r="57" spans="1:18" x14ac:dyDescent="0.25">
      <c r="A57" s="1" t="s">
        <v>133</v>
      </c>
      <c r="B57" s="1" t="s">
        <v>304</v>
      </c>
      <c r="C57" s="9">
        <v>1.29E-2</v>
      </c>
      <c r="D57" s="9">
        <v>0</v>
      </c>
      <c r="E57" s="9">
        <v>2.0199999999999999E-2</v>
      </c>
      <c r="F57" s="9">
        <v>3.3099999999999997E-2</v>
      </c>
      <c r="G57" s="9">
        <v>0</v>
      </c>
      <c r="H57" s="9">
        <v>0</v>
      </c>
      <c r="I57" s="9">
        <v>0</v>
      </c>
      <c r="J57" s="9">
        <f>ExitPrices[[#This Row],[2019/20 Exit Revenue Recovery Price]]+ExitPrices[[#This Row],[2019/20 Exit Firm Price]]</f>
        <v>0</v>
      </c>
      <c r="K57" s="9">
        <v>0</v>
      </c>
      <c r="L57" s="9">
        <v>0</v>
      </c>
      <c r="M57" s="9">
        <v>0</v>
      </c>
      <c r="N57" s="9">
        <f>ExitPrices[[#This Row],[2020/21 Exit Revenue Recovery Price]]+ExitPrices[[#This Row],[2020/21 Exit Firm Price]]</f>
        <v>0</v>
      </c>
      <c r="O57" s="9">
        <v>0</v>
      </c>
      <c r="P57" s="9">
        <v>0</v>
      </c>
      <c r="Q57" s="9">
        <v>0</v>
      </c>
      <c r="R57" s="9">
        <f>ExitPrices[[#This Row],[2021/22 Exit Revenue Recovery Price]]+ExitPrices[[#This Row],[2021/22 Exit Firm Price]]</f>
        <v>0</v>
      </c>
    </row>
    <row r="58" spans="1:18" x14ac:dyDescent="0.25">
      <c r="A58" s="1" t="s">
        <v>134</v>
      </c>
      <c r="B58" s="1" t="s">
        <v>313</v>
      </c>
      <c r="C58" s="9">
        <v>1E-4</v>
      </c>
      <c r="D58" s="9">
        <v>0</v>
      </c>
      <c r="E58" s="9">
        <v>2.0199999999999999E-2</v>
      </c>
      <c r="F58" s="9">
        <v>2.0299999999999999E-2</v>
      </c>
      <c r="G58" s="9">
        <v>1.0232919719848353E-2</v>
      </c>
      <c r="H58" s="9">
        <v>1.0232919719848353E-2</v>
      </c>
      <c r="I58" s="9">
        <v>0</v>
      </c>
      <c r="J58" s="9">
        <f>ExitPrices[[#This Row],[2019/20 Exit Revenue Recovery Price]]+ExitPrices[[#This Row],[2019/20 Exit Firm Price]]</f>
        <v>1.0232919719848353E-2</v>
      </c>
      <c r="K58" s="9">
        <v>1.0633104472703971E-2</v>
      </c>
      <c r="L58" s="9">
        <v>1.0633104472703971E-2</v>
      </c>
      <c r="M58" s="9">
        <v>0</v>
      </c>
      <c r="N58" s="9">
        <f>ExitPrices[[#This Row],[2020/21 Exit Revenue Recovery Price]]+ExitPrices[[#This Row],[2020/21 Exit Firm Price]]</f>
        <v>1.0633104472703971E-2</v>
      </c>
      <c r="O58" s="9">
        <v>1.5606396693775193E-2</v>
      </c>
      <c r="P58" s="9">
        <v>1.5606396693775193E-2</v>
      </c>
      <c r="Q58" s="9">
        <v>0</v>
      </c>
      <c r="R58" s="9">
        <f>ExitPrices[[#This Row],[2021/22 Exit Revenue Recovery Price]]+ExitPrices[[#This Row],[2021/22 Exit Firm Price]]</f>
        <v>1.5606396693775193E-2</v>
      </c>
    </row>
    <row r="59" spans="1:18" x14ac:dyDescent="0.25">
      <c r="A59" s="1" t="s">
        <v>135</v>
      </c>
      <c r="B59" s="1" t="s">
        <v>314</v>
      </c>
      <c r="C59" s="9">
        <v>2.5100000000000001E-2</v>
      </c>
      <c r="D59" s="9">
        <v>0</v>
      </c>
      <c r="E59" s="9">
        <v>2.0199999999999999E-2</v>
      </c>
      <c r="F59" s="9">
        <v>4.53E-2</v>
      </c>
      <c r="G59" s="9">
        <v>0</v>
      </c>
      <c r="H59" s="9">
        <v>0</v>
      </c>
      <c r="I59" s="9">
        <v>0</v>
      </c>
      <c r="J59" s="9">
        <f>ExitPrices[[#This Row],[2019/20 Exit Revenue Recovery Price]]+ExitPrices[[#This Row],[2019/20 Exit Firm Price]]</f>
        <v>0</v>
      </c>
      <c r="K59" s="9">
        <v>0</v>
      </c>
      <c r="L59" s="9">
        <v>0</v>
      </c>
      <c r="M59" s="9">
        <v>0</v>
      </c>
      <c r="N59" s="9">
        <f>ExitPrices[[#This Row],[2020/21 Exit Revenue Recovery Price]]+ExitPrices[[#This Row],[2020/21 Exit Firm Price]]</f>
        <v>0</v>
      </c>
      <c r="O59" s="9">
        <v>0</v>
      </c>
      <c r="P59" s="9">
        <v>0</v>
      </c>
      <c r="Q59" s="9">
        <v>0</v>
      </c>
      <c r="R59" s="9">
        <f>ExitPrices[[#This Row],[2021/22 Exit Revenue Recovery Price]]+ExitPrices[[#This Row],[2021/22 Exit Firm Price]]</f>
        <v>0</v>
      </c>
    </row>
    <row r="60" spans="1:18" x14ac:dyDescent="0.25">
      <c r="A60" s="1" t="s">
        <v>136</v>
      </c>
      <c r="B60" s="1" t="s">
        <v>298</v>
      </c>
      <c r="C60" s="9">
        <v>1E-4</v>
      </c>
      <c r="D60" s="9">
        <v>0</v>
      </c>
      <c r="E60" s="9">
        <v>0</v>
      </c>
      <c r="F60" s="9">
        <v>1E-4</v>
      </c>
      <c r="G60" s="9">
        <v>0</v>
      </c>
      <c r="H60" s="9">
        <v>0</v>
      </c>
      <c r="I60" s="9">
        <v>0</v>
      </c>
      <c r="J60" s="9">
        <f>ExitPrices[[#This Row],[2019/20 Exit Revenue Recovery Price]]+ExitPrices[[#This Row],[2019/20 Exit Firm Price]]</f>
        <v>0</v>
      </c>
      <c r="K60" s="9">
        <v>0</v>
      </c>
      <c r="L60" s="9">
        <v>0</v>
      </c>
      <c r="M60" s="9">
        <v>0</v>
      </c>
      <c r="N60" s="9">
        <f>ExitPrices[[#This Row],[2020/21 Exit Revenue Recovery Price]]+ExitPrices[[#This Row],[2020/21 Exit Firm Price]]</f>
        <v>0</v>
      </c>
      <c r="O60" s="9">
        <v>0</v>
      </c>
      <c r="P60" s="9">
        <v>0</v>
      </c>
      <c r="Q60" s="9">
        <v>0</v>
      </c>
      <c r="R60" s="9">
        <f>ExitPrices[[#This Row],[2021/22 Exit Revenue Recovery Price]]+ExitPrices[[#This Row],[2021/22 Exit Firm Price]]</f>
        <v>0</v>
      </c>
    </row>
    <row r="61" spans="1:18" x14ac:dyDescent="0.25">
      <c r="A61" s="1" t="s">
        <v>137</v>
      </c>
      <c r="B61" s="1" t="s">
        <v>304</v>
      </c>
      <c r="C61" s="9">
        <v>2.8000000000000001E-2</v>
      </c>
      <c r="D61" s="9">
        <v>0</v>
      </c>
      <c r="E61" s="9">
        <v>2.0199999999999999E-2</v>
      </c>
      <c r="F61" s="9">
        <v>4.82E-2</v>
      </c>
      <c r="G61" s="9">
        <v>1.1655078631259341E-2</v>
      </c>
      <c r="H61" s="9">
        <v>1.1655078631259341E-2</v>
      </c>
      <c r="I61" s="9">
        <v>0</v>
      </c>
      <c r="J61" s="9">
        <f>ExitPrices[[#This Row],[2019/20 Exit Revenue Recovery Price]]+ExitPrices[[#This Row],[2019/20 Exit Firm Price]]</f>
        <v>1.1655078631259341E-2</v>
      </c>
      <c r="K61" s="9">
        <v>1.2110880581167773E-2</v>
      </c>
      <c r="L61" s="9">
        <v>1.2110880581167773E-2</v>
      </c>
      <c r="M61" s="9">
        <v>0</v>
      </c>
      <c r="N61" s="9">
        <f>ExitPrices[[#This Row],[2020/21 Exit Revenue Recovery Price]]+ExitPrices[[#This Row],[2020/21 Exit Firm Price]]</f>
        <v>1.2110880581167773E-2</v>
      </c>
      <c r="O61" s="9">
        <v>2.2413893177727576E-2</v>
      </c>
      <c r="P61" s="9">
        <v>2.2413893177727576E-2</v>
      </c>
      <c r="Q61" s="9">
        <v>0</v>
      </c>
      <c r="R61" s="9">
        <f>ExitPrices[[#This Row],[2021/22 Exit Revenue Recovery Price]]+ExitPrices[[#This Row],[2021/22 Exit Firm Price]]</f>
        <v>2.2413893177727576E-2</v>
      </c>
    </row>
    <row r="62" spans="1:18" x14ac:dyDescent="0.25">
      <c r="A62" s="1" t="s">
        <v>138</v>
      </c>
      <c r="B62" s="1" t="s">
        <v>304</v>
      </c>
      <c r="C62" s="9">
        <v>2.0400000000000001E-2</v>
      </c>
      <c r="D62" s="9">
        <v>0</v>
      </c>
      <c r="E62" s="9">
        <v>2.0199999999999999E-2</v>
      </c>
      <c r="F62" s="9">
        <v>4.0599999999999997E-2</v>
      </c>
      <c r="G62" s="9">
        <v>1.2890379598784541E-2</v>
      </c>
      <c r="H62" s="9">
        <v>1.2890379598784541E-2</v>
      </c>
      <c r="I62" s="9">
        <v>0</v>
      </c>
      <c r="J62" s="9">
        <f>ExitPrices[[#This Row],[2019/20 Exit Revenue Recovery Price]]+ExitPrices[[#This Row],[2019/20 Exit Firm Price]]</f>
        <v>1.2890379598784541E-2</v>
      </c>
      <c r="K62" s="9">
        <v>1.3394491183276786E-2</v>
      </c>
      <c r="L62" s="9">
        <v>1.3394491183276786E-2</v>
      </c>
      <c r="M62" s="9">
        <v>0</v>
      </c>
      <c r="N62" s="9">
        <f>ExitPrices[[#This Row],[2020/21 Exit Revenue Recovery Price]]+ExitPrices[[#This Row],[2020/21 Exit Firm Price]]</f>
        <v>1.3394491183276786E-2</v>
      </c>
      <c r="O62" s="9">
        <v>2.4078479704341061E-2</v>
      </c>
      <c r="P62" s="9">
        <v>2.4078479704341061E-2</v>
      </c>
      <c r="Q62" s="9">
        <v>0</v>
      </c>
      <c r="R62" s="9">
        <f>ExitPrices[[#This Row],[2021/22 Exit Revenue Recovery Price]]+ExitPrices[[#This Row],[2021/22 Exit Firm Price]]</f>
        <v>2.4078479704341061E-2</v>
      </c>
    </row>
    <row r="63" spans="1:18" x14ac:dyDescent="0.25">
      <c r="A63" s="1" t="s">
        <v>139</v>
      </c>
      <c r="B63" s="1" t="s">
        <v>315</v>
      </c>
      <c r="C63" s="9">
        <v>9.4999999999999998E-3</v>
      </c>
      <c r="D63" s="9">
        <v>0</v>
      </c>
      <c r="E63" s="9">
        <v>2.0199999999999999E-2</v>
      </c>
      <c r="F63" s="9">
        <v>2.9699999999999997E-2</v>
      </c>
      <c r="G63" s="9">
        <v>1.3522495664642078E-2</v>
      </c>
      <c r="H63" s="9">
        <v>1.3522495664642078E-2</v>
      </c>
      <c r="I63" s="9">
        <v>0</v>
      </c>
      <c r="J63" s="9">
        <f>ExitPrices[[#This Row],[2019/20 Exit Revenue Recovery Price]]+ExitPrices[[#This Row],[2019/20 Exit Firm Price]]</f>
        <v>1.3522495664642078E-2</v>
      </c>
      <c r="K63" s="9">
        <v>1.4051327780372403E-2</v>
      </c>
      <c r="L63" s="9">
        <v>1.4051327780372403E-2</v>
      </c>
      <c r="M63" s="9">
        <v>0</v>
      </c>
      <c r="N63" s="9">
        <f>ExitPrices[[#This Row],[2020/21 Exit Revenue Recovery Price]]+ExitPrices[[#This Row],[2020/21 Exit Firm Price]]</f>
        <v>1.4051327780372403E-2</v>
      </c>
      <c r="O63" s="9">
        <v>2.6399887289707668E-2</v>
      </c>
      <c r="P63" s="9">
        <v>2.6399887289707668E-2</v>
      </c>
      <c r="Q63" s="9">
        <v>0</v>
      </c>
      <c r="R63" s="9">
        <f>ExitPrices[[#This Row],[2021/22 Exit Revenue Recovery Price]]+ExitPrices[[#This Row],[2021/22 Exit Firm Price]]</f>
        <v>2.6399887289707668E-2</v>
      </c>
    </row>
    <row r="64" spans="1:18" x14ac:dyDescent="0.25">
      <c r="A64" s="1" t="s">
        <v>140</v>
      </c>
      <c r="B64" s="1" t="s">
        <v>304</v>
      </c>
      <c r="C64" s="9">
        <v>1.67E-2</v>
      </c>
      <c r="D64" s="9">
        <v>0</v>
      </c>
      <c r="E64" s="9">
        <v>2.0199999999999999E-2</v>
      </c>
      <c r="F64" s="9">
        <v>3.6900000000000002E-2</v>
      </c>
      <c r="G64" s="9">
        <v>0</v>
      </c>
      <c r="H64" s="9">
        <v>0</v>
      </c>
      <c r="I64" s="9">
        <v>0</v>
      </c>
      <c r="J64" s="9">
        <f>ExitPrices[[#This Row],[2019/20 Exit Revenue Recovery Price]]+ExitPrices[[#This Row],[2019/20 Exit Firm Price]]</f>
        <v>0</v>
      </c>
      <c r="K64" s="9">
        <v>0</v>
      </c>
      <c r="L64" s="9">
        <v>0</v>
      </c>
      <c r="M64" s="9">
        <v>0</v>
      </c>
      <c r="N64" s="9">
        <f>ExitPrices[[#This Row],[2020/21 Exit Revenue Recovery Price]]+ExitPrices[[#This Row],[2020/21 Exit Firm Price]]</f>
        <v>0</v>
      </c>
      <c r="O64" s="9">
        <v>0</v>
      </c>
      <c r="P64" s="9">
        <v>0</v>
      </c>
      <c r="Q64" s="9">
        <v>0</v>
      </c>
      <c r="R64" s="9">
        <f>ExitPrices[[#This Row],[2021/22 Exit Revenue Recovery Price]]+ExitPrices[[#This Row],[2021/22 Exit Firm Price]]</f>
        <v>0</v>
      </c>
    </row>
    <row r="65" spans="1:18" x14ac:dyDescent="0.25">
      <c r="A65" s="1" t="s">
        <v>141</v>
      </c>
      <c r="B65" s="1" t="s">
        <v>305</v>
      </c>
      <c r="C65" s="9">
        <v>1.8599999999999998E-2</v>
      </c>
      <c r="D65" s="9">
        <v>0</v>
      </c>
      <c r="E65" s="9">
        <v>2.0199999999999999E-2</v>
      </c>
      <c r="F65" s="9">
        <v>3.8800000000000001E-2</v>
      </c>
      <c r="G65" s="9">
        <v>9.8216002043554056E-3</v>
      </c>
      <c r="H65" s="9">
        <v>9.8216002043554056E-3</v>
      </c>
      <c r="I65" s="9">
        <v>0</v>
      </c>
      <c r="J65" s="9">
        <f>ExitPrices[[#This Row],[2019/20 Exit Revenue Recovery Price]]+ExitPrices[[#This Row],[2019/20 Exit Firm Price]]</f>
        <v>9.8216002043554056E-3</v>
      </c>
      <c r="K65" s="9">
        <v>1.0205699245297057E-2</v>
      </c>
      <c r="L65" s="9">
        <v>1.0205699245297057E-2</v>
      </c>
      <c r="M65" s="9">
        <v>0</v>
      </c>
      <c r="N65" s="9">
        <f>ExitPrices[[#This Row],[2020/21 Exit Revenue Recovery Price]]+ExitPrices[[#This Row],[2020/21 Exit Firm Price]]</f>
        <v>1.0205699245297057E-2</v>
      </c>
      <c r="O65" s="9">
        <v>1.9741165429704863E-2</v>
      </c>
      <c r="P65" s="9">
        <v>1.9741165429704863E-2</v>
      </c>
      <c r="Q65" s="9">
        <v>0</v>
      </c>
      <c r="R65" s="9">
        <f>ExitPrices[[#This Row],[2021/22 Exit Revenue Recovery Price]]+ExitPrices[[#This Row],[2021/22 Exit Firm Price]]</f>
        <v>1.9741165429704863E-2</v>
      </c>
    </row>
    <row r="66" spans="1:18" x14ac:dyDescent="0.25">
      <c r="A66" s="1" t="s">
        <v>142</v>
      </c>
      <c r="B66" s="1" t="s">
        <v>303</v>
      </c>
      <c r="C66" s="9">
        <v>1E-4</v>
      </c>
      <c r="D66" s="9">
        <v>0</v>
      </c>
      <c r="E66" s="9">
        <v>2.0199999999999999E-2</v>
      </c>
      <c r="F66" s="9">
        <v>2.0299999999999999E-2</v>
      </c>
      <c r="G66" s="9">
        <v>1.4569491573839006E-2</v>
      </c>
      <c r="H66" s="9">
        <v>1.4569491573839006E-2</v>
      </c>
      <c r="I66" s="9">
        <v>0</v>
      </c>
      <c r="J66" s="9">
        <f>ExitPrices[[#This Row],[2019/20 Exit Revenue Recovery Price]]+ExitPrices[[#This Row],[2019/20 Exit Firm Price]]</f>
        <v>1.4569491573839006E-2</v>
      </c>
      <c r="K66" s="9">
        <v>1.51392691685366E-2</v>
      </c>
      <c r="L66" s="9">
        <v>1.51392691685366E-2</v>
      </c>
      <c r="M66" s="9">
        <v>0</v>
      </c>
      <c r="N66" s="9">
        <f>ExitPrices[[#This Row],[2020/21 Exit Revenue Recovery Price]]+ExitPrices[[#This Row],[2020/21 Exit Firm Price]]</f>
        <v>1.51392691685366E-2</v>
      </c>
      <c r="O66" s="9">
        <v>2.0161842249225945E-2</v>
      </c>
      <c r="P66" s="9">
        <v>2.0161842249225945E-2</v>
      </c>
      <c r="Q66" s="9">
        <v>0</v>
      </c>
      <c r="R66" s="9">
        <f>ExitPrices[[#This Row],[2021/22 Exit Revenue Recovery Price]]+ExitPrices[[#This Row],[2021/22 Exit Firm Price]]</f>
        <v>2.0161842249225945E-2</v>
      </c>
    </row>
    <row r="67" spans="1:18" x14ac:dyDescent="0.25">
      <c r="A67" s="1" t="s">
        <v>143</v>
      </c>
      <c r="B67" s="1" t="s">
        <v>315</v>
      </c>
      <c r="C67" s="9">
        <v>6.7000000000000002E-3</v>
      </c>
      <c r="D67" s="9">
        <v>0</v>
      </c>
      <c r="E67" s="9">
        <v>2.0199999999999999E-2</v>
      </c>
      <c r="F67" s="9">
        <v>2.69E-2</v>
      </c>
      <c r="G67" s="9">
        <v>1.4548161078843316E-2</v>
      </c>
      <c r="H67" s="9">
        <v>1.4548161078843316E-2</v>
      </c>
      <c r="I67" s="9">
        <v>0</v>
      </c>
      <c r="J67" s="9">
        <f>ExitPrices[[#This Row],[2019/20 Exit Revenue Recovery Price]]+ExitPrices[[#This Row],[2019/20 Exit Firm Price]]</f>
        <v>1.4548161078843316E-2</v>
      </c>
      <c r="K67" s="9">
        <v>1.5117104489446647E-2</v>
      </c>
      <c r="L67" s="9">
        <v>1.5117104489446647E-2</v>
      </c>
      <c r="M67" s="9">
        <v>0</v>
      </c>
      <c r="N67" s="9">
        <f>ExitPrices[[#This Row],[2020/21 Exit Revenue Recovery Price]]+ExitPrices[[#This Row],[2020/21 Exit Firm Price]]</f>
        <v>1.5117104489446647E-2</v>
      </c>
      <c r="O67" s="9">
        <v>2.8124257271795971E-2</v>
      </c>
      <c r="P67" s="9">
        <v>2.8124257271795971E-2</v>
      </c>
      <c r="Q67" s="9">
        <v>0</v>
      </c>
      <c r="R67" s="9">
        <f>ExitPrices[[#This Row],[2021/22 Exit Revenue Recovery Price]]+ExitPrices[[#This Row],[2021/22 Exit Firm Price]]</f>
        <v>2.8124257271795971E-2</v>
      </c>
    </row>
    <row r="68" spans="1:18" x14ac:dyDescent="0.25">
      <c r="A68" s="1" t="s">
        <v>144</v>
      </c>
      <c r="B68" s="1" t="s">
        <v>298</v>
      </c>
      <c r="C68" s="9">
        <v>8.8999999999999999E-3</v>
      </c>
      <c r="D68" s="9">
        <v>0</v>
      </c>
      <c r="E68" s="9">
        <v>0</v>
      </c>
      <c r="F68" s="9">
        <v>8.8999999999999999E-3</v>
      </c>
      <c r="G68" s="9">
        <v>6.8563855316316922E-3</v>
      </c>
      <c r="H68" s="9">
        <v>6.8563855316316922E-3</v>
      </c>
      <c r="I68" s="9">
        <v>0</v>
      </c>
      <c r="J68" s="9">
        <f>ExitPrices[[#This Row],[2019/20 Exit Revenue Recovery Price]]+ExitPrices[[#This Row],[2019/20 Exit Firm Price]]</f>
        <v>6.8563855316316922E-3</v>
      </c>
      <c r="K68" s="9">
        <v>7.124522194927976E-3</v>
      </c>
      <c r="L68" s="9">
        <v>7.124522194927976E-3</v>
      </c>
      <c r="M68" s="9">
        <v>0</v>
      </c>
      <c r="N68" s="9">
        <f>ExitPrices[[#This Row],[2020/21 Exit Revenue Recovery Price]]+ExitPrices[[#This Row],[2020/21 Exit Firm Price]]</f>
        <v>7.124522194927976E-3</v>
      </c>
      <c r="O68" s="9">
        <v>0</v>
      </c>
      <c r="P68" s="9">
        <v>0</v>
      </c>
      <c r="Q68" s="9">
        <v>0</v>
      </c>
      <c r="R68" s="9">
        <f>ExitPrices[[#This Row],[2021/22 Exit Revenue Recovery Price]]+ExitPrices[[#This Row],[2021/22 Exit Firm Price]]</f>
        <v>0</v>
      </c>
    </row>
    <row r="69" spans="1:18" x14ac:dyDescent="0.25">
      <c r="A69" s="1" t="s">
        <v>145</v>
      </c>
      <c r="B69" s="1" t="s">
        <v>304</v>
      </c>
      <c r="C69" s="9">
        <v>3.3999999999999998E-3</v>
      </c>
      <c r="D69" s="9">
        <v>0</v>
      </c>
      <c r="E69" s="9">
        <v>2.0199999999999999E-2</v>
      </c>
      <c r="F69" s="9">
        <v>2.3599999999999999E-2</v>
      </c>
      <c r="G69" s="9">
        <v>8.7427212572445453E-3</v>
      </c>
      <c r="H69" s="9">
        <v>8.7427212572445453E-3</v>
      </c>
      <c r="I69" s="9">
        <v>0</v>
      </c>
      <c r="J69" s="9">
        <f>ExitPrices[[#This Row],[2019/20 Exit Revenue Recovery Price]]+ExitPrices[[#This Row],[2019/20 Exit Firm Price]]</f>
        <v>8.7427212572445453E-3</v>
      </c>
      <c r="K69" s="9">
        <v>9.0846279506811862E-3</v>
      </c>
      <c r="L69" s="9">
        <v>9.0846279506811862E-3</v>
      </c>
      <c r="M69" s="9">
        <v>0</v>
      </c>
      <c r="N69" s="9">
        <f>ExitPrices[[#This Row],[2020/21 Exit Revenue Recovery Price]]+ExitPrices[[#This Row],[2020/21 Exit Firm Price]]</f>
        <v>9.0846279506811862E-3</v>
      </c>
      <c r="O69" s="9">
        <v>0</v>
      </c>
      <c r="P69" s="9">
        <v>0</v>
      </c>
      <c r="Q69" s="9">
        <v>0</v>
      </c>
      <c r="R69" s="9">
        <f>ExitPrices[[#This Row],[2021/22 Exit Revenue Recovery Price]]+ExitPrices[[#This Row],[2021/22 Exit Firm Price]]</f>
        <v>0</v>
      </c>
    </row>
    <row r="70" spans="1:18" x14ac:dyDescent="0.25">
      <c r="A70" s="1" t="s">
        <v>146</v>
      </c>
      <c r="B70" s="1" t="s">
        <v>304</v>
      </c>
      <c r="C70" s="9">
        <v>3.3999999999999998E-3</v>
      </c>
      <c r="D70" s="9">
        <v>0</v>
      </c>
      <c r="E70" s="9">
        <v>2.0199999999999999E-2</v>
      </c>
      <c r="F70" s="9">
        <v>2.3599999999999999E-2</v>
      </c>
      <c r="G70" s="9">
        <v>8.7427212572445453E-3</v>
      </c>
      <c r="H70" s="9">
        <v>8.7427212572445453E-3</v>
      </c>
      <c r="I70" s="9">
        <v>0</v>
      </c>
      <c r="J70" s="9">
        <f>ExitPrices[[#This Row],[2019/20 Exit Revenue Recovery Price]]+ExitPrices[[#This Row],[2019/20 Exit Firm Price]]</f>
        <v>8.7427212572445453E-3</v>
      </c>
      <c r="K70" s="9">
        <v>9.0846279506811862E-3</v>
      </c>
      <c r="L70" s="9">
        <v>9.0846279506811862E-3</v>
      </c>
      <c r="M70" s="9">
        <v>0</v>
      </c>
      <c r="N70" s="9">
        <f>ExitPrices[[#This Row],[2020/21 Exit Revenue Recovery Price]]+ExitPrices[[#This Row],[2020/21 Exit Firm Price]]</f>
        <v>9.0846279506811862E-3</v>
      </c>
      <c r="O70" s="9">
        <v>1.5031794067237796E-2</v>
      </c>
      <c r="P70" s="9">
        <v>1.5031794067237796E-2</v>
      </c>
      <c r="Q70" s="9">
        <v>0</v>
      </c>
      <c r="R70" s="9">
        <f>ExitPrices[[#This Row],[2021/22 Exit Revenue Recovery Price]]+ExitPrices[[#This Row],[2021/22 Exit Firm Price]]</f>
        <v>1.5031794067237796E-2</v>
      </c>
    </row>
    <row r="71" spans="1:18" x14ac:dyDescent="0.25">
      <c r="A71" s="1" t="s">
        <v>147</v>
      </c>
      <c r="B71" s="1" t="s">
        <v>309</v>
      </c>
      <c r="C71" s="9">
        <v>2.35E-2</v>
      </c>
      <c r="D71" s="9">
        <v>0</v>
      </c>
      <c r="E71" s="9">
        <v>2.0199999999999999E-2</v>
      </c>
      <c r="F71" s="9">
        <v>4.3700000000000003E-2</v>
      </c>
      <c r="G71" s="9">
        <v>1.2287077984112585E-2</v>
      </c>
      <c r="H71" s="9">
        <v>1.2287077984112585E-2</v>
      </c>
      <c r="I71" s="9">
        <v>0</v>
      </c>
      <c r="J71" s="9">
        <f>ExitPrices[[#This Row],[2019/20 Exit Revenue Recovery Price]]+ExitPrices[[#This Row],[2019/20 Exit Firm Price]]</f>
        <v>1.2287077984112585E-2</v>
      </c>
      <c r="K71" s="9">
        <v>1.2767595900895642E-2</v>
      </c>
      <c r="L71" s="9">
        <v>1.2767595900895642E-2</v>
      </c>
      <c r="M71" s="9">
        <v>0</v>
      </c>
      <c r="N71" s="9">
        <f>ExitPrices[[#This Row],[2020/21 Exit Revenue Recovery Price]]+ExitPrices[[#This Row],[2020/21 Exit Firm Price]]</f>
        <v>1.2767595900895642E-2</v>
      </c>
      <c r="O71" s="9">
        <v>2.4233744333749876E-2</v>
      </c>
      <c r="P71" s="9">
        <v>2.4233744333749876E-2</v>
      </c>
      <c r="Q71" s="9">
        <v>0</v>
      </c>
      <c r="R71" s="9">
        <f>ExitPrices[[#This Row],[2021/22 Exit Revenue Recovery Price]]+ExitPrices[[#This Row],[2021/22 Exit Firm Price]]</f>
        <v>2.4233744333749876E-2</v>
      </c>
    </row>
    <row r="72" spans="1:18" x14ac:dyDescent="0.25">
      <c r="A72" s="1" t="s">
        <v>148</v>
      </c>
      <c r="B72" s="1" t="s">
        <v>308</v>
      </c>
      <c r="C72" s="9">
        <v>2.6700000000000002E-2</v>
      </c>
      <c r="D72" s="9">
        <v>0</v>
      </c>
      <c r="E72" s="9">
        <v>2.0199999999999999E-2</v>
      </c>
      <c r="F72" s="9">
        <v>4.6899999999999997E-2</v>
      </c>
      <c r="G72" s="9">
        <v>1.1297809231324771E-2</v>
      </c>
      <c r="H72" s="9">
        <v>1.1297809231324771E-2</v>
      </c>
      <c r="I72" s="9">
        <v>0</v>
      </c>
      <c r="J72" s="9">
        <f>ExitPrices[[#This Row],[2019/20 Exit Revenue Recovery Price]]+ExitPrices[[#This Row],[2019/20 Exit Firm Price]]</f>
        <v>1.1297809231324771E-2</v>
      </c>
      <c r="K72" s="9">
        <v>1.1739639238676243E-2</v>
      </c>
      <c r="L72" s="9">
        <v>1.1739639238676243E-2</v>
      </c>
      <c r="M72" s="9">
        <v>0</v>
      </c>
      <c r="N72" s="9">
        <f>ExitPrices[[#This Row],[2020/21 Exit Revenue Recovery Price]]+ExitPrices[[#This Row],[2020/21 Exit Firm Price]]</f>
        <v>1.1739639238676243E-2</v>
      </c>
      <c r="O72" s="9">
        <v>2.1864684317063298E-2</v>
      </c>
      <c r="P72" s="9">
        <v>2.1864684317063298E-2</v>
      </c>
      <c r="Q72" s="9">
        <v>0</v>
      </c>
      <c r="R72" s="9">
        <f>ExitPrices[[#This Row],[2021/22 Exit Revenue Recovery Price]]+ExitPrices[[#This Row],[2021/22 Exit Firm Price]]</f>
        <v>2.1864684317063298E-2</v>
      </c>
    </row>
    <row r="73" spans="1:18" x14ac:dyDescent="0.25">
      <c r="A73" s="1" t="s">
        <v>149</v>
      </c>
      <c r="B73" s="1" t="s">
        <v>313</v>
      </c>
      <c r="C73" s="9">
        <v>1E-4</v>
      </c>
      <c r="D73" s="9">
        <v>0</v>
      </c>
      <c r="E73" s="9">
        <v>2.0199999999999999E-2</v>
      </c>
      <c r="F73" s="9">
        <v>2.0299999999999999E-2</v>
      </c>
      <c r="G73" s="9">
        <v>9.842333643696426E-3</v>
      </c>
      <c r="H73" s="9">
        <v>9.842333643696426E-3</v>
      </c>
      <c r="I73" s="9">
        <v>0</v>
      </c>
      <c r="J73" s="9">
        <f>ExitPrices[[#This Row],[2019/20 Exit Revenue Recovery Price]]+ExitPrices[[#This Row],[2019/20 Exit Firm Price]]</f>
        <v>9.842333643696426E-3</v>
      </c>
      <c r="K73" s="9">
        <v>1.0227243519329026E-2</v>
      </c>
      <c r="L73" s="9">
        <v>1.0227243519329026E-2</v>
      </c>
      <c r="M73" s="9">
        <v>0</v>
      </c>
      <c r="N73" s="9">
        <f>ExitPrices[[#This Row],[2020/21 Exit Revenue Recovery Price]]+ExitPrices[[#This Row],[2020/21 Exit Firm Price]]</f>
        <v>1.0227243519329026E-2</v>
      </c>
      <c r="O73" s="9">
        <v>1.5104227783678892E-2</v>
      </c>
      <c r="P73" s="9">
        <v>1.5104227783678892E-2</v>
      </c>
      <c r="Q73" s="9">
        <v>0</v>
      </c>
      <c r="R73" s="9">
        <f>ExitPrices[[#This Row],[2021/22 Exit Revenue Recovery Price]]+ExitPrices[[#This Row],[2021/22 Exit Firm Price]]</f>
        <v>1.5104227783678892E-2</v>
      </c>
    </row>
    <row r="74" spans="1:18" x14ac:dyDescent="0.25">
      <c r="A74" s="1" t="s">
        <v>150</v>
      </c>
      <c r="B74" s="1" t="s">
        <v>304</v>
      </c>
      <c r="C74" s="9">
        <v>1E-4</v>
      </c>
      <c r="D74" s="9">
        <v>0</v>
      </c>
      <c r="E74" s="9">
        <v>2.0199999999999999E-2</v>
      </c>
      <c r="F74" s="9">
        <v>2.0299999999999999E-2</v>
      </c>
      <c r="G74" s="9">
        <v>1.0323868728281196E-2</v>
      </c>
      <c r="H74" s="9">
        <v>1.0323868728281196E-2</v>
      </c>
      <c r="I74" s="9">
        <v>0</v>
      </c>
      <c r="J74" s="9">
        <f>ExitPrices[[#This Row],[2019/20 Exit Revenue Recovery Price]]+ExitPrices[[#This Row],[2019/20 Exit Firm Price]]</f>
        <v>1.0323868728281196E-2</v>
      </c>
      <c r="K74" s="9">
        <v>1.0727610276993578E-2</v>
      </c>
      <c r="L74" s="9">
        <v>1.0727610276993578E-2</v>
      </c>
      <c r="M74" s="9">
        <v>0</v>
      </c>
      <c r="N74" s="9">
        <f>ExitPrices[[#This Row],[2020/21 Exit Revenue Recovery Price]]+ExitPrices[[#This Row],[2020/21 Exit Firm Price]]</f>
        <v>1.0727610276993578E-2</v>
      </c>
      <c r="O74" s="9">
        <v>0</v>
      </c>
      <c r="P74" s="9">
        <v>0</v>
      </c>
      <c r="Q74" s="9">
        <v>0</v>
      </c>
      <c r="R74" s="9">
        <f>ExitPrices[[#This Row],[2021/22 Exit Revenue Recovery Price]]+ExitPrices[[#This Row],[2021/22 Exit Firm Price]]</f>
        <v>0</v>
      </c>
    </row>
    <row r="75" spans="1:18" x14ac:dyDescent="0.25">
      <c r="A75" s="1" t="s">
        <v>151</v>
      </c>
      <c r="B75" s="1" t="s">
        <v>304</v>
      </c>
      <c r="C75" s="9">
        <v>1.3100000000000001E-2</v>
      </c>
      <c r="D75" s="9">
        <v>0</v>
      </c>
      <c r="E75" s="9">
        <v>2.0199999999999999E-2</v>
      </c>
      <c r="F75" s="9">
        <v>3.3299999999999996E-2</v>
      </c>
      <c r="G75" s="9">
        <v>1.2071376220455532E-2</v>
      </c>
      <c r="H75" s="9">
        <v>1.2071376220455532E-2</v>
      </c>
      <c r="I75" s="9">
        <v>0</v>
      </c>
      <c r="J75" s="9">
        <f>ExitPrices[[#This Row],[2019/20 Exit Revenue Recovery Price]]+ExitPrices[[#This Row],[2019/20 Exit Firm Price]]</f>
        <v>1.2071376220455532E-2</v>
      </c>
      <c r="K75" s="9">
        <v>1.2543458562706309E-2</v>
      </c>
      <c r="L75" s="9">
        <v>1.2543458562706309E-2</v>
      </c>
      <c r="M75" s="9">
        <v>0</v>
      </c>
      <c r="N75" s="9">
        <f>ExitPrices[[#This Row],[2020/21 Exit Revenue Recovery Price]]+ExitPrices[[#This Row],[2020/21 Exit Firm Price]]</f>
        <v>1.2543458562706309E-2</v>
      </c>
      <c r="O75" s="9">
        <v>2.2946673723055186E-2</v>
      </c>
      <c r="P75" s="9">
        <v>2.2946673723055186E-2</v>
      </c>
      <c r="Q75" s="9">
        <v>0</v>
      </c>
      <c r="R75" s="9">
        <f>ExitPrices[[#This Row],[2021/22 Exit Revenue Recovery Price]]+ExitPrices[[#This Row],[2021/22 Exit Firm Price]]</f>
        <v>2.2946673723055186E-2</v>
      </c>
    </row>
    <row r="76" spans="1:18" x14ac:dyDescent="0.25">
      <c r="A76" s="1" t="s">
        <v>152</v>
      </c>
      <c r="B76" s="1" t="s">
        <v>309</v>
      </c>
      <c r="C76" s="9">
        <v>1.8599999999999998E-2</v>
      </c>
      <c r="D76" s="9">
        <v>0</v>
      </c>
      <c r="E76" s="9">
        <v>2.0199999999999999E-2</v>
      </c>
      <c r="F76" s="9">
        <v>3.8800000000000001E-2</v>
      </c>
      <c r="G76" s="9">
        <v>1.0718061486434763E-2</v>
      </c>
      <c r="H76" s="9">
        <v>1.0718061486434763E-2</v>
      </c>
      <c r="I76" s="9">
        <v>0</v>
      </c>
      <c r="J76" s="9">
        <f>ExitPrices[[#This Row],[2019/20 Exit Revenue Recovery Price]]+ExitPrices[[#This Row],[2019/20 Exit Firm Price]]</f>
        <v>1.0718061486434763E-2</v>
      </c>
      <c r="K76" s="9">
        <v>1.1137218960984342E-2</v>
      </c>
      <c r="L76" s="9">
        <v>1.1137218960984342E-2</v>
      </c>
      <c r="M76" s="9">
        <v>0</v>
      </c>
      <c r="N76" s="9">
        <f>ExitPrices[[#This Row],[2020/21 Exit Revenue Recovery Price]]+ExitPrices[[#This Row],[2020/21 Exit Firm Price]]</f>
        <v>1.1137218960984342E-2</v>
      </c>
      <c r="O76" s="9">
        <v>2.1594166228033309E-2</v>
      </c>
      <c r="P76" s="9">
        <v>2.1594166228033309E-2</v>
      </c>
      <c r="Q76" s="9">
        <v>0</v>
      </c>
      <c r="R76" s="9">
        <f>ExitPrices[[#This Row],[2021/22 Exit Revenue Recovery Price]]+ExitPrices[[#This Row],[2021/22 Exit Firm Price]]</f>
        <v>2.1594166228033309E-2</v>
      </c>
    </row>
    <row r="77" spans="1:18" x14ac:dyDescent="0.25">
      <c r="A77" s="1" t="s">
        <v>153</v>
      </c>
      <c r="B77" s="1" t="s">
        <v>316</v>
      </c>
      <c r="C77" s="9">
        <v>1.3299999999999999E-2</v>
      </c>
      <c r="D77" s="9">
        <v>0</v>
      </c>
      <c r="E77" s="9">
        <v>2.0199999999999999E-2</v>
      </c>
      <c r="F77" s="9">
        <v>3.3500000000000002E-2</v>
      </c>
      <c r="G77" s="9">
        <v>1.3263340862297641E-2</v>
      </c>
      <c r="H77" s="9">
        <v>1.3263340862297641E-2</v>
      </c>
      <c r="I77" s="9">
        <v>0</v>
      </c>
      <c r="J77" s="9">
        <f>ExitPrices[[#This Row],[2019/20 Exit Revenue Recovery Price]]+ExitPrices[[#This Row],[2019/20 Exit Firm Price]]</f>
        <v>1.3263340862297641E-2</v>
      </c>
      <c r="K77" s="9">
        <v>1.3782038060197389E-2</v>
      </c>
      <c r="L77" s="9">
        <v>1.3782038060197389E-2</v>
      </c>
      <c r="M77" s="9">
        <v>0</v>
      </c>
      <c r="N77" s="9">
        <f>ExitPrices[[#This Row],[2020/21 Exit Revenue Recovery Price]]+ExitPrices[[#This Row],[2020/21 Exit Firm Price]]</f>
        <v>1.3782038060197389E-2</v>
      </c>
      <c r="O77" s="9">
        <v>2.5066049953409112E-2</v>
      </c>
      <c r="P77" s="9">
        <v>2.5066049953409112E-2</v>
      </c>
      <c r="Q77" s="9">
        <v>0</v>
      </c>
      <c r="R77" s="9">
        <f>ExitPrices[[#This Row],[2021/22 Exit Revenue Recovery Price]]+ExitPrices[[#This Row],[2021/22 Exit Firm Price]]</f>
        <v>2.5066049953409112E-2</v>
      </c>
    </row>
    <row r="78" spans="1:18" x14ac:dyDescent="0.25">
      <c r="A78" s="1" t="s">
        <v>154</v>
      </c>
      <c r="B78" s="1" t="s">
        <v>316</v>
      </c>
      <c r="C78" s="9">
        <v>1.3299999999999999E-2</v>
      </c>
      <c r="D78" s="9">
        <v>0</v>
      </c>
      <c r="E78" s="9">
        <v>2.0199999999999999E-2</v>
      </c>
      <c r="F78" s="9">
        <v>3.3500000000000002E-2</v>
      </c>
      <c r="G78" s="9">
        <v>1.3263340862297641E-2</v>
      </c>
      <c r="H78" s="9">
        <v>1.3263340862297641E-2</v>
      </c>
      <c r="I78" s="9">
        <v>0</v>
      </c>
      <c r="J78" s="9">
        <f>ExitPrices[[#This Row],[2019/20 Exit Revenue Recovery Price]]+ExitPrices[[#This Row],[2019/20 Exit Firm Price]]</f>
        <v>1.3263340862297641E-2</v>
      </c>
      <c r="K78" s="9">
        <v>1.3782038060197389E-2</v>
      </c>
      <c r="L78" s="9">
        <v>1.3782038060197389E-2</v>
      </c>
      <c r="M78" s="9">
        <v>0</v>
      </c>
      <c r="N78" s="9">
        <f>ExitPrices[[#This Row],[2020/21 Exit Revenue Recovery Price]]+ExitPrices[[#This Row],[2020/21 Exit Firm Price]]</f>
        <v>1.3782038060197389E-2</v>
      </c>
      <c r="O78" s="9">
        <v>2.5066049953409112E-2</v>
      </c>
      <c r="P78" s="9">
        <v>2.5066049953409112E-2</v>
      </c>
      <c r="Q78" s="9">
        <v>0</v>
      </c>
      <c r="R78" s="9">
        <f>ExitPrices[[#This Row],[2021/22 Exit Revenue Recovery Price]]+ExitPrices[[#This Row],[2021/22 Exit Firm Price]]</f>
        <v>2.5066049953409112E-2</v>
      </c>
    </row>
    <row r="79" spans="1:18" x14ac:dyDescent="0.25">
      <c r="A79" s="1" t="s">
        <v>155</v>
      </c>
      <c r="B79" s="1" t="s">
        <v>312</v>
      </c>
      <c r="C79" s="9">
        <v>1.9599999999999999E-2</v>
      </c>
      <c r="D79" s="9">
        <v>0</v>
      </c>
      <c r="E79" s="9">
        <v>2.0199999999999999E-2</v>
      </c>
      <c r="F79" s="9">
        <v>3.9800000000000002E-2</v>
      </c>
      <c r="G79" s="9">
        <v>1.0385174258814939E-2</v>
      </c>
      <c r="H79" s="9">
        <v>1.0385174258814939E-2</v>
      </c>
      <c r="I79" s="9">
        <v>0</v>
      </c>
      <c r="J79" s="9">
        <f>ExitPrices[[#This Row],[2019/20 Exit Revenue Recovery Price]]+ExitPrices[[#This Row],[2019/20 Exit Firm Price]]</f>
        <v>1.0385174258814939E-2</v>
      </c>
      <c r="K79" s="9">
        <v>1.0791313318624545E-2</v>
      </c>
      <c r="L79" s="9">
        <v>1.0791313318624545E-2</v>
      </c>
      <c r="M79" s="9">
        <v>0</v>
      </c>
      <c r="N79" s="9">
        <f>ExitPrices[[#This Row],[2020/21 Exit Revenue Recovery Price]]+ExitPrices[[#This Row],[2020/21 Exit Firm Price]]</f>
        <v>1.0791313318624545E-2</v>
      </c>
      <c r="O79" s="9">
        <v>1.9607459523242367E-2</v>
      </c>
      <c r="P79" s="9">
        <v>1.9607459523242367E-2</v>
      </c>
      <c r="Q79" s="9">
        <v>0</v>
      </c>
      <c r="R79" s="9">
        <f>ExitPrices[[#This Row],[2021/22 Exit Revenue Recovery Price]]+ExitPrices[[#This Row],[2021/22 Exit Firm Price]]</f>
        <v>1.9607459523242367E-2</v>
      </c>
    </row>
    <row r="80" spans="1:18" x14ac:dyDescent="0.25">
      <c r="A80" s="1" t="s">
        <v>156</v>
      </c>
      <c r="B80" s="1" t="s">
        <v>309</v>
      </c>
      <c r="C80" s="9">
        <v>1.78E-2</v>
      </c>
      <c r="D80" s="9">
        <v>0</v>
      </c>
      <c r="E80" s="9">
        <v>2.0199999999999999E-2</v>
      </c>
      <c r="F80" s="9">
        <v>3.7999999999999999E-2</v>
      </c>
      <c r="G80" s="9">
        <v>1.1146312077094527E-2</v>
      </c>
      <c r="H80" s="9">
        <v>1.1146312077094527E-2</v>
      </c>
      <c r="I80" s="9">
        <v>0</v>
      </c>
      <c r="J80" s="9">
        <f>ExitPrices[[#This Row],[2019/20 Exit Revenue Recovery Price]]+ExitPrices[[#This Row],[2019/20 Exit Firm Price]]</f>
        <v>1.1146312077094527E-2</v>
      </c>
      <c r="K80" s="9">
        <v>1.1582217396978123E-2</v>
      </c>
      <c r="L80" s="9">
        <v>1.1582217396978123E-2</v>
      </c>
      <c r="M80" s="9">
        <v>0</v>
      </c>
      <c r="N80" s="9">
        <f>ExitPrices[[#This Row],[2020/21 Exit Revenue Recovery Price]]+ExitPrices[[#This Row],[2020/21 Exit Firm Price]]</f>
        <v>1.1582217396978123E-2</v>
      </c>
      <c r="O80" s="9">
        <v>2.2337334723171995E-2</v>
      </c>
      <c r="P80" s="9">
        <v>2.2337334723171995E-2</v>
      </c>
      <c r="Q80" s="9">
        <v>0</v>
      </c>
      <c r="R80" s="9">
        <f>ExitPrices[[#This Row],[2021/22 Exit Revenue Recovery Price]]+ExitPrices[[#This Row],[2021/22 Exit Firm Price]]</f>
        <v>2.2337334723171995E-2</v>
      </c>
    </row>
    <row r="81" spans="1:18" x14ac:dyDescent="0.25">
      <c r="A81" s="1" t="s">
        <v>157</v>
      </c>
      <c r="B81" s="1" t="s">
        <v>307</v>
      </c>
      <c r="C81" s="9">
        <v>1E-4</v>
      </c>
      <c r="D81" s="9">
        <v>0</v>
      </c>
      <c r="E81" s="9">
        <v>2.0199999999999999E-2</v>
      </c>
      <c r="F81" s="9">
        <v>2.0299999999999999E-2</v>
      </c>
      <c r="G81" s="9">
        <v>8.6115836619151311E-3</v>
      </c>
      <c r="H81" s="9">
        <v>8.6115836619151311E-3</v>
      </c>
      <c r="I81" s="9">
        <v>0</v>
      </c>
      <c r="J81" s="9">
        <f>ExitPrices[[#This Row],[2019/20 Exit Revenue Recovery Price]]+ExitPrices[[#This Row],[2019/20 Exit Firm Price]]</f>
        <v>8.6115836619151311E-3</v>
      </c>
      <c r="K81" s="9">
        <v>8.9483618810146607E-3</v>
      </c>
      <c r="L81" s="9">
        <v>8.9483618810146607E-3</v>
      </c>
      <c r="M81" s="9">
        <v>0</v>
      </c>
      <c r="N81" s="9">
        <f>ExitPrices[[#This Row],[2020/21 Exit Revenue Recovery Price]]+ExitPrices[[#This Row],[2020/21 Exit Firm Price]]</f>
        <v>8.9483618810146607E-3</v>
      </c>
      <c r="O81" s="9">
        <v>1.4260809172600843E-2</v>
      </c>
      <c r="P81" s="9">
        <v>1.4260809172600843E-2</v>
      </c>
      <c r="Q81" s="9">
        <v>0</v>
      </c>
      <c r="R81" s="9">
        <f>ExitPrices[[#This Row],[2021/22 Exit Revenue Recovery Price]]+ExitPrices[[#This Row],[2021/22 Exit Firm Price]]</f>
        <v>1.4260809172600843E-2</v>
      </c>
    </row>
    <row r="82" spans="1:18" x14ac:dyDescent="0.25">
      <c r="A82" s="1" t="s">
        <v>158</v>
      </c>
      <c r="B82" s="1" t="s">
        <v>298</v>
      </c>
      <c r="C82" s="9">
        <v>1E-4</v>
      </c>
      <c r="D82" s="9">
        <v>0</v>
      </c>
      <c r="E82" s="9">
        <v>0</v>
      </c>
      <c r="F82" s="9">
        <v>1E-4</v>
      </c>
      <c r="G82" s="9">
        <v>4.3921292282819054E-3</v>
      </c>
      <c r="H82" s="9">
        <v>4.3921292282819054E-3</v>
      </c>
      <c r="I82" s="9">
        <v>0</v>
      </c>
      <c r="J82" s="9">
        <f>ExitPrices[[#This Row],[2019/20 Exit Revenue Recovery Price]]+ExitPrices[[#This Row],[2019/20 Exit Firm Price]]</f>
        <v>4.3921292282819054E-3</v>
      </c>
      <c r="K82" s="9">
        <v>4.5638947847262377E-3</v>
      </c>
      <c r="L82" s="9">
        <v>4.5638947847262377E-3</v>
      </c>
      <c r="M82" s="9">
        <v>0</v>
      </c>
      <c r="N82" s="9">
        <f>ExitPrices[[#This Row],[2020/21 Exit Revenue Recovery Price]]+ExitPrices[[#This Row],[2020/21 Exit Firm Price]]</f>
        <v>4.5638947847262377E-3</v>
      </c>
      <c r="O82" s="9">
        <v>7.3077145839967224E-3</v>
      </c>
      <c r="P82" s="9">
        <v>7.3077145839967224E-3</v>
      </c>
      <c r="Q82" s="9">
        <v>0</v>
      </c>
      <c r="R82" s="9">
        <f>ExitPrices[[#This Row],[2021/22 Exit Revenue Recovery Price]]+ExitPrices[[#This Row],[2021/22 Exit Firm Price]]</f>
        <v>7.3077145839967224E-3</v>
      </c>
    </row>
    <row r="83" spans="1:18" x14ac:dyDescent="0.25">
      <c r="A83" s="1" t="s">
        <v>159</v>
      </c>
      <c r="B83" s="1" t="s">
        <v>315</v>
      </c>
      <c r="C83" s="9">
        <v>1.09E-2</v>
      </c>
      <c r="D83" s="9">
        <v>0</v>
      </c>
      <c r="E83" s="9">
        <v>2.0199999999999999E-2</v>
      </c>
      <c r="F83" s="9">
        <v>3.1099999999999999E-2</v>
      </c>
      <c r="G83" s="9">
        <v>1.3126600077188067E-2</v>
      </c>
      <c r="H83" s="9">
        <v>1.3126600077188067E-2</v>
      </c>
      <c r="I83" s="9">
        <v>0</v>
      </c>
      <c r="J83" s="9">
        <f>ExitPrices[[#This Row],[2019/20 Exit Revenue Recovery Price]]+ExitPrices[[#This Row],[2019/20 Exit Firm Price]]</f>
        <v>1.3126600077188067E-2</v>
      </c>
      <c r="K83" s="9">
        <v>1.363994967354373E-2</v>
      </c>
      <c r="L83" s="9">
        <v>1.363994967354373E-2</v>
      </c>
      <c r="M83" s="9">
        <v>0</v>
      </c>
      <c r="N83" s="9">
        <f>ExitPrices[[#This Row],[2020/21 Exit Revenue Recovery Price]]+ExitPrices[[#This Row],[2020/21 Exit Firm Price]]</f>
        <v>1.363994967354373E-2</v>
      </c>
      <c r="O83" s="9">
        <v>2.5723128598725574E-2</v>
      </c>
      <c r="P83" s="9">
        <v>2.5723128598725574E-2</v>
      </c>
      <c r="Q83" s="9">
        <v>0</v>
      </c>
      <c r="R83" s="9">
        <f>ExitPrices[[#This Row],[2021/22 Exit Revenue Recovery Price]]+ExitPrices[[#This Row],[2021/22 Exit Firm Price]]</f>
        <v>2.5723128598725574E-2</v>
      </c>
    </row>
    <row r="84" spans="1:18" x14ac:dyDescent="0.25">
      <c r="A84" s="1" t="s">
        <v>65</v>
      </c>
      <c r="B84" s="1" t="s">
        <v>303</v>
      </c>
      <c r="C84" s="9">
        <v>1E-4</v>
      </c>
      <c r="D84" s="9">
        <v>0</v>
      </c>
      <c r="E84" s="9">
        <v>2.0199999999999999E-2</v>
      </c>
      <c r="F84" s="9">
        <v>2.0299999999999999E-2</v>
      </c>
      <c r="G84" s="9">
        <v>1.4282383277911441E-2</v>
      </c>
      <c r="H84" s="9">
        <v>1.4282383277911441E-2</v>
      </c>
      <c r="I84" s="9">
        <v>0</v>
      </c>
      <c r="J84" s="9">
        <f>ExitPrices[[#This Row],[2019/20 Exit Revenue Recovery Price]]+ExitPrices[[#This Row],[2019/20 Exit Firm Price]]</f>
        <v>1.4282383277911441E-2</v>
      </c>
      <c r="K84" s="9">
        <v>1.484093276122009E-2</v>
      </c>
      <c r="L84" s="9">
        <v>1.484093276122009E-2</v>
      </c>
      <c r="M84" s="9">
        <v>0</v>
      </c>
      <c r="N84" s="9">
        <f>ExitPrices[[#This Row],[2020/21 Exit Revenue Recovery Price]]+ExitPrices[[#This Row],[2020/21 Exit Firm Price]]</f>
        <v>1.484093276122009E-2</v>
      </c>
      <c r="O84" s="9">
        <v>2.0377269278394471E-2</v>
      </c>
      <c r="P84" s="9">
        <v>2.0377269278394471E-2</v>
      </c>
      <c r="Q84" s="9">
        <v>0</v>
      </c>
      <c r="R84" s="9">
        <f>ExitPrices[[#This Row],[2021/22 Exit Revenue Recovery Price]]+ExitPrices[[#This Row],[2021/22 Exit Firm Price]]</f>
        <v>2.0377269278394471E-2</v>
      </c>
    </row>
    <row r="85" spans="1:18" x14ac:dyDescent="0.25">
      <c r="A85" s="1" t="s">
        <v>160</v>
      </c>
      <c r="B85" s="1" t="s">
        <v>298</v>
      </c>
      <c r="C85" s="9">
        <v>1E-4</v>
      </c>
      <c r="D85" s="9">
        <v>0</v>
      </c>
      <c r="E85" s="9">
        <v>0</v>
      </c>
      <c r="F85" s="9">
        <v>1E-4</v>
      </c>
      <c r="G85" s="9">
        <v>7.1411916389557207E-3</v>
      </c>
      <c r="H85" s="9">
        <v>7.1411916389557207E-3</v>
      </c>
      <c r="I85" s="9">
        <v>0</v>
      </c>
      <c r="J85" s="9">
        <f>ExitPrices[[#This Row],[2019/20 Exit Revenue Recovery Price]]+ExitPrices[[#This Row],[2019/20 Exit Firm Price]]</f>
        <v>7.1411916389557207E-3</v>
      </c>
      <c r="K85" s="9">
        <v>7.4204663806100458E-3</v>
      </c>
      <c r="L85" s="9">
        <v>7.4204663806100458E-3</v>
      </c>
      <c r="M85" s="9">
        <v>0</v>
      </c>
      <c r="N85" s="9">
        <f>ExitPrices[[#This Row],[2020/21 Exit Revenue Recovery Price]]+ExitPrices[[#This Row],[2020/21 Exit Firm Price]]</f>
        <v>7.4204663806100458E-3</v>
      </c>
      <c r="O85" s="9">
        <v>0</v>
      </c>
      <c r="P85" s="9">
        <v>0</v>
      </c>
      <c r="Q85" s="9">
        <v>0</v>
      </c>
      <c r="R85" s="9">
        <f>ExitPrices[[#This Row],[2021/22 Exit Revenue Recovery Price]]+ExitPrices[[#This Row],[2021/22 Exit Firm Price]]</f>
        <v>0</v>
      </c>
    </row>
    <row r="86" spans="1:18" x14ac:dyDescent="0.25">
      <c r="A86" s="1" t="s">
        <v>161</v>
      </c>
      <c r="B86" s="1" t="s">
        <v>312</v>
      </c>
      <c r="C86" s="9">
        <v>2E-3</v>
      </c>
      <c r="D86" s="9">
        <v>0</v>
      </c>
      <c r="E86" s="9">
        <v>2.0199999999999999E-2</v>
      </c>
      <c r="F86" s="9">
        <v>2.2199999999999998E-2</v>
      </c>
      <c r="G86" s="9">
        <v>8.6665068719550195E-3</v>
      </c>
      <c r="H86" s="9">
        <v>8.6665068719550195E-3</v>
      </c>
      <c r="I86" s="9">
        <v>0</v>
      </c>
      <c r="J86" s="9">
        <f>ExitPrices[[#This Row],[2019/20 Exit Revenue Recovery Price]]+ExitPrices[[#This Row],[2019/20 Exit Firm Price]]</f>
        <v>8.6665068719550195E-3</v>
      </c>
      <c r="K86" s="9">
        <v>9.0054330050260839E-3</v>
      </c>
      <c r="L86" s="9">
        <v>9.0054330050260839E-3</v>
      </c>
      <c r="M86" s="9">
        <v>0</v>
      </c>
      <c r="N86" s="9">
        <f>ExitPrices[[#This Row],[2020/21 Exit Revenue Recovery Price]]+ExitPrices[[#This Row],[2020/21 Exit Firm Price]]</f>
        <v>9.0054330050260839E-3</v>
      </c>
      <c r="O86" s="9">
        <v>1.4748120883459632E-2</v>
      </c>
      <c r="P86" s="9">
        <v>1.4748120883459632E-2</v>
      </c>
      <c r="Q86" s="9">
        <v>0</v>
      </c>
      <c r="R86" s="9">
        <f>ExitPrices[[#This Row],[2021/22 Exit Revenue Recovery Price]]+ExitPrices[[#This Row],[2021/22 Exit Firm Price]]</f>
        <v>1.4748120883459632E-2</v>
      </c>
    </row>
    <row r="87" spans="1:18" x14ac:dyDescent="0.25">
      <c r="A87" s="1" t="s">
        <v>162</v>
      </c>
      <c r="B87" s="1" t="s">
        <v>305</v>
      </c>
      <c r="C87" s="9">
        <v>4.7999999999999996E-3</v>
      </c>
      <c r="D87" s="9">
        <v>0</v>
      </c>
      <c r="E87" s="9">
        <v>2.0199999999999999E-2</v>
      </c>
      <c r="F87" s="9">
        <v>2.4999999999999998E-2</v>
      </c>
      <c r="G87" s="9">
        <v>8.7017441743013485E-3</v>
      </c>
      <c r="H87" s="9">
        <v>8.7017441743013485E-3</v>
      </c>
      <c r="I87" s="9">
        <v>0</v>
      </c>
      <c r="J87" s="9">
        <f>ExitPrices[[#This Row],[2019/20 Exit Revenue Recovery Price]]+ExitPrices[[#This Row],[2019/20 Exit Firm Price]]</f>
        <v>8.7017441743013485E-3</v>
      </c>
      <c r="K87" s="9">
        <v>9.0420483530833928E-3</v>
      </c>
      <c r="L87" s="9">
        <v>9.0420483530833928E-3</v>
      </c>
      <c r="M87" s="9">
        <v>0</v>
      </c>
      <c r="N87" s="9">
        <f>ExitPrices[[#This Row],[2020/21 Exit Revenue Recovery Price]]+ExitPrices[[#This Row],[2020/21 Exit Firm Price]]</f>
        <v>9.0420483530833928E-3</v>
      </c>
      <c r="O87" s="9">
        <v>1.5934341752476863E-2</v>
      </c>
      <c r="P87" s="9">
        <v>1.5934341752476863E-2</v>
      </c>
      <c r="Q87" s="9">
        <v>0</v>
      </c>
      <c r="R87" s="9">
        <f>ExitPrices[[#This Row],[2021/22 Exit Revenue Recovery Price]]+ExitPrices[[#This Row],[2021/22 Exit Firm Price]]</f>
        <v>1.5934341752476863E-2</v>
      </c>
    </row>
    <row r="88" spans="1:18" x14ac:dyDescent="0.25">
      <c r="A88" s="1" t="s">
        <v>163</v>
      </c>
      <c r="B88" s="1" t="s">
        <v>304</v>
      </c>
      <c r="C88" s="9">
        <v>1E-4</v>
      </c>
      <c r="D88" s="9">
        <v>0</v>
      </c>
      <c r="E88" s="9">
        <v>2.0199999999999999E-2</v>
      </c>
      <c r="F88" s="9">
        <v>2.0299999999999999E-2</v>
      </c>
      <c r="G88" s="9">
        <v>1.4350573824740136E-2</v>
      </c>
      <c r="H88" s="9">
        <v>1.4350573824740136E-2</v>
      </c>
      <c r="I88" s="9">
        <v>0</v>
      </c>
      <c r="J88" s="9">
        <f>ExitPrices[[#This Row],[2019/20 Exit Revenue Recovery Price]]+ExitPrices[[#This Row],[2019/20 Exit Firm Price]]</f>
        <v>1.4350573824740136E-2</v>
      </c>
      <c r="K88" s="9">
        <v>1.4911790075489246E-2</v>
      </c>
      <c r="L88" s="9">
        <v>1.4911790075489246E-2</v>
      </c>
      <c r="M88" s="9">
        <v>0</v>
      </c>
      <c r="N88" s="9">
        <f>ExitPrices[[#This Row],[2020/21 Exit Revenue Recovery Price]]+ExitPrices[[#This Row],[2020/21 Exit Firm Price]]</f>
        <v>1.4911790075489246E-2</v>
      </c>
      <c r="O88" s="9">
        <v>0</v>
      </c>
      <c r="P88" s="9">
        <v>0</v>
      </c>
      <c r="Q88" s="9">
        <v>0</v>
      </c>
      <c r="R88" s="9">
        <f>ExitPrices[[#This Row],[2021/22 Exit Revenue Recovery Price]]+ExitPrices[[#This Row],[2021/22 Exit Firm Price]]</f>
        <v>0</v>
      </c>
    </row>
    <row r="89" spans="1:18" x14ac:dyDescent="0.25">
      <c r="A89" s="1" t="s">
        <v>164</v>
      </c>
      <c r="B89" s="1" t="s">
        <v>304</v>
      </c>
      <c r="C89" s="9">
        <v>1.0500000000000001E-2</v>
      </c>
      <c r="D89" s="9">
        <v>0</v>
      </c>
      <c r="E89" s="9">
        <v>2.0199999999999999E-2</v>
      </c>
      <c r="F89" s="9">
        <v>3.0699999999999998E-2</v>
      </c>
      <c r="G89" s="9">
        <v>0</v>
      </c>
      <c r="H89" s="9">
        <v>0</v>
      </c>
      <c r="I89" s="9">
        <v>0</v>
      </c>
      <c r="J89" s="9">
        <f>ExitPrices[[#This Row],[2019/20 Exit Revenue Recovery Price]]+ExitPrices[[#This Row],[2019/20 Exit Firm Price]]</f>
        <v>0</v>
      </c>
      <c r="K89" s="9">
        <v>0</v>
      </c>
      <c r="L89" s="9">
        <v>0</v>
      </c>
      <c r="M89" s="9">
        <v>0</v>
      </c>
      <c r="N89" s="9">
        <f>ExitPrices[[#This Row],[2020/21 Exit Revenue Recovery Price]]+ExitPrices[[#This Row],[2020/21 Exit Firm Price]]</f>
        <v>0</v>
      </c>
      <c r="O89" s="9">
        <v>2.5297338931589412E-2</v>
      </c>
      <c r="P89" s="9">
        <v>2.5297338931589412E-2</v>
      </c>
      <c r="Q89" s="9">
        <v>0</v>
      </c>
      <c r="R89" s="9">
        <f>ExitPrices[[#This Row],[2021/22 Exit Revenue Recovery Price]]+ExitPrices[[#This Row],[2021/22 Exit Firm Price]]</f>
        <v>2.5297338931589412E-2</v>
      </c>
    </row>
    <row r="90" spans="1:18" x14ac:dyDescent="0.25">
      <c r="A90" s="1" t="s">
        <v>165</v>
      </c>
      <c r="B90" s="1" t="s">
        <v>310</v>
      </c>
      <c r="C90" s="9">
        <v>7.1000000000000004E-3</v>
      </c>
      <c r="D90" s="9">
        <v>0</v>
      </c>
      <c r="E90" s="9">
        <v>2.0199999999999999E-2</v>
      </c>
      <c r="F90" s="9">
        <v>2.7299999999999998E-2</v>
      </c>
      <c r="G90" s="9">
        <v>1.0798008485803947E-2</v>
      </c>
      <c r="H90" s="9">
        <v>1.0798008485803947E-2</v>
      </c>
      <c r="I90" s="9">
        <v>0</v>
      </c>
      <c r="J90" s="9">
        <f>ExitPrices[[#This Row],[2019/20 Exit Revenue Recovery Price]]+ExitPrices[[#This Row],[2019/20 Exit Firm Price]]</f>
        <v>1.0798008485803947E-2</v>
      </c>
      <c r="K90" s="9">
        <v>1.1220292494232419E-2</v>
      </c>
      <c r="L90" s="9">
        <v>1.1220292494232419E-2</v>
      </c>
      <c r="M90" s="9">
        <v>0</v>
      </c>
      <c r="N90" s="9">
        <f>ExitPrices[[#This Row],[2020/21 Exit Revenue Recovery Price]]+ExitPrices[[#This Row],[2020/21 Exit Firm Price]]</f>
        <v>1.1220292494232419E-2</v>
      </c>
      <c r="O90" s="9">
        <v>2.0622361089464424E-2</v>
      </c>
      <c r="P90" s="9">
        <v>2.0622361089464424E-2</v>
      </c>
      <c r="Q90" s="9">
        <v>0</v>
      </c>
      <c r="R90" s="9">
        <f>ExitPrices[[#This Row],[2021/22 Exit Revenue Recovery Price]]+ExitPrices[[#This Row],[2021/22 Exit Firm Price]]</f>
        <v>2.0622361089464424E-2</v>
      </c>
    </row>
    <row r="91" spans="1:18" x14ac:dyDescent="0.25">
      <c r="A91" s="1" t="s">
        <v>166</v>
      </c>
      <c r="B91" s="1" t="s">
        <v>313</v>
      </c>
      <c r="C91" s="9">
        <v>1E-4</v>
      </c>
      <c r="D91" s="9">
        <v>0</v>
      </c>
      <c r="E91" s="9">
        <v>2.0199999999999999E-2</v>
      </c>
      <c r="F91" s="9">
        <v>2.0299999999999999E-2</v>
      </c>
      <c r="G91" s="9">
        <v>1.2204355215276729E-2</v>
      </c>
      <c r="H91" s="9">
        <v>1.2204355215276729E-2</v>
      </c>
      <c r="I91" s="9">
        <v>0</v>
      </c>
      <c r="J91" s="9">
        <f>ExitPrices[[#This Row],[2019/20 Exit Revenue Recovery Price]]+ExitPrices[[#This Row],[2019/20 Exit Firm Price]]</f>
        <v>1.2204355215276729E-2</v>
      </c>
      <c r="K91" s="9">
        <v>1.2681638044547283E-2</v>
      </c>
      <c r="L91" s="9">
        <v>1.2681638044547283E-2</v>
      </c>
      <c r="M91" s="9">
        <v>0</v>
      </c>
      <c r="N91" s="9">
        <f>ExitPrices[[#This Row],[2020/21 Exit Revenue Recovery Price]]+ExitPrices[[#This Row],[2020/21 Exit Firm Price]]</f>
        <v>1.2681638044547283E-2</v>
      </c>
      <c r="O91" s="9">
        <v>1.6963108039289063E-2</v>
      </c>
      <c r="P91" s="9">
        <v>1.6963108039289063E-2</v>
      </c>
      <c r="Q91" s="9">
        <v>0</v>
      </c>
      <c r="R91" s="9">
        <f>ExitPrices[[#This Row],[2021/22 Exit Revenue Recovery Price]]+ExitPrices[[#This Row],[2021/22 Exit Firm Price]]</f>
        <v>1.6963108039289063E-2</v>
      </c>
    </row>
    <row r="92" spans="1:18" x14ac:dyDescent="0.25">
      <c r="A92" s="1" t="s">
        <v>167</v>
      </c>
      <c r="B92" s="1" t="s">
        <v>314</v>
      </c>
      <c r="C92" s="9">
        <v>1.6199999999999999E-2</v>
      </c>
      <c r="D92" s="9">
        <v>0</v>
      </c>
      <c r="E92" s="9">
        <v>2.0199999999999999E-2</v>
      </c>
      <c r="F92" s="9">
        <v>3.6400000000000002E-2</v>
      </c>
      <c r="G92" s="9">
        <v>1.149061545028672E-2</v>
      </c>
      <c r="H92" s="9">
        <v>1.149061545028672E-2</v>
      </c>
      <c r="I92" s="9">
        <v>0</v>
      </c>
      <c r="J92" s="9">
        <f>ExitPrices[[#This Row],[2019/20 Exit Revenue Recovery Price]]+ExitPrices[[#This Row],[2019/20 Exit Firm Price]]</f>
        <v>1.149061545028672E-2</v>
      </c>
      <c r="K92" s="9">
        <v>1.1939985642765872E-2</v>
      </c>
      <c r="L92" s="9">
        <v>1.1939985642765872E-2</v>
      </c>
      <c r="M92" s="9">
        <v>0</v>
      </c>
      <c r="N92" s="9">
        <f>ExitPrices[[#This Row],[2020/21 Exit Revenue Recovery Price]]+ExitPrices[[#This Row],[2020/21 Exit Firm Price]]</f>
        <v>1.1939985642765872E-2</v>
      </c>
      <c r="O92" s="9">
        <v>2.1785758213989214E-2</v>
      </c>
      <c r="P92" s="9">
        <v>2.1785758213989214E-2</v>
      </c>
      <c r="Q92" s="9">
        <v>0</v>
      </c>
      <c r="R92" s="9">
        <f>ExitPrices[[#This Row],[2021/22 Exit Revenue Recovery Price]]+ExitPrices[[#This Row],[2021/22 Exit Firm Price]]</f>
        <v>2.1785758213989214E-2</v>
      </c>
    </row>
    <row r="93" spans="1:18" x14ac:dyDescent="0.25">
      <c r="A93" s="1" t="s">
        <v>168</v>
      </c>
      <c r="B93" s="1" t="s">
        <v>312</v>
      </c>
      <c r="C93" s="9">
        <v>2.7799999999999998E-2</v>
      </c>
      <c r="D93" s="9">
        <v>0</v>
      </c>
      <c r="E93" s="9">
        <v>2.0199999999999999E-2</v>
      </c>
      <c r="F93" s="9">
        <v>4.8000000000000001E-2</v>
      </c>
      <c r="G93" s="9">
        <v>1.1614513271679665E-2</v>
      </c>
      <c r="H93" s="9">
        <v>1.1614513271679665E-2</v>
      </c>
      <c r="I93" s="9">
        <v>0</v>
      </c>
      <c r="J93" s="9">
        <f>ExitPrices[[#This Row],[2019/20 Exit Revenue Recovery Price]]+ExitPrices[[#This Row],[2019/20 Exit Firm Price]]</f>
        <v>1.1614513271679665E-2</v>
      </c>
      <c r="K93" s="9">
        <v>1.2068728808438935E-2</v>
      </c>
      <c r="L93" s="9">
        <v>1.2068728808438935E-2</v>
      </c>
      <c r="M93" s="9">
        <v>0</v>
      </c>
      <c r="N93" s="9">
        <f>ExitPrices[[#This Row],[2020/21 Exit Revenue Recovery Price]]+ExitPrices[[#This Row],[2020/21 Exit Firm Price]]</f>
        <v>1.2068728808438935E-2</v>
      </c>
      <c r="O93" s="9">
        <v>0</v>
      </c>
      <c r="P93" s="9">
        <v>0</v>
      </c>
      <c r="Q93" s="9">
        <v>0</v>
      </c>
      <c r="R93" s="9">
        <f>ExitPrices[[#This Row],[2021/22 Exit Revenue Recovery Price]]+ExitPrices[[#This Row],[2021/22 Exit Firm Price]]</f>
        <v>0</v>
      </c>
    </row>
    <row r="94" spans="1:18" x14ac:dyDescent="0.25">
      <c r="A94" s="1" t="s">
        <v>169</v>
      </c>
      <c r="B94" s="1" t="s">
        <v>298</v>
      </c>
      <c r="C94" s="9">
        <v>2.5000000000000001E-3</v>
      </c>
      <c r="D94" s="9">
        <v>0</v>
      </c>
      <c r="E94" s="9">
        <v>0</v>
      </c>
      <c r="F94" s="9">
        <v>2.5000000000000001E-3</v>
      </c>
      <c r="G94" s="9">
        <v>4.3825502293524544E-3</v>
      </c>
      <c r="H94" s="9">
        <v>4.3825502293524544E-3</v>
      </c>
      <c r="I94" s="9">
        <v>0</v>
      </c>
      <c r="J94" s="9">
        <f>ExitPrices[[#This Row],[2019/20 Exit Revenue Recovery Price]]+ExitPrices[[#This Row],[2019/20 Exit Firm Price]]</f>
        <v>4.3825502293524544E-3</v>
      </c>
      <c r="K94" s="9">
        <v>4.553941174305234E-3</v>
      </c>
      <c r="L94" s="9">
        <v>4.553941174305234E-3</v>
      </c>
      <c r="M94" s="9">
        <v>0</v>
      </c>
      <c r="N94" s="9">
        <f>ExitPrices[[#This Row],[2020/21 Exit Revenue Recovery Price]]+ExitPrices[[#This Row],[2020/21 Exit Firm Price]]</f>
        <v>4.553941174305234E-3</v>
      </c>
      <c r="O94" s="9">
        <v>7.5764181967438813E-3</v>
      </c>
      <c r="P94" s="9">
        <v>7.5764181967438813E-3</v>
      </c>
      <c r="Q94" s="9">
        <v>0</v>
      </c>
      <c r="R94" s="9">
        <f>ExitPrices[[#This Row],[2021/22 Exit Revenue Recovery Price]]+ExitPrices[[#This Row],[2021/22 Exit Firm Price]]</f>
        <v>7.5764181967438813E-3</v>
      </c>
    </row>
    <row r="95" spans="1:18" x14ac:dyDescent="0.25">
      <c r="A95" s="1" t="s">
        <v>170</v>
      </c>
      <c r="B95" s="1" t="s">
        <v>304</v>
      </c>
      <c r="C95" s="9">
        <v>1.6000000000000001E-3</v>
      </c>
      <c r="D95" s="9">
        <v>0</v>
      </c>
      <c r="E95" s="9">
        <v>2.0199999999999999E-2</v>
      </c>
      <c r="F95" s="9">
        <v>2.18E-2</v>
      </c>
      <c r="G95" s="9">
        <v>0</v>
      </c>
      <c r="H95" s="9">
        <v>0</v>
      </c>
      <c r="I95" s="9">
        <v>0</v>
      </c>
      <c r="J95" s="9">
        <f>ExitPrices[[#This Row],[2019/20 Exit Revenue Recovery Price]]+ExitPrices[[#This Row],[2019/20 Exit Firm Price]]</f>
        <v>0</v>
      </c>
      <c r="K95" s="9">
        <v>0</v>
      </c>
      <c r="L95" s="9">
        <v>0</v>
      </c>
      <c r="M95" s="9">
        <v>0</v>
      </c>
      <c r="N95" s="9">
        <f>ExitPrices[[#This Row],[2020/21 Exit Revenue Recovery Price]]+ExitPrices[[#This Row],[2020/21 Exit Firm Price]]</f>
        <v>0</v>
      </c>
      <c r="O95" s="9">
        <v>0</v>
      </c>
      <c r="P95" s="9">
        <v>0</v>
      </c>
      <c r="Q95" s="9">
        <v>0</v>
      </c>
      <c r="R95" s="9">
        <f>ExitPrices[[#This Row],[2021/22 Exit Revenue Recovery Price]]+ExitPrices[[#This Row],[2021/22 Exit Firm Price]]</f>
        <v>0</v>
      </c>
    </row>
    <row r="96" spans="1:18" x14ac:dyDescent="0.25">
      <c r="A96" s="1" t="s">
        <v>171</v>
      </c>
      <c r="B96" s="1" t="s">
        <v>298</v>
      </c>
      <c r="C96" s="9">
        <v>2.4E-2</v>
      </c>
      <c r="D96" s="9">
        <v>0</v>
      </c>
      <c r="E96" s="9">
        <v>0</v>
      </c>
      <c r="F96" s="9">
        <v>2.4E-2</v>
      </c>
      <c r="G96" s="9">
        <v>0</v>
      </c>
      <c r="H96" s="9">
        <v>0</v>
      </c>
      <c r="I96" s="9">
        <v>0</v>
      </c>
      <c r="J96" s="9">
        <f>ExitPrices[[#This Row],[2019/20 Exit Revenue Recovery Price]]+ExitPrices[[#This Row],[2019/20 Exit Firm Price]]</f>
        <v>0</v>
      </c>
      <c r="K96" s="9">
        <v>0</v>
      </c>
      <c r="L96" s="9">
        <v>0</v>
      </c>
      <c r="M96" s="9">
        <v>0</v>
      </c>
      <c r="N96" s="9">
        <f>ExitPrices[[#This Row],[2020/21 Exit Revenue Recovery Price]]+ExitPrices[[#This Row],[2020/21 Exit Firm Price]]</f>
        <v>0</v>
      </c>
      <c r="O96" s="9">
        <v>1.0097297713661189E-2</v>
      </c>
      <c r="P96" s="9">
        <v>1.0097297713661189E-2</v>
      </c>
      <c r="Q96" s="9">
        <v>0</v>
      </c>
      <c r="R96" s="9">
        <f>ExitPrices[[#This Row],[2021/22 Exit Revenue Recovery Price]]+ExitPrices[[#This Row],[2021/22 Exit Firm Price]]</f>
        <v>1.0097297713661189E-2</v>
      </c>
    </row>
    <row r="97" spans="1:18" x14ac:dyDescent="0.25">
      <c r="A97" s="1" t="s">
        <v>172</v>
      </c>
      <c r="B97" s="1" t="s">
        <v>298</v>
      </c>
      <c r="C97" s="9">
        <v>2.4E-2</v>
      </c>
      <c r="D97" s="9">
        <v>0</v>
      </c>
      <c r="E97" s="9">
        <v>0</v>
      </c>
      <c r="F97" s="9">
        <v>2.4E-2</v>
      </c>
      <c r="G97" s="9">
        <v>5.1227648475081896E-3</v>
      </c>
      <c r="H97" s="9">
        <v>5.1227648475081896E-3</v>
      </c>
      <c r="I97" s="9">
        <v>0</v>
      </c>
      <c r="J97" s="9">
        <f>ExitPrices[[#This Row],[2019/20 Exit Revenue Recovery Price]]+ExitPrices[[#This Row],[2019/20 Exit Firm Price]]</f>
        <v>5.1227648475081896E-3</v>
      </c>
      <c r="K97" s="9">
        <v>5.3231037967585307E-3</v>
      </c>
      <c r="L97" s="9">
        <v>5.3231037967585307E-3</v>
      </c>
      <c r="M97" s="9">
        <v>0</v>
      </c>
      <c r="N97" s="9">
        <f>ExitPrices[[#This Row],[2020/21 Exit Revenue Recovery Price]]+ExitPrices[[#This Row],[2020/21 Exit Firm Price]]</f>
        <v>5.3231037967585307E-3</v>
      </c>
      <c r="O97" s="9">
        <v>1.0097297713661189E-2</v>
      </c>
      <c r="P97" s="9">
        <v>1.0097297713661189E-2</v>
      </c>
      <c r="Q97" s="9">
        <v>0</v>
      </c>
      <c r="R97" s="9">
        <f>ExitPrices[[#This Row],[2021/22 Exit Revenue Recovery Price]]+ExitPrices[[#This Row],[2021/22 Exit Firm Price]]</f>
        <v>1.0097297713661189E-2</v>
      </c>
    </row>
    <row r="98" spans="1:18" x14ac:dyDescent="0.25">
      <c r="A98" s="1" t="s">
        <v>173</v>
      </c>
      <c r="B98" s="1" t="s">
        <v>298</v>
      </c>
      <c r="C98" s="9">
        <v>2.3400000000000001E-2</v>
      </c>
      <c r="D98" s="9">
        <v>0</v>
      </c>
      <c r="E98" s="9">
        <v>0</v>
      </c>
      <c r="F98" s="9">
        <v>2.3400000000000001E-2</v>
      </c>
      <c r="G98" s="9">
        <v>0</v>
      </c>
      <c r="H98" s="9">
        <v>0</v>
      </c>
      <c r="I98" s="9">
        <v>0</v>
      </c>
      <c r="J98" s="9">
        <f>ExitPrices[[#This Row],[2019/20 Exit Revenue Recovery Price]]+ExitPrices[[#This Row],[2019/20 Exit Firm Price]]</f>
        <v>0</v>
      </c>
      <c r="K98" s="9">
        <v>0</v>
      </c>
      <c r="L98" s="9">
        <v>0</v>
      </c>
      <c r="M98" s="9">
        <v>0</v>
      </c>
      <c r="N98" s="9">
        <f>ExitPrices[[#This Row],[2020/21 Exit Revenue Recovery Price]]+ExitPrices[[#This Row],[2020/21 Exit Firm Price]]</f>
        <v>0</v>
      </c>
      <c r="O98" s="9">
        <v>1.0129644891512395E-2</v>
      </c>
      <c r="P98" s="9">
        <v>1.0129644891512395E-2</v>
      </c>
      <c r="Q98" s="9">
        <v>0</v>
      </c>
      <c r="R98" s="9">
        <f>ExitPrices[[#This Row],[2021/22 Exit Revenue Recovery Price]]+ExitPrices[[#This Row],[2021/22 Exit Firm Price]]</f>
        <v>1.0129644891512395E-2</v>
      </c>
    </row>
    <row r="99" spans="1:18" x14ac:dyDescent="0.25">
      <c r="A99" s="1" t="s">
        <v>174</v>
      </c>
      <c r="B99" s="1" t="s">
        <v>312</v>
      </c>
      <c r="C99" s="9">
        <v>2.41E-2</v>
      </c>
      <c r="D99" s="9">
        <v>0</v>
      </c>
      <c r="E99" s="9">
        <v>2.0199999999999999E-2</v>
      </c>
      <c r="F99" s="9">
        <v>4.4299999999999999E-2</v>
      </c>
      <c r="G99" s="9">
        <v>1.0257685308703728E-2</v>
      </c>
      <c r="H99" s="9">
        <v>1.0257685308703728E-2</v>
      </c>
      <c r="I99" s="9">
        <v>0</v>
      </c>
      <c r="J99" s="9">
        <f>ExitPrices[[#This Row],[2019/20 Exit Revenue Recovery Price]]+ExitPrices[[#This Row],[2019/20 Exit Firm Price]]</f>
        <v>1.0257685308703728E-2</v>
      </c>
      <c r="K99" s="9">
        <v>1.0658838583870353E-2</v>
      </c>
      <c r="L99" s="9">
        <v>1.0658838583870353E-2</v>
      </c>
      <c r="M99" s="9">
        <v>0</v>
      </c>
      <c r="N99" s="9">
        <f>ExitPrices[[#This Row],[2020/21 Exit Revenue Recovery Price]]+ExitPrices[[#This Row],[2020/21 Exit Firm Price]]</f>
        <v>1.0658838583870353E-2</v>
      </c>
      <c r="O99" s="9">
        <v>2.0204834854710828E-2</v>
      </c>
      <c r="P99" s="9">
        <v>2.0204834854710828E-2</v>
      </c>
      <c r="Q99" s="9">
        <v>0</v>
      </c>
      <c r="R99" s="9">
        <f>ExitPrices[[#This Row],[2021/22 Exit Revenue Recovery Price]]+ExitPrices[[#This Row],[2021/22 Exit Firm Price]]</f>
        <v>2.0204834854710828E-2</v>
      </c>
    </row>
    <row r="100" spans="1:18" x14ac:dyDescent="0.25">
      <c r="A100" s="1" t="s">
        <v>175</v>
      </c>
      <c r="B100" s="1" t="s">
        <v>308</v>
      </c>
      <c r="C100" s="9">
        <v>2.4299999999999999E-2</v>
      </c>
      <c r="D100" s="9">
        <v>0</v>
      </c>
      <c r="E100" s="9">
        <v>2.0199999999999999E-2</v>
      </c>
      <c r="F100" s="9">
        <v>4.4499999999999998E-2</v>
      </c>
      <c r="G100" s="9">
        <v>1.0325376005065888E-2</v>
      </c>
      <c r="H100" s="9">
        <v>1.0325376005065888E-2</v>
      </c>
      <c r="I100" s="9">
        <v>0</v>
      </c>
      <c r="J100" s="9">
        <f>ExitPrices[[#This Row],[2019/20 Exit Revenue Recovery Price]]+ExitPrices[[#This Row],[2019/20 Exit Firm Price]]</f>
        <v>1.0325376005065888E-2</v>
      </c>
      <c r="K100" s="9">
        <v>1.0729176499729581E-2</v>
      </c>
      <c r="L100" s="9">
        <v>1.0729176499729581E-2</v>
      </c>
      <c r="M100" s="9">
        <v>0</v>
      </c>
      <c r="N100" s="9">
        <f>ExitPrices[[#This Row],[2020/21 Exit Revenue Recovery Price]]+ExitPrices[[#This Row],[2020/21 Exit Firm Price]]</f>
        <v>1.0729176499729581E-2</v>
      </c>
      <c r="O100" s="9">
        <v>2.0211229056104094E-2</v>
      </c>
      <c r="P100" s="9">
        <v>2.0211229056104094E-2</v>
      </c>
      <c r="Q100" s="9">
        <v>0</v>
      </c>
      <c r="R100" s="9">
        <f>ExitPrices[[#This Row],[2021/22 Exit Revenue Recovery Price]]+ExitPrices[[#This Row],[2021/22 Exit Firm Price]]</f>
        <v>2.0211229056104094E-2</v>
      </c>
    </row>
    <row r="101" spans="1:18" x14ac:dyDescent="0.25">
      <c r="A101" s="1" t="s">
        <v>176</v>
      </c>
      <c r="B101" s="1" t="s">
        <v>317</v>
      </c>
      <c r="C101" s="9">
        <v>1.2500000000000001E-2</v>
      </c>
      <c r="D101" s="9">
        <v>0</v>
      </c>
      <c r="E101" s="9">
        <v>2.0199999999999999E-2</v>
      </c>
      <c r="F101" s="9">
        <v>3.27E-2</v>
      </c>
      <c r="G101" s="9">
        <v>1.2517712080686166E-2</v>
      </c>
      <c r="H101" s="9">
        <v>1.2517712080686166E-2</v>
      </c>
      <c r="I101" s="9">
        <v>0</v>
      </c>
      <c r="J101" s="9">
        <f>ExitPrices[[#This Row],[2019/20 Exit Revenue Recovery Price]]+ExitPrices[[#This Row],[2019/20 Exit Firm Price]]</f>
        <v>1.2517712080686166E-2</v>
      </c>
      <c r="K101" s="9">
        <v>1.3007249539443967E-2</v>
      </c>
      <c r="L101" s="9">
        <v>1.3007249539443967E-2</v>
      </c>
      <c r="M101" s="9">
        <v>0</v>
      </c>
      <c r="N101" s="9">
        <f>ExitPrices[[#This Row],[2020/21 Exit Revenue Recovery Price]]+ExitPrices[[#This Row],[2020/21 Exit Firm Price]]</f>
        <v>1.3007249539443967E-2</v>
      </c>
      <c r="O101" s="9">
        <v>2.3815715863041188E-2</v>
      </c>
      <c r="P101" s="9">
        <v>2.3815715863041188E-2</v>
      </c>
      <c r="Q101" s="9">
        <v>0</v>
      </c>
      <c r="R101" s="9">
        <f>ExitPrices[[#This Row],[2021/22 Exit Revenue Recovery Price]]+ExitPrices[[#This Row],[2021/22 Exit Firm Price]]</f>
        <v>2.3815715863041188E-2</v>
      </c>
    </row>
    <row r="102" spans="1:18" x14ac:dyDescent="0.25">
      <c r="A102" s="1" t="s">
        <v>177</v>
      </c>
      <c r="B102" s="1" t="s">
        <v>298</v>
      </c>
      <c r="C102" s="9">
        <v>1E-4</v>
      </c>
      <c r="D102" s="9">
        <v>0</v>
      </c>
      <c r="E102" s="9">
        <v>0</v>
      </c>
      <c r="F102" s="9">
        <v>1E-4</v>
      </c>
      <c r="G102" s="9">
        <v>4.4725914736782309E-3</v>
      </c>
      <c r="H102" s="9">
        <v>4.4725914736782309E-3</v>
      </c>
      <c r="I102" s="9">
        <v>0</v>
      </c>
      <c r="J102" s="9">
        <f>ExitPrices[[#This Row],[2019/20 Exit Revenue Recovery Price]]+ExitPrices[[#This Row],[2019/20 Exit Firm Price]]</f>
        <v>4.4725914736782309E-3</v>
      </c>
      <c r="K102" s="9">
        <v>4.6475037140280059E-3</v>
      </c>
      <c r="L102" s="9">
        <v>4.6475037140280059E-3</v>
      </c>
      <c r="M102" s="9">
        <v>0</v>
      </c>
      <c r="N102" s="9">
        <f>ExitPrices[[#This Row],[2020/21 Exit Revenue Recovery Price]]+ExitPrices[[#This Row],[2020/21 Exit Firm Price]]</f>
        <v>4.6475037140280059E-3</v>
      </c>
      <c r="O102" s="9">
        <v>7.2737700638398142E-3</v>
      </c>
      <c r="P102" s="9">
        <v>7.2737700638398142E-3</v>
      </c>
      <c r="Q102" s="9">
        <v>0</v>
      </c>
      <c r="R102" s="9">
        <f>ExitPrices[[#This Row],[2021/22 Exit Revenue Recovery Price]]+ExitPrices[[#This Row],[2021/22 Exit Firm Price]]</f>
        <v>7.2737700638398142E-3</v>
      </c>
    </row>
    <row r="103" spans="1:18" x14ac:dyDescent="0.25">
      <c r="A103" s="1" t="s">
        <v>178</v>
      </c>
      <c r="B103" s="1" t="s">
        <v>313</v>
      </c>
      <c r="C103" s="9">
        <v>1E-4</v>
      </c>
      <c r="D103" s="9">
        <v>0</v>
      </c>
      <c r="E103" s="9">
        <v>2.0199999999999999E-2</v>
      </c>
      <c r="F103" s="9">
        <v>2.0299999999999999E-2</v>
      </c>
      <c r="G103" s="9">
        <v>1.3150637274362392E-2</v>
      </c>
      <c r="H103" s="9">
        <v>1.3150637274362392E-2</v>
      </c>
      <c r="I103" s="9">
        <v>0</v>
      </c>
      <c r="J103" s="9">
        <f>ExitPrices[[#This Row],[2019/20 Exit Revenue Recovery Price]]+ExitPrices[[#This Row],[2019/20 Exit Firm Price]]</f>
        <v>1.3150637274362392E-2</v>
      </c>
      <c r="K103" s="9">
        <v>1.3664926907391255E-2</v>
      </c>
      <c r="L103" s="9">
        <v>1.3664926907391255E-2</v>
      </c>
      <c r="M103" s="9">
        <v>0</v>
      </c>
      <c r="N103" s="9">
        <f>ExitPrices[[#This Row],[2020/21 Exit Revenue Recovery Price]]+ExitPrices[[#This Row],[2020/21 Exit Firm Price]]</f>
        <v>1.3664926907391255E-2</v>
      </c>
      <c r="O103" s="9">
        <v>1.7803151346526162E-2</v>
      </c>
      <c r="P103" s="9">
        <v>1.7803151346526162E-2</v>
      </c>
      <c r="Q103" s="9">
        <v>0</v>
      </c>
      <c r="R103" s="9">
        <f>ExitPrices[[#This Row],[2021/22 Exit Revenue Recovery Price]]+ExitPrices[[#This Row],[2021/22 Exit Firm Price]]</f>
        <v>1.7803151346526162E-2</v>
      </c>
    </row>
    <row r="104" spans="1:18" x14ac:dyDescent="0.25">
      <c r="A104" s="1" t="s">
        <v>179</v>
      </c>
      <c r="B104" s="1" t="s">
        <v>303</v>
      </c>
      <c r="C104" s="9">
        <v>1E-4</v>
      </c>
      <c r="D104" s="9">
        <v>0</v>
      </c>
      <c r="E104" s="9">
        <v>2.0199999999999999E-2</v>
      </c>
      <c r="F104" s="9">
        <v>2.0299999999999999E-2</v>
      </c>
      <c r="G104" s="9">
        <v>1.3589839014619918E-2</v>
      </c>
      <c r="H104" s="9">
        <v>1.3589839014619918E-2</v>
      </c>
      <c r="I104" s="9">
        <v>0</v>
      </c>
      <c r="J104" s="9">
        <f>ExitPrices[[#This Row],[2019/20 Exit Revenue Recovery Price]]+ExitPrices[[#This Row],[2019/20 Exit Firm Price]]</f>
        <v>1.3589839014619918E-2</v>
      </c>
      <c r="K104" s="9">
        <v>1.4121304765969905E-2</v>
      </c>
      <c r="L104" s="9">
        <v>1.4121304765969905E-2</v>
      </c>
      <c r="M104" s="9">
        <v>0</v>
      </c>
      <c r="N104" s="9">
        <f>ExitPrices[[#This Row],[2020/21 Exit Revenue Recovery Price]]+ExitPrices[[#This Row],[2020/21 Exit Firm Price]]</f>
        <v>1.4121304765969905E-2</v>
      </c>
      <c r="O104" s="9">
        <v>1.8720043091210229E-2</v>
      </c>
      <c r="P104" s="9">
        <v>1.8720043091210229E-2</v>
      </c>
      <c r="Q104" s="9">
        <v>0</v>
      </c>
      <c r="R104" s="9">
        <f>ExitPrices[[#This Row],[2021/22 Exit Revenue Recovery Price]]+ExitPrices[[#This Row],[2021/22 Exit Firm Price]]</f>
        <v>1.8720043091210229E-2</v>
      </c>
    </row>
    <row r="105" spans="1:18" x14ac:dyDescent="0.25">
      <c r="A105" s="1" t="s">
        <v>180</v>
      </c>
      <c r="B105" s="1" t="s">
        <v>309</v>
      </c>
      <c r="C105" s="9">
        <v>3.04E-2</v>
      </c>
      <c r="D105" s="9">
        <v>0</v>
      </c>
      <c r="E105" s="9">
        <v>2.0199999999999999E-2</v>
      </c>
      <c r="F105" s="9">
        <v>5.0599999999999999E-2</v>
      </c>
      <c r="G105" s="9">
        <v>1.4531226590961616E-2</v>
      </c>
      <c r="H105" s="9">
        <v>1.4531226590961616E-2</v>
      </c>
      <c r="I105" s="9">
        <v>0</v>
      </c>
      <c r="J105" s="9">
        <f>ExitPrices[[#This Row],[2019/20 Exit Revenue Recovery Price]]+ExitPrices[[#This Row],[2019/20 Exit Firm Price]]</f>
        <v>1.4531226590961616E-2</v>
      </c>
      <c r="K105" s="9">
        <v>1.5099507734681869E-2</v>
      </c>
      <c r="L105" s="9">
        <v>1.5099507734681869E-2</v>
      </c>
      <c r="M105" s="9">
        <v>0</v>
      </c>
      <c r="N105" s="9">
        <f>ExitPrices[[#This Row],[2020/21 Exit Revenue Recovery Price]]+ExitPrices[[#This Row],[2020/21 Exit Firm Price]]</f>
        <v>1.5099507734681869E-2</v>
      </c>
      <c r="O105" s="9">
        <v>2.803537062071813E-2</v>
      </c>
      <c r="P105" s="9">
        <v>2.803537062071813E-2</v>
      </c>
      <c r="Q105" s="9">
        <v>0</v>
      </c>
      <c r="R105" s="9">
        <f>ExitPrices[[#This Row],[2021/22 Exit Revenue Recovery Price]]+ExitPrices[[#This Row],[2021/22 Exit Firm Price]]</f>
        <v>2.803537062071813E-2</v>
      </c>
    </row>
    <row r="106" spans="1:18" x14ac:dyDescent="0.25">
      <c r="A106" s="1" t="s">
        <v>181</v>
      </c>
      <c r="B106" s="1" t="s">
        <v>314</v>
      </c>
      <c r="C106" s="9">
        <v>0.02</v>
      </c>
      <c r="D106" s="9">
        <v>0</v>
      </c>
      <c r="E106" s="9">
        <v>2.0199999999999999E-2</v>
      </c>
      <c r="F106" s="9">
        <v>4.02E-2</v>
      </c>
      <c r="G106" s="9">
        <v>1.2751480862873022E-2</v>
      </c>
      <c r="H106" s="9">
        <v>1.2751480862873022E-2</v>
      </c>
      <c r="I106" s="9">
        <v>0</v>
      </c>
      <c r="J106" s="9">
        <f>ExitPrices[[#This Row],[2019/20 Exit Revenue Recovery Price]]+ExitPrices[[#This Row],[2019/20 Exit Firm Price]]</f>
        <v>1.2751480862873022E-2</v>
      </c>
      <c r="K106" s="9">
        <v>1.3250160453582018E-2</v>
      </c>
      <c r="L106" s="9">
        <v>1.3250160453582018E-2</v>
      </c>
      <c r="M106" s="9">
        <v>0</v>
      </c>
      <c r="N106" s="9">
        <f>ExitPrices[[#This Row],[2020/21 Exit Revenue Recovery Price]]+ExitPrices[[#This Row],[2020/21 Exit Firm Price]]</f>
        <v>1.3250160453582018E-2</v>
      </c>
      <c r="O106" s="9">
        <v>2.3891359516067953E-2</v>
      </c>
      <c r="P106" s="9">
        <v>2.3891359516067953E-2</v>
      </c>
      <c r="Q106" s="9">
        <v>0</v>
      </c>
      <c r="R106" s="9">
        <f>ExitPrices[[#This Row],[2021/22 Exit Revenue Recovery Price]]+ExitPrices[[#This Row],[2021/22 Exit Firm Price]]</f>
        <v>2.3891359516067953E-2</v>
      </c>
    </row>
    <row r="107" spans="1:18" x14ac:dyDescent="0.25">
      <c r="A107" s="1" t="s">
        <v>182</v>
      </c>
      <c r="B107" s="1" t="s">
        <v>314</v>
      </c>
      <c r="C107" s="9">
        <v>0.02</v>
      </c>
      <c r="D107" s="9">
        <v>0</v>
      </c>
      <c r="E107" s="9">
        <v>2.0199999999999999E-2</v>
      </c>
      <c r="F107" s="9">
        <v>4.02E-2</v>
      </c>
      <c r="G107" s="9">
        <v>1.2751480862873022E-2</v>
      </c>
      <c r="H107" s="9">
        <v>1.2751480862873022E-2</v>
      </c>
      <c r="I107" s="9">
        <v>0</v>
      </c>
      <c r="J107" s="9">
        <f>ExitPrices[[#This Row],[2019/20 Exit Revenue Recovery Price]]+ExitPrices[[#This Row],[2019/20 Exit Firm Price]]</f>
        <v>1.2751480862873022E-2</v>
      </c>
      <c r="K107" s="9">
        <v>1.3250160453582014E-2</v>
      </c>
      <c r="L107" s="9">
        <v>1.3250160453582014E-2</v>
      </c>
      <c r="M107" s="9">
        <v>0</v>
      </c>
      <c r="N107" s="9">
        <f>ExitPrices[[#This Row],[2020/21 Exit Revenue Recovery Price]]+ExitPrices[[#This Row],[2020/21 Exit Firm Price]]</f>
        <v>1.3250160453582014E-2</v>
      </c>
      <c r="O107" s="9">
        <v>2.3891359516067953E-2</v>
      </c>
      <c r="P107" s="9">
        <v>2.3891359516067953E-2</v>
      </c>
      <c r="Q107" s="9">
        <v>0</v>
      </c>
      <c r="R107" s="9">
        <f>ExitPrices[[#This Row],[2021/22 Exit Revenue Recovery Price]]+ExitPrices[[#This Row],[2021/22 Exit Firm Price]]</f>
        <v>2.3891359516067953E-2</v>
      </c>
    </row>
    <row r="108" spans="1:18" x14ac:dyDescent="0.25">
      <c r="A108" s="1" t="s">
        <v>183</v>
      </c>
      <c r="B108" s="1" t="s">
        <v>313</v>
      </c>
      <c r="C108" s="9">
        <v>9.4999999999999998E-3</v>
      </c>
      <c r="D108" s="9">
        <v>0</v>
      </c>
      <c r="E108" s="9">
        <v>2.0199999999999999E-2</v>
      </c>
      <c r="F108" s="9">
        <v>2.9699999999999997E-2</v>
      </c>
      <c r="G108" s="9">
        <v>1.0712718034299636E-2</v>
      </c>
      <c r="H108" s="9">
        <v>1.0712718034299636E-2</v>
      </c>
      <c r="I108" s="9">
        <v>0</v>
      </c>
      <c r="J108" s="9">
        <f>ExitPrices[[#This Row],[2019/20 Exit Revenue Recovery Price]]+ExitPrices[[#This Row],[2019/20 Exit Firm Price]]</f>
        <v>1.0712718034299636E-2</v>
      </c>
      <c r="K108" s="9">
        <v>1.1131666539353642E-2</v>
      </c>
      <c r="L108" s="9">
        <v>1.1131666539353642E-2</v>
      </c>
      <c r="M108" s="9">
        <v>0</v>
      </c>
      <c r="N108" s="9">
        <f>ExitPrices[[#This Row],[2020/21 Exit Revenue Recovery Price]]+ExitPrices[[#This Row],[2020/21 Exit Firm Price]]</f>
        <v>1.1131666539353642E-2</v>
      </c>
      <c r="O108" s="9">
        <v>1.8030784430582304E-2</v>
      </c>
      <c r="P108" s="9">
        <v>1.8030784430582304E-2</v>
      </c>
      <c r="Q108" s="9">
        <v>0</v>
      </c>
      <c r="R108" s="9">
        <f>ExitPrices[[#This Row],[2021/22 Exit Revenue Recovery Price]]+ExitPrices[[#This Row],[2021/22 Exit Firm Price]]</f>
        <v>1.8030784430582304E-2</v>
      </c>
    </row>
    <row r="109" spans="1:18" x14ac:dyDescent="0.25">
      <c r="A109" s="1" t="s">
        <v>184</v>
      </c>
      <c r="B109" s="1" t="s">
        <v>309</v>
      </c>
      <c r="C109" s="9">
        <v>3.6700000000000003E-2</v>
      </c>
      <c r="D109" s="9">
        <v>0</v>
      </c>
      <c r="E109" s="9">
        <v>2.0199999999999999E-2</v>
      </c>
      <c r="F109" s="9">
        <v>5.6900000000000006E-2</v>
      </c>
      <c r="G109" s="9">
        <v>1.6772614376562221E-2</v>
      </c>
      <c r="H109" s="9">
        <v>1.6772614376562221E-2</v>
      </c>
      <c r="I109" s="9">
        <v>0</v>
      </c>
      <c r="J109" s="9">
        <f>ExitPrices[[#This Row],[2019/20 Exit Revenue Recovery Price]]+ExitPrices[[#This Row],[2019/20 Exit Firm Price]]</f>
        <v>1.6772614376562221E-2</v>
      </c>
      <c r="K109" s="9">
        <v>1.7428550778174741E-2</v>
      </c>
      <c r="L109" s="9">
        <v>1.7428550778174741E-2</v>
      </c>
      <c r="M109" s="9">
        <v>0</v>
      </c>
      <c r="N109" s="9">
        <f>ExitPrices[[#This Row],[2020/21 Exit Revenue Recovery Price]]+ExitPrices[[#This Row],[2020/21 Exit Firm Price]]</f>
        <v>1.7428550778174741E-2</v>
      </c>
      <c r="O109" s="9">
        <v>3.1568167629937478E-2</v>
      </c>
      <c r="P109" s="9">
        <v>3.1568167629937478E-2</v>
      </c>
      <c r="Q109" s="9">
        <v>0</v>
      </c>
      <c r="R109" s="9">
        <f>ExitPrices[[#This Row],[2021/22 Exit Revenue Recovery Price]]+ExitPrices[[#This Row],[2021/22 Exit Firm Price]]</f>
        <v>3.1568167629937478E-2</v>
      </c>
    </row>
    <row r="110" spans="1:18" x14ac:dyDescent="0.25">
      <c r="A110" s="1" t="s">
        <v>185</v>
      </c>
      <c r="B110" s="1" t="s">
        <v>303</v>
      </c>
      <c r="C110" s="9">
        <v>1E-4</v>
      </c>
      <c r="D110" s="9">
        <v>0</v>
      </c>
      <c r="E110" s="9">
        <v>2.0199999999999999E-2</v>
      </c>
      <c r="F110" s="9">
        <v>2.0299999999999999E-2</v>
      </c>
      <c r="G110" s="9">
        <v>1.7758469729025218E-2</v>
      </c>
      <c r="H110" s="9">
        <v>1.7758469729025218E-2</v>
      </c>
      <c r="I110" s="9">
        <v>0</v>
      </c>
      <c r="J110" s="9">
        <f>ExitPrices[[#This Row],[2019/20 Exit Revenue Recovery Price]]+ExitPrices[[#This Row],[2019/20 Exit Firm Price]]</f>
        <v>1.7758469729025218E-2</v>
      </c>
      <c r="K110" s="9">
        <v>1.8452960550234279E-2</v>
      </c>
      <c r="L110" s="9">
        <v>1.8452960550234279E-2</v>
      </c>
      <c r="M110" s="9">
        <v>0</v>
      </c>
      <c r="N110" s="9">
        <f>ExitPrices[[#This Row],[2020/21 Exit Revenue Recovery Price]]+ExitPrices[[#This Row],[2020/21 Exit Firm Price]]</f>
        <v>1.8452960550234279E-2</v>
      </c>
      <c r="O110" s="9">
        <v>2.1598813023726019E-2</v>
      </c>
      <c r="P110" s="9">
        <v>2.1598813023726019E-2</v>
      </c>
      <c r="Q110" s="9">
        <v>0</v>
      </c>
      <c r="R110" s="9">
        <f>ExitPrices[[#This Row],[2021/22 Exit Revenue Recovery Price]]+ExitPrices[[#This Row],[2021/22 Exit Firm Price]]</f>
        <v>2.1598813023726019E-2</v>
      </c>
    </row>
    <row r="111" spans="1:18" x14ac:dyDescent="0.25">
      <c r="A111" s="1" t="s">
        <v>186</v>
      </c>
      <c r="B111" s="1" t="s">
        <v>305</v>
      </c>
      <c r="C111" s="9">
        <v>2.3E-3</v>
      </c>
      <c r="D111" s="9">
        <v>0</v>
      </c>
      <c r="E111" s="9">
        <v>2.0199999999999999E-2</v>
      </c>
      <c r="F111" s="9">
        <v>2.2499999999999999E-2</v>
      </c>
      <c r="G111" s="9">
        <v>8.6213890263545402E-3</v>
      </c>
      <c r="H111" s="9">
        <v>8.6213890263545402E-3</v>
      </c>
      <c r="I111" s="9">
        <v>0</v>
      </c>
      <c r="J111" s="9">
        <f>ExitPrices[[#This Row],[2019/20 Exit Revenue Recovery Price]]+ExitPrices[[#This Row],[2019/20 Exit Firm Price]]</f>
        <v>8.6213890263545402E-3</v>
      </c>
      <c r="K111" s="9">
        <v>8.9585507095534915E-3</v>
      </c>
      <c r="L111" s="9">
        <v>8.9585507095534915E-3</v>
      </c>
      <c r="M111" s="9">
        <v>0</v>
      </c>
      <c r="N111" s="9">
        <f>ExitPrices[[#This Row],[2020/21 Exit Revenue Recovery Price]]+ExitPrices[[#This Row],[2020/21 Exit Firm Price]]</f>
        <v>8.9585507095534915E-3</v>
      </c>
      <c r="O111" s="9">
        <v>1.5392867692866286E-2</v>
      </c>
      <c r="P111" s="9">
        <v>1.5392867692866286E-2</v>
      </c>
      <c r="Q111" s="9">
        <v>0</v>
      </c>
      <c r="R111" s="9">
        <f>ExitPrices[[#This Row],[2021/22 Exit Revenue Recovery Price]]+ExitPrices[[#This Row],[2021/22 Exit Firm Price]]</f>
        <v>1.5392867692866286E-2</v>
      </c>
    </row>
    <row r="112" spans="1:18" x14ac:dyDescent="0.25">
      <c r="A112" s="1" t="s">
        <v>187</v>
      </c>
      <c r="B112" s="1" t="s">
        <v>304</v>
      </c>
      <c r="C112" s="9">
        <v>4.19E-2</v>
      </c>
      <c r="D112" s="9">
        <v>0</v>
      </c>
      <c r="E112" s="9">
        <v>2.0199999999999999E-2</v>
      </c>
      <c r="F112" s="9">
        <v>6.2100000000000002E-2</v>
      </c>
      <c r="G112" s="9">
        <v>1.8578890556739648E-2</v>
      </c>
      <c r="H112" s="9">
        <v>1.8578890556739648E-2</v>
      </c>
      <c r="I112" s="9">
        <v>0</v>
      </c>
      <c r="J112" s="9">
        <f>ExitPrices[[#This Row],[2019/20 Exit Revenue Recovery Price]]+ExitPrices[[#This Row],[2019/20 Exit Firm Price]]</f>
        <v>1.8578890556739648E-2</v>
      </c>
      <c r="K112" s="9">
        <v>1.9305466053209059E-2</v>
      </c>
      <c r="L112" s="9">
        <v>1.9305466053209059E-2</v>
      </c>
      <c r="M112" s="9">
        <v>0</v>
      </c>
      <c r="N112" s="9">
        <f>ExitPrices[[#This Row],[2020/21 Exit Revenue Recovery Price]]+ExitPrices[[#This Row],[2020/21 Exit Firm Price]]</f>
        <v>1.9305466053209059E-2</v>
      </c>
      <c r="O112" s="9">
        <v>3.4415156949746346E-2</v>
      </c>
      <c r="P112" s="9">
        <v>3.4415156949746346E-2</v>
      </c>
      <c r="Q112" s="9">
        <v>0</v>
      </c>
      <c r="R112" s="9">
        <f>ExitPrices[[#This Row],[2021/22 Exit Revenue Recovery Price]]+ExitPrices[[#This Row],[2021/22 Exit Firm Price]]</f>
        <v>3.4415156949746346E-2</v>
      </c>
    </row>
    <row r="113" spans="1:18" x14ac:dyDescent="0.25">
      <c r="A113" s="1" t="s">
        <v>188</v>
      </c>
      <c r="B113" s="1" t="s">
        <v>303</v>
      </c>
      <c r="C113" s="9">
        <v>2.7000000000000001E-3</v>
      </c>
      <c r="D113" s="9">
        <v>0</v>
      </c>
      <c r="E113" s="9">
        <v>2.0199999999999999E-2</v>
      </c>
      <c r="F113" s="9">
        <v>2.29E-2</v>
      </c>
      <c r="G113" s="9">
        <v>1.1498083304787084E-2</v>
      </c>
      <c r="H113" s="9">
        <v>1.1498083304787084E-2</v>
      </c>
      <c r="I113" s="9">
        <v>0</v>
      </c>
      <c r="J113" s="9">
        <f>ExitPrices[[#This Row],[2019/20 Exit Revenue Recovery Price]]+ExitPrices[[#This Row],[2019/20 Exit Firm Price]]</f>
        <v>1.1498083304787084E-2</v>
      </c>
      <c r="K113" s="9">
        <v>1.194774554700271E-2</v>
      </c>
      <c r="L113" s="9">
        <v>1.194774554700271E-2</v>
      </c>
      <c r="M113" s="9">
        <v>0</v>
      </c>
      <c r="N113" s="9">
        <f>ExitPrices[[#This Row],[2020/21 Exit Revenue Recovery Price]]+ExitPrices[[#This Row],[2020/21 Exit Firm Price]]</f>
        <v>1.194774554700271E-2</v>
      </c>
      <c r="O113" s="9">
        <v>1.7760864633255241E-2</v>
      </c>
      <c r="P113" s="9">
        <v>1.7760864633255241E-2</v>
      </c>
      <c r="Q113" s="9">
        <v>0</v>
      </c>
      <c r="R113" s="9">
        <f>ExitPrices[[#This Row],[2021/22 Exit Revenue Recovery Price]]+ExitPrices[[#This Row],[2021/22 Exit Firm Price]]</f>
        <v>1.7760864633255241E-2</v>
      </c>
    </row>
    <row r="114" spans="1:18" x14ac:dyDescent="0.25">
      <c r="A114" s="1" t="s">
        <v>189</v>
      </c>
      <c r="B114" s="1" t="s">
        <v>303</v>
      </c>
      <c r="C114" s="9">
        <v>1E-4</v>
      </c>
      <c r="D114" s="9">
        <v>0</v>
      </c>
      <c r="E114" s="9">
        <v>2.0199999999999999E-2</v>
      </c>
      <c r="F114" s="9">
        <v>2.0299999999999999E-2</v>
      </c>
      <c r="G114" s="9">
        <v>1.3868297211234957E-2</v>
      </c>
      <c r="H114" s="9">
        <v>1.3868297211234957E-2</v>
      </c>
      <c r="I114" s="9">
        <v>0</v>
      </c>
      <c r="J114" s="9">
        <f>ExitPrices[[#This Row],[2019/20 Exit Revenue Recovery Price]]+ExitPrices[[#This Row],[2019/20 Exit Firm Price]]</f>
        <v>1.3868297211234957E-2</v>
      </c>
      <c r="K114" s="9">
        <v>1.4410652789500801E-2</v>
      </c>
      <c r="L114" s="9">
        <v>1.4410652789500801E-2</v>
      </c>
      <c r="M114" s="9">
        <v>0</v>
      </c>
      <c r="N114" s="9">
        <f>ExitPrices[[#This Row],[2020/21 Exit Revenue Recovery Price]]+ExitPrices[[#This Row],[2020/21 Exit Firm Price]]</f>
        <v>1.4410652789500801E-2</v>
      </c>
      <c r="O114" s="9">
        <v>0</v>
      </c>
      <c r="P114" s="9">
        <v>0</v>
      </c>
      <c r="Q114" s="9">
        <v>0</v>
      </c>
      <c r="R114" s="9">
        <f>ExitPrices[[#This Row],[2021/22 Exit Revenue Recovery Price]]+ExitPrices[[#This Row],[2021/22 Exit Firm Price]]</f>
        <v>0</v>
      </c>
    </row>
    <row r="115" spans="1:18" x14ac:dyDescent="0.25">
      <c r="A115" s="1" t="s">
        <v>190</v>
      </c>
      <c r="B115" s="1" t="s">
        <v>306</v>
      </c>
      <c r="C115" s="9">
        <v>1.55E-2</v>
      </c>
      <c r="D115" s="9">
        <v>0</v>
      </c>
      <c r="E115" s="9">
        <v>2.0199999999999999E-2</v>
      </c>
      <c r="F115" s="9">
        <v>3.5699999999999996E-2</v>
      </c>
      <c r="G115" s="9">
        <v>9.9012507284014922E-3</v>
      </c>
      <c r="H115" s="9">
        <v>9.9012507284014922E-3</v>
      </c>
      <c r="I115" s="9">
        <v>0</v>
      </c>
      <c r="J115" s="9">
        <f>ExitPrices[[#This Row],[2019/20 Exit Revenue Recovery Price]]+ExitPrices[[#This Row],[2019/20 Exit Firm Price]]</f>
        <v>9.9012507284014922E-3</v>
      </c>
      <c r="K115" s="9">
        <v>1.0288464708788858E-2</v>
      </c>
      <c r="L115" s="9">
        <v>1.0288464708788858E-2</v>
      </c>
      <c r="M115" s="9">
        <v>0</v>
      </c>
      <c r="N115" s="9">
        <f>ExitPrices[[#This Row],[2020/21 Exit Revenue Recovery Price]]+ExitPrices[[#This Row],[2020/21 Exit Firm Price]]</f>
        <v>1.0288464708788858E-2</v>
      </c>
      <c r="O115" s="9">
        <v>2.0090486582507762E-2</v>
      </c>
      <c r="P115" s="9">
        <v>2.0090486582507762E-2</v>
      </c>
      <c r="Q115" s="9">
        <v>0</v>
      </c>
      <c r="R115" s="9">
        <f>ExitPrices[[#This Row],[2021/22 Exit Revenue Recovery Price]]+ExitPrices[[#This Row],[2021/22 Exit Firm Price]]</f>
        <v>2.0090486582507762E-2</v>
      </c>
    </row>
    <row r="116" spans="1:18" x14ac:dyDescent="0.25">
      <c r="A116" s="1" t="s">
        <v>191</v>
      </c>
      <c r="B116" s="1" t="s">
        <v>313</v>
      </c>
      <c r="C116" s="9">
        <v>2.9999999999999997E-4</v>
      </c>
      <c r="D116" s="9">
        <v>0</v>
      </c>
      <c r="E116" s="9">
        <v>2.0199999999999999E-2</v>
      </c>
      <c r="F116" s="9">
        <v>2.0500000000000001E-2</v>
      </c>
      <c r="G116" s="9">
        <v>9.9007009268573323E-3</v>
      </c>
      <c r="H116" s="9">
        <v>9.9007009268573323E-3</v>
      </c>
      <c r="I116" s="9">
        <v>0</v>
      </c>
      <c r="J116" s="9">
        <f>ExitPrices[[#This Row],[2019/20 Exit Revenue Recovery Price]]+ExitPrices[[#This Row],[2019/20 Exit Firm Price]]</f>
        <v>9.9007009268573323E-3</v>
      </c>
      <c r="K116" s="9">
        <v>1.0287893405835415E-2</v>
      </c>
      <c r="L116" s="9">
        <v>1.0287893405835415E-2</v>
      </c>
      <c r="M116" s="9">
        <v>0</v>
      </c>
      <c r="N116" s="9">
        <f>ExitPrices[[#This Row],[2020/21 Exit Revenue Recovery Price]]+ExitPrices[[#This Row],[2020/21 Exit Firm Price]]</f>
        <v>1.0287893405835415E-2</v>
      </c>
      <c r="O116" s="9">
        <v>1.5201887423014865E-2</v>
      </c>
      <c r="P116" s="9">
        <v>1.5201887423014865E-2</v>
      </c>
      <c r="Q116" s="9">
        <v>0</v>
      </c>
      <c r="R116" s="9">
        <f>ExitPrices[[#This Row],[2021/22 Exit Revenue Recovery Price]]+ExitPrices[[#This Row],[2021/22 Exit Firm Price]]</f>
        <v>1.5201887423014865E-2</v>
      </c>
    </row>
    <row r="117" spans="1:18" x14ac:dyDescent="0.25">
      <c r="A117" s="1" t="s">
        <v>192</v>
      </c>
      <c r="B117" s="1" t="s">
        <v>309</v>
      </c>
      <c r="C117" s="9">
        <v>2.4400000000000002E-2</v>
      </c>
      <c r="D117" s="9">
        <v>0</v>
      </c>
      <c r="E117" s="9">
        <v>2.0199999999999999E-2</v>
      </c>
      <c r="F117" s="9">
        <v>4.4600000000000001E-2</v>
      </c>
      <c r="G117" s="9">
        <v>1.2596058261941597E-2</v>
      </c>
      <c r="H117" s="9">
        <v>1.2596058261941597E-2</v>
      </c>
      <c r="I117" s="9">
        <v>0</v>
      </c>
      <c r="J117" s="9">
        <f>ExitPrices[[#This Row],[2019/20 Exit Revenue Recovery Price]]+ExitPrices[[#This Row],[2019/20 Exit Firm Price]]</f>
        <v>1.2596058261941597E-2</v>
      </c>
      <c r="K117" s="9">
        <v>1.3088659650451735E-2</v>
      </c>
      <c r="L117" s="9">
        <v>1.3088659650451735E-2</v>
      </c>
      <c r="M117" s="9">
        <v>0</v>
      </c>
      <c r="N117" s="9">
        <f>ExitPrices[[#This Row],[2020/21 Exit Revenue Recovery Price]]+ExitPrices[[#This Row],[2020/21 Exit Firm Price]]</f>
        <v>1.3088659650451735E-2</v>
      </c>
      <c r="O117" s="9">
        <v>2.4750455766902914E-2</v>
      </c>
      <c r="P117" s="9">
        <v>2.4750455766902914E-2</v>
      </c>
      <c r="Q117" s="9">
        <v>0</v>
      </c>
      <c r="R117" s="9">
        <f>ExitPrices[[#This Row],[2021/22 Exit Revenue Recovery Price]]+ExitPrices[[#This Row],[2021/22 Exit Firm Price]]</f>
        <v>2.4750455766902914E-2</v>
      </c>
    </row>
    <row r="118" spans="1:18" x14ac:dyDescent="0.25">
      <c r="A118" s="1" t="s">
        <v>193</v>
      </c>
      <c r="B118" s="1" t="s">
        <v>303</v>
      </c>
      <c r="C118" s="9">
        <v>1.6000000000000001E-3</v>
      </c>
      <c r="D118" s="9">
        <v>0</v>
      </c>
      <c r="E118" s="9">
        <v>2.0199999999999999E-2</v>
      </c>
      <c r="F118" s="9">
        <v>2.18E-2</v>
      </c>
      <c r="G118" s="9">
        <v>1.1794920185393914E-2</v>
      </c>
      <c r="H118" s="9">
        <v>1.1794920185393914E-2</v>
      </c>
      <c r="I118" s="9">
        <v>0</v>
      </c>
      <c r="J118" s="9">
        <f>ExitPrices[[#This Row],[2019/20 Exit Revenue Recovery Price]]+ExitPrices[[#This Row],[2019/20 Exit Firm Price]]</f>
        <v>1.1794920185393914E-2</v>
      </c>
      <c r="K118" s="9">
        <v>1.2256191000427101E-2</v>
      </c>
      <c r="L118" s="9">
        <v>1.2256191000427101E-2</v>
      </c>
      <c r="M118" s="9">
        <v>0</v>
      </c>
      <c r="N118" s="9">
        <f>ExitPrices[[#This Row],[2020/21 Exit Revenue Recovery Price]]+ExitPrices[[#This Row],[2020/21 Exit Firm Price]]</f>
        <v>1.2256191000427101E-2</v>
      </c>
      <c r="O118" s="9">
        <v>1.8014893289748948E-2</v>
      </c>
      <c r="P118" s="9">
        <v>1.8014893289748948E-2</v>
      </c>
      <c r="Q118" s="9">
        <v>0</v>
      </c>
      <c r="R118" s="9">
        <f>ExitPrices[[#This Row],[2021/22 Exit Revenue Recovery Price]]+ExitPrices[[#This Row],[2021/22 Exit Firm Price]]</f>
        <v>1.8014893289748948E-2</v>
      </c>
    </row>
    <row r="119" spans="1:18" x14ac:dyDescent="0.25">
      <c r="A119" s="1" t="s">
        <v>194</v>
      </c>
      <c r="B119" s="1" t="s">
        <v>306</v>
      </c>
      <c r="C119" s="9">
        <v>1.77E-2</v>
      </c>
      <c r="D119" s="9">
        <v>0</v>
      </c>
      <c r="E119" s="9">
        <v>2.0199999999999999E-2</v>
      </c>
      <c r="F119" s="9">
        <v>3.7900000000000003E-2</v>
      </c>
      <c r="G119" s="9">
        <v>1.0495065437375117E-2</v>
      </c>
      <c r="H119" s="9">
        <v>1.0495065437375117E-2</v>
      </c>
      <c r="I119" s="9">
        <v>0</v>
      </c>
      <c r="J119" s="9">
        <f>ExitPrices[[#This Row],[2019/20 Exit Revenue Recovery Price]]+ExitPrices[[#This Row],[2019/20 Exit Firm Price]]</f>
        <v>1.0495065437375117E-2</v>
      </c>
      <c r="K119" s="9">
        <v>1.090550207552376E-2</v>
      </c>
      <c r="L119" s="9">
        <v>1.090550207552376E-2</v>
      </c>
      <c r="M119" s="9">
        <v>0</v>
      </c>
      <c r="N119" s="9">
        <f>ExitPrices[[#This Row],[2020/21 Exit Revenue Recovery Price]]+ExitPrices[[#This Row],[2020/21 Exit Firm Price]]</f>
        <v>1.090550207552376E-2</v>
      </c>
      <c r="O119" s="9">
        <v>2.1166182642581532E-2</v>
      </c>
      <c r="P119" s="9">
        <v>2.1166182642581532E-2</v>
      </c>
      <c r="Q119" s="9">
        <v>0</v>
      </c>
      <c r="R119" s="9">
        <f>ExitPrices[[#This Row],[2021/22 Exit Revenue Recovery Price]]+ExitPrices[[#This Row],[2021/22 Exit Firm Price]]</f>
        <v>2.1166182642581532E-2</v>
      </c>
    </row>
    <row r="120" spans="1:18" x14ac:dyDescent="0.25">
      <c r="A120" s="1" t="s">
        <v>195</v>
      </c>
      <c r="B120" s="1" t="s">
        <v>308</v>
      </c>
      <c r="C120" s="9">
        <v>1.2500000000000001E-2</v>
      </c>
      <c r="D120" s="9">
        <v>0</v>
      </c>
      <c r="E120" s="9">
        <v>2.0199999999999999E-2</v>
      </c>
      <c r="F120" s="9">
        <v>3.27E-2</v>
      </c>
      <c r="G120" s="9">
        <v>1.0007240934828573E-2</v>
      </c>
      <c r="H120" s="9">
        <v>1.0007240934828573E-2</v>
      </c>
      <c r="I120" s="9">
        <v>0</v>
      </c>
      <c r="J120" s="9">
        <f>ExitPrices[[#This Row],[2019/20 Exit Revenue Recovery Price]]+ExitPrices[[#This Row],[2019/20 Exit Firm Price]]</f>
        <v>1.0007240934828573E-2</v>
      </c>
      <c r="K120" s="9">
        <v>1.0398599935965185E-2</v>
      </c>
      <c r="L120" s="9">
        <v>1.0398599935965185E-2</v>
      </c>
      <c r="M120" s="9">
        <v>0</v>
      </c>
      <c r="N120" s="9">
        <f>ExitPrices[[#This Row],[2020/21 Exit Revenue Recovery Price]]+ExitPrices[[#This Row],[2020/21 Exit Firm Price]]</f>
        <v>1.0398599935965185E-2</v>
      </c>
      <c r="O120" s="9">
        <v>1.7547076253094662E-2</v>
      </c>
      <c r="P120" s="9">
        <v>1.7547076253094662E-2</v>
      </c>
      <c r="Q120" s="9">
        <v>0</v>
      </c>
      <c r="R120" s="9">
        <f>ExitPrices[[#This Row],[2021/22 Exit Revenue Recovery Price]]+ExitPrices[[#This Row],[2021/22 Exit Firm Price]]</f>
        <v>1.7547076253094662E-2</v>
      </c>
    </row>
    <row r="121" spans="1:18" x14ac:dyDescent="0.25">
      <c r="A121" s="1" t="s">
        <v>196</v>
      </c>
      <c r="B121" s="1" t="s">
        <v>317</v>
      </c>
      <c r="C121" s="9">
        <v>1.2800000000000001E-2</v>
      </c>
      <c r="D121" s="9">
        <v>0</v>
      </c>
      <c r="E121" s="9">
        <v>2.0199999999999999E-2</v>
      </c>
      <c r="F121" s="9">
        <v>3.3000000000000002E-2</v>
      </c>
      <c r="G121" s="9">
        <v>1.227342734278344E-2</v>
      </c>
      <c r="H121" s="9">
        <v>1.227342734278344E-2</v>
      </c>
      <c r="I121" s="9">
        <v>0</v>
      </c>
      <c r="J121" s="9">
        <f>ExitPrices[[#This Row],[2019/20 Exit Revenue Recovery Price]]+ExitPrices[[#This Row],[2019/20 Exit Firm Price]]</f>
        <v>1.227342734278344E-2</v>
      </c>
      <c r="K121" s="9">
        <v>1.2753411415983613E-2</v>
      </c>
      <c r="L121" s="9">
        <v>1.2753411415983613E-2</v>
      </c>
      <c r="M121" s="9">
        <v>0</v>
      </c>
      <c r="N121" s="9">
        <f>ExitPrices[[#This Row],[2020/21 Exit Revenue Recovery Price]]+ExitPrices[[#This Row],[2020/21 Exit Firm Price]]</f>
        <v>1.2753411415983613E-2</v>
      </c>
      <c r="O121" s="9">
        <v>2.3319994693476606E-2</v>
      </c>
      <c r="P121" s="9">
        <v>2.3319994693476606E-2</v>
      </c>
      <c r="Q121" s="9">
        <v>0</v>
      </c>
      <c r="R121" s="9">
        <f>ExitPrices[[#This Row],[2021/22 Exit Revenue Recovery Price]]+ExitPrices[[#This Row],[2021/22 Exit Firm Price]]</f>
        <v>2.3319994693476606E-2</v>
      </c>
    </row>
    <row r="122" spans="1:18" x14ac:dyDescent="0.25">
      <c r="A122" s="1" t="s">
        <v>197</v>
      </c>
      <c r="B122" s="1" t="s">
        <v>309</v>
      </c>
      <c r="C122" s="9">
        <v>4.19E-2</v>
      </c>
      <c r="D122" s="9">
        <v>0</v>
      </c>
      <c r="E122" s="9">
        <v>2.0199999999999999E-2</v>
      </c>
      <c r="F122" s="9">
        <v>6.2100000000000002E-2</v>
      </c>
      <c r="G122" s="9">
        <v>1.8578890556739648E-2</v>
      </c>
      <c r="H122" s="9">
        <v>1.8578890556739648E-2</v>
      </c>
      <c r="I122" s="9">
        <v>0</v>
      </c>
      <c r="J122" s="9">
        <f>ExitPrices[[#This Row],[2019/20 Exit Revenue Recovery Price]]+ExitPrices[[#This Row],[2019/20 Exit Firm Price]]</f>
        <v>1.8578890556739648E-2</v>
      </c>
      <c r="K122" s="9">
        <v>1.9305466053209056E-2</v>
      </c>
      <c r="L122" s="9">
        <v>1.9305466053209056E-2</v>
      </c>
      <c r="M122" s="9">
        <v>0</v>
      </c>
      <c r="N122" s="9">
        <f>ExitPrices[[#This Row],[2020/21 Exit Revenue Recovery Price]]+ExitPrices[[#This Row],[2020/21 Exit Firm Price]]</f>
        <v>1.9305466053209056E-2</v>
      </c>
      <c r="O122" s="9">
        <v>3.4415156949746346E-2</v>
      </c>
      <c r="P122" s="9">
        <v>3.4415156949746346E-2</v>
      </c>
      <c r="Q122" s="9">
        <v>0</v>
      </c>
      <c r="R122" s="9">
        <f>ExitPrices[[#This Row],[2021/22 Exit Revenue Recovery Price]]+ExitPrices[[#This Row],[2021/22 Exit Firm Price]]</f>
        <v>3.4415156949746346E-2</v>
      </c>
    </row>
    <row r="123" spans="1:18" x14ac:dyDescent="0.25">
      <c r="A123" s="1" t="s">
        <v>198</v>
      </c>
      <c r="B123" s="1" t="s">
        <v>318</v>
      </c>
      <c r="C123" s="9">
        <v>2.5999999999999999E-2</v>
      </c>
      <c r="D123" s="9">
        <v>0</v>
      </c>
      <c r="E123" s="9">
        <v>2.0199999999999999E-2</v>
      </c>
      <c r="F123" s="9">
        <v>4.6199999999999998E-2</v>
      </c>
      <c r="G123" s="9">
        <v>1.125347602948782E-2</v>
      </c>
      <c r="H123" s="9">
        <v>1.125347602948782E-2</v>
      </c>
      <c r="I123" s="9">
        <v>0</v>
      </c>
      <c r="J123" s="9">
        <f>ExitPrices[[#This Row],[2019/20 Exit Revenue Recovery Price]]+ExitPrices[[#This Row],[2019/20 Exit Firm Price]]</f>
        <v>1.125347602948782E-2</v>
      </c>
      <c r="K123" s="9">
        <v>1.1693572272487952E-2</v>
      </c>
      <c r="L123" s="9">
        <v>1.1693572272487952E-2</v>
      </c>
      <c r="M123" s="9">
        <v>0</v>
      </c>
      <c r="N123" s="9">
        <f>ExitPrices[[#This Row],[2020/21 Exit Revenue Recovery Price]]+ExitPrices[[#This Row],[2020/21 Exit Firm Price]]</f>
        <v>1.1693572272487952E-2</v>
      </c>
      <c r="O123" s="9">
        <v>2.1816771173562177E-2</v>
      </c>
      <c r="P123" s="9">
        <v>2.1816771173562177E-2</v>
      </c>
      <c r="Q123" s="9">
        <v>0</v>
      </c>
      <c r="R123" s="9">
        <f>ExitPrices[[#This Row],[2021/22 Exit Revenue Recovery Price]]+ExitPrices[[#This Row],[2021/22 Exit Firm Price]]</f>
        <v>2.1816771173562177E-2</v>
      </c>
    </row>
    <row r="124" spans="1:18" x14ac:dyDescent="0.25">
      <c r="A124" s="1" t="s">
        <v>199</v>
      </c>
      <c r="B124" s="1" t="s">
        <v>308</v>
      </c>
      <c r="C124" s="9">
        <v>2.5100000000000001E-2</v>
      </c>
      <c r="D124" s="9">
        <v>0</v>
      </c>
      <c r="E124" s="9">
        <v>2.0199999999999999E-2</v>
      </c>
      <c r="F124" s="9">
        <v>4.53E-2</v>
      </c>
      <c r="G124" s="9">
        <v>1.0917429862788401E-2</v>
      </c>
      <c r="H124" s="9">
        <v>1.0917429862788401E-2</v>
      </c>
      <c r="I124" s="9">
        <v>0</v>
      </c>
      <c r="J124" s="9">
        <f>ExitPrices[[#This Row],[2019/20 Exit Revenue Recovery Price]]+ExitPrices[[#This Row],[2019/20 Exit Firm Price]]</f>
        <v>1.0917429862788401E-2</v>
      </c>
      <c r="K124" s="9">
        <v>1.1344384152577675E-2</v>
      </c>
      <c r="L124" s="9">
        <v>1.1344384152577675E-2</v>
      </c>
      <c r="M124" s="9">
        <v>0</v>
      </c>
      <c r="N124" s="9">
        <f>ExitPrices[[#This Row],[2020/21 Exit Revenue Recovery Price]]+ExitPrices[[#This Row],[2020/21 Exit Firm Price]]</f>
        <v>1.1344384152577675E-2</v>
      </c>
      <c r="O124" s="9">
        <v>2.1287327919746343E-2</v>
      </c>
      <c r="P124" s="9">
        <v>2.1287327919746343E-2</v>
      </c>
      <c r="Q124" s="9">
        <v>0</v>
      </c>
      <c r="R124" s="9">
        <f>ExitPrices[[#This Row],[2021/22 Exit Revenue Recovery Price]]+ExitPrices[[#This Row],[2021/22 Exit Firm Price]]</f>
        <v>2.1287327919746343E-2</v>
      </c>
    </row>
    <row r="125" spans="1:18" x14ac:dyDescent="0.25">
      <c r="A125" s="1" t="s">
        <v>200</v>
      </c>
      <c r="B125" s="1" t="s">
        <v>314</v>
      </c>
      <c r="C125" s="9">
        <v>3.2399999999999998E-2</v>
      </c>
      <c r="D125" s="9">
        <v>0</v>
      </c>
      <c r="E125" s="9">
        <v>2.0199999999999999E-2</v>
      </c>
      <c r="F125" s="9">
        <v>5.2599999999999994E-2</v>
      </c>
      <c r="G125" s="9">
        <v>1.5241831385989363E-2</v>
      </c>
      <c r="H125" s="9">
        <v>1.5241831385989363E-2</v>
      </c>
      <c r="I125" s="9">
        <v>0</v>
      </c>
      <c r="J125" s="9">
        <f>ExitPrices[[#This Row],[2019/20 Exit Revenue Recovery Price]]+ExitPrices[[#This Row],[2019/20 Exit Firm Price]]</f>
        <v>1.5241831385989363E-2</v>
      </c>
      <c r="K125" s="9">
        <v>1.5837902565404377E-2</v>
      </c>
      <c r="L125" s="9">
        <v>1.5837902565404377E-2</v>
      </c>
      <c r="M125" s="9">
        <v>0</v>
      </c>
      <c r="N125" s="9">
        <f>ExitPrices[[#This Row],[2020/21 Exit Revenue Recovery Price]]+ExitPrices[[#This Row],[2020/21 Exit Firm Price]]</f>
        <v>1.5837902565404377E-2</v>
      </c>
      <c r="O125" s="9">
        <v>2.9354703795234124E-2</v>
      </c>
      <c r="P125" s="9">
        <v>2.9354703795234124E-2</v>
      </c>
      <c r="Q125" s="9">
        <v>0</v>
      </c>
      <c r="R125" s="9">
        <f>ExitPrices[[#This Row],[2021/22 Exit Revenue Recovery Price]]+ExitPrices[[#This Row],[2021/22 Exit Firm Price]]</f>
        <v>2.9354703795234124E-2</v>
      </c>
    </row>
    <row r="126" spans="1:18" x14ac:dyDescent="0.25">
      <c r="A126" s="1" t="s">
        <v>201</v>
      </c>
      <c r="B126" s="1" t="s">
        <v>304</v>
      </c>
      <c r="C126" s="9">
        <v>2.69E-2</v>
      </c>
      <c r="D126" s="9">
        <v>0</v>
      </c>
      <c r="E126" s="9">
        <v>2.0199999999999999E-2</v>
      </c>
      <c r="F126" s="9">
        <v>4.7100000000000003E-2</v>
      </c>
      <c r="G126" s="9">
        <v>1.4631670549349302E-2</v>
      </c>
      <c r="H126" s="9">
        <v>1.4631670549349302E-2</v>
      </c>
      <c r="I126" s="9">
        <v>0</v>
      </c>
      <c r="J126" s="9">
        <f>ExitPrices[[#This Row],[2019/20 Exit Revenue Recovery Price]]+ExitPrices[[#This Row],[2019/20 Exit Firm Price]]</f>
        <v>1.4631670549349302E-2</v>
      </c>
      <c r="K126" s="9">
        <v>1.5203879813465658E-2</v>
      </c>
      <c r="L126" s="9">
        <v>1.5203879813465658E-2</v>
      </c>
      <c r="M126" s="9">
        <v>0</v>
      </c>
      <c r="N126" s="9">
        <f>ExitPrices[[#This Row],[2020/21 Exit Revenue Recovery Price]]+ExitPrices[[#This Row],[2020/21 Exit Firm Price]]</f>
        <v>1.5203879813465658E-2</v>
      </c>
      <c r="O126" s="9">
        <v>2.731814545756046E-2</v>
      </c>
      <c r="P126" s="9">
        <v>2.731814545756046E-2</v>
      </c>
      <c r="Q126" s="9">
        <v>0</v>
      </c>
      <c r="R126" s="9">
        <f>ExitPrices[[#This Row],[2021/22 Exit Revenue Recovery Price]]+ExitPrices[[#This Row],[2021/22 Exit Firm Price]]</f>
        <v>2.731814545756046E-2</v>
      </c>
    </row>
    <row r="127" spans="1:18" x14ac:dyDescent="0.25">
      <c r="A127" s="1" t="s">
        <v>202</v>
      </c>
      <c r="B127" s="1" t="s">
        <v>305</v>
      </c>
      <c r="C127" s="9">
        <v>1.1599999999999999E-2</v>
      </c>
      <c r="D127" s="9">
        <v>0</v>
      </c>
      <c r="E127" s="9">
        <v>2.0199999999999999E-2</v>
      </c>
      <c r="F127" s="9">
        <v>3.1799999999999995E-2</v>
      </c>
      <c r="G127" s="9">
        <v>9.2009694414855823E-3</v>
      </c>
      <c r="H127" s="9">
        <v>9.2009694414855823E-3</v>
      </c>
      <c r="I127" s="9">
        <v>0</v>
      </c>
      <c r="J127" s="9">
        <f>ExitPrices[[#This Row],[2019/20 Exit Revenue Recovery Price]]+ExitPrices[[#This Row],[2019/20 Exit Firm Price]]</f>
        <v>9.2009694414855823E-3</v>
      </c>
      <c r="K127" s="9">
        <v>9.5607971136240644E-3</v>
      </c>
      <c r="L127" s="9">
        <v>9.5607971136240644E-3</v>
      </c>
      <c r="M127" s="9">
        <v>0</v>
      </c>
      <c r="N127" s="9">
        <f>ExitPrices[[#This Row],[2020/21 Exit Revenue Recovery Price]]+ExitPrices[[#This Row],[2020/21 Exit Firm Price]]</f>
        <v>9.5607971136240644E-3</v>
      </c>
      <c r="O127" s="9">
        <v>1.8552912439593495E-2</v>
      </c>
      <c r="P127" s="9">
        <v>1.8552912439593495E-2</v>
      </c>
      <c r="Q127" s="9">
        <v>0</v>
      </c>
      <c r="R127" s="9">
        <f>ExitPrices[[#This Row],[2021/22 Exit Revenue Recovery Price]]+ExitPrices[[#This Row],[2021/22 Exit Firm Price]]</f>
        <v>1.8552912439593495E-2</v>
      </c>
    </row>
    <row r="128" spans="1:18" x14ac:dyDescent="0.25">
      <c r="A128" s="1" t="s">
        <v>203</v>
      </c>
      <c r="B128" s="1" t="s">
        <v>310</v>
      </c>
      <c r="C128" s="9">
        <v>1.2E-2</v>
      </c>
      <c r="D128" s="9">
        <v>0</v>
      </c>
      <c r="E128" s="9">
        <v>2.0199999999999999E-2</v>
      </c>
      <c r="F128" s="9">
        <v>3.2199999999999999E-2</v>
      </c>
      <c r="G128" s="9">
        <v>1.1676397669547168E-2</v>
      </c>
      <c r="H128" s="9">
        <v>1.1676397669547168E-2</v>
      </c>
      <c r="I128" s="9">
        <v>0</v>
      </c>
      <c r="J128" s="9">
        <f>ExitPrices[[#This Row],[2019/20 Exit Revenue Recovery Price]]+ExitPrices[[#This Row],[2019/20 Exit Firm Price]]</f>
        <v>1.1676397669547168E-2</v>
      </c>
      <c r="K128" s="9">
        <v>1.2133033355505706E-2</v>
      </c>
      <c r="L128" s="9">
        <v>1.2133033355505706E-2</v>
      </c>
      <c r="M128" s="9">
        <v>0</v>
      </c>
      <c r="N128" s="9">
        <f>ExitPrices[[#This Row],[2020/21 Exit Revenue Recovery Price]]+ExitPrices[[#This Row],[2020/21 Exit Firm Price]]</f>
        <v>1.2133033355505706E-2</v>
      </c>
      <c r="O128" s="9">
        <v>2.2324122350053509E-2</v>
      </c>
      <c r="P128" s="9">
        <v>2.2324122350053509E-2</v>
      </c>
      <c r="Q128" s="9">
        <v>0</v>
      </c>
      <c r="R128" s="9">
        <f>ExitPrices[[#This Row],[2021/22 Exit Revenue Recovery Price]]+ExitPrices[[#This Row],[2021/22 Exit Firm Price]]</f>
        <v>2.2324122350053509E-2</v>
      </c>
    </row>
    <row r="129" spans="1:18" x14ac:dyDescent="0.25">
      <c r="A129" s="1" t="s">
        <v>204</v>
      </c>
      <c r="B129" s="1" t="s">
        <v>304</v>
      </c>
      <c r="C129" s="9">
        <v>1.06E-2</v>
      </c>
      <c r="D129" s="9">
        <v>0</v>
      </c>
      <c r="E129" s="9">
        <v>2.0199999999999999E-2</v>
      </c>
      <c r="F129" s="9">
        <v>3.0800000000000001E-2</v>
      </c>
      <c r="G129" s="9">
        <v>1.3375232213813057E-2</v>
      </c>
      <c r="H129" s="9">
        <v>1.3375232213813057E-2</v>
      </c>
      <c r="I129" s="9">
        <v>0</v>
      </c>
      <c r="J129" s="9">
        <f>ExitPrices[[#This Row],[2019/20 Exit Revenue Recovery Price]]+ExitPrices[[#This Row],[2019/20 Exit Firm Price]]</f>
        <v>1.3375232213813057E-2</v>
      </c>
      <c r="K129" s="9">
        <v>1.3898305211980837E-2</v>
      </c>
      <c r="L129" s="9">
        <v>1.3898305211980837E-2</v>
      </c>
      <c r="M129" s="9">
        <v>0</v>
      </c>
      <c r="N129" s="9">
        <f>ExitPrices[[#This Row],[2020/21 Exit Revenue Recovery Price]]+ExitPrices[[#This Row],[2020/21 Exit Firm Price]]</f>
        <v>1.3898305211980837E-2</v>
      </c>
      <c r="O129" s="9">
        <v>2.5356044433868071E-2</v>
      </c>
      <c r="P129" s="9">
        <v>2.5356044433868071E-2</v>
      </c>
      <c r="Q129" s="9">
        <v>0</v>
      </c>
      <c r="R129" s="9">
        <f>ExitPrices[[#This Row],[2021/22 Exit Revenue Recovery Price]]+ExitPrices[[#This Row],[2021/22 Exit Firm Price]]</f>
        <v>2.5356044433868071E-2</v>
      </c>
    </row>
    <row r="130" spans="1:18" x14ac:dyDescent="0.25">
      <c r="A130" s="1" t="s">
        <v>205</v>
      </c>
      <c r="B130" s="1" t="s">
        <v>313</v>
      </c>
      <c r="C130" s="9">
        <v>8.6E-3</v>
      </c>
      <c r="D130" s="9">
        <v>0</v>
      </c>
      <c r="E130" s="9">
        <v>2.0199999999999999E-2</v>
      </c>
      <c r="F130" s="9">
        <v>2.8799999999999999E-2</v>
      </c>
      <c r="G130" s="9">
        <v>1.0870509932698644E-2</v>
      </c>
      <c r="H130" s="9">
        <v>1.0870509932698644E-2</v>
      </c>
      <c r="I130" s="9">
        <v>0</v>
      </c>
      <c r="J130" s="9">
        <f>ExitPrices[[#This Row],[2019/20 Exit Revenue Recovery Price]]+ExitPrices[[#This Row],[2019/20 Exit Firm Price]]</f>
        <v>1.0870509932698644E-2</v>
      </c>
      <c r="K130" s="9">
        <v>1.1295629297447853E-2</v>
      </c>
      <c r="L130" s="9">
        <v>1.1295629297447853E-2</v>
      </c>
      <c r="M130" s="9">
        <v>0</v>
      </c>
      <c r="N130" s="9">
        <f>ExitPrices[[#This Row],[2020/21 Exit Revenue Recovery Price]]+ExitPrices[[#This Row],[2020/21 Exit Firm Price]]</f>
        <v>1.1295629297447853E-2</v>
      </c>
      <c r="O130" s="9">
        <v>1.8101169111518715E-2</v>
      </c>
      <c r="P130" s="9">
        <v>1.8101169111518715E-2</v>
      </c>
      <c r="Q130" s="9">
        <v>0</v>
      </c>
      <c r="R130" s="9">
        <f>ExitPrices[[#This Row],[2021/22 Exit Revenue Recovery Price]]+ExitPrices[[#This Row],[2021/22 Exit Firm Price]]</f>
        <v>1.8101169111518715E-2</v>
      </c>
    </row>
    <row r="131" spans="1:18" x14ac:dyDescent="0.25">
      <c r="A131" s="1" t="s">
        <v>206</v>
      </c>
      <c r="B131" s="1" t="s">
        <v>308</v>
      </c>
      <c r="C131" s="9">
        <v>2.6499999999999999E-2</v>
      </c>
      <c r="D131" s="9">
        <v>0</v>
      </c>
      <c r="E131" s="9">
        <v>2.0199999999999999E-2</v>
      </c>
      <c r="F131" s="9">
        <v>4.6699999999999998E-2</v>
      </c>
      <c r="G131" s="9">
        <v>1.1149348129450015E-2</v>
      </c>
      <c r="H131" s="9">
        <v>1.1149348129450015E-2</v>
      </c>
      <c r="I131" s="9">
        <v>0</v>
      </c>
      <c r="J131" s="9">
        <f>ExitPrices[[#This Row],[2019/20 Exit Revenue Recovery Price]]+ExitPrices[[#This Row],[2019/20 Exit Firm Price]]</f>
        <v>1.1149348129450015E-2</v>
      </c>
      <c r="K131" s="9">
        <v>1.1585372182001787E-2</v>
      </c>
      <c r="L131" s="9">
        <v>1.1585372182001787E-2</v>
      </c>
      <c r="M131" s="9">
        <v>0</v>
      </c>
      <c r="N131" s="9">
        <f>ExitPrices[[#This Row],[2020/21 Exit Revenue Recovery Price]]+ExitPrices[[#This Row],[2020/21 Exit Firm Price]]</f>
        <v>1.1585372182001787E-2</v>
      </c>
      <c r="O131" s="9">
        <v>2.16175059451672E-2</v>
      </c>
      <c r="P131" s="9">
        <v>2.16175059451672E-2</v>
      </c>
      <c r="Q131" s="9">
        <v>0</v>
      </c>
      <c r="R131" s="9">
        <f>ExitPrices[[#This Row],[2021/22 Exit Revenue Recovery Price]]+ExitPrices[[#This Row],[2021/22 Exit Firm Price]]</f>
        <v>2.16175059451672E-2</v>
      </c>
    </row>
    <row r="132" spans="1:18" x14ac:dyDescent="0.25">
      <c r="A132" s="1" t="s">
        <v>207</v>
      </c>
      <c r="B132" s="1" t="s">
        <v>304</v>
      </c>
      <c r="C132" s="9">
        <v>1.0500000000000001E-2</v>
      </c>
      <c r="D132" s="9">
        <v>0</v>
      </c>
      <c r="E132" s="9">
        <v>2.0199999999999999E-2</v>
      </c>
      <c r="F132" s="9">
        <v>3.0699999999999998E-2</v>
      </c>
      <c r="G132" s="9">
        <v>1.3219365238664941E-2</v>
      </c>
      <c r="H132" s="9">
        <v>1.3219365238664941E-2</v>
      </c>
      <c r="I132" s="9">
        <v>0</v>
      </c>
      <c r="J132" s="9">
        <f>ExitPrices[[#This Row],[2019/20 Exit Revenue Recovery Price]]+ExitPrices[[#This Row],[2019/20 Exit Firm Price]]</f>
        <v>1.3219365238664941E-2</v>
      </c>
      <c r="K132" s="9">
        <v>1.3736342656232492E-2</v>
      </c>
      <c r="L132" s="9">
        <v>1.3736342656232492E-2</v>
      </c>
      <c r="M132" s="9">
        <v>0</v>
      </c>
      <c r="N132" s="9">
        <f>ExitPrices[[#This Row],[2020/21 Exit Revenue Recovery Price]]+ExitPrices[[#This Row],[2020/21 Exit Firm Price]]</f>
        <v>1.3736342656232492E-2</v>
      </c>
      <c r="O132" s="9">
        <v>2.5083079040497541E-2</v>
      </c>
      <c r="P132" s="9">
        <v>2.5083079040497541E-2</v>
      </c>
      <c r="Q132" s="9">
        <v>0</v>
      </c>
      <c r="R132" s="9">
        <f>ExitPrices[[#This Row],[2021/22 Exit Revenue Recovery Price]]+ExitPrices[[#This Row],[2021/22 Exit Firm Price]]</f>
        <v>2.5083079040497541E-2</v>
      </c>
    </row>
    <row r="133" spans="1:18" x14ac:dyDescent="0.25">
      <c r="A133" s="1" t="s">
        <v>208</v>
      </c>
      <c r="B133" s="1" t="s">
        <v>306</v>
      </c>
      <c r="C133" s="9">
        <v>1.9400000000000001E-2</v>
      </c>
      <c r="D133" s="9">
        <v>0</v>
      </c>
      <c r="E133" s="9">
        <v>2.0199999999999999E-2</v>
      </c>
      <c r="F133" s="9">
        <v>3.9599999999999996E-2</v>
      </c>
      <c r="G133" s="9">
        <v>9.877324393599559E-3</v>
      </c>
      <c r="H133" s="9">
        <v>9.877324393599559E-3</v>
      </c>
      <c r="I133" s="9">
        <v>0</v>
      </c>
      <c r="J133" s="9">
        <f>ExitPrices[[#This Row],[2019/20 Exit Revenue Recovery Price]]+ExitPrices[[#This Row],[2019/20 Exit Firm Price]]</f>
        <v>9.877324393599559E-3</v>
      </c>
      <c r="K133" s="9">
        <v>1.0263602672873108E-2</v>
      </c>
      <c r="L133" s="9">
        <v>1.0263602672873108E-2</v>
      </c>
      <c r="M133" s="9">
        <v>0</v>
      </c>
      <c r="N133" s="9">
        <f>ExitPrices[[#This Row],[2020/21 Exit Revenue Recovery Price]]+ExitPrices[[#This Row],[2020/21 Exit Firm Price]]</f>
        <v>1.0263602672873108E-2</v>
      </c>
      <c r="O133" s="9">
        <v>1.979651429001161E-2</v>
      </c>
      <c r="P133" s="9">
        <v>1.979651429001161E-2</v>
      </c>
      <c r="Q133" s="9">
        <v>0</v>
      </c>
      <c r="R133" s="9">
        <f>ExitPrices[[#This Row],[2021/22 Exit Revenue Recovery Price]]+ExitPrices[[#This Row],[2021/22 Exit Firm Price]]</f>
        <v>1.979651429001161E-2</v>
      </c>
    </row>
    <row r="134" spans="1:18" x14ac:dyDescent="0.25">
      <c r="A134" s="1" t="s">
        <v>74</v>
      </c>
      <c r="B134" s="1" t="s">
        <v>311</v>
      </c>
      <c r="C134" s="9">
        <v>2.9999999999999997E-4</v>
      </c>
      <c r="D134" s="9">
        <v>0</v>
      </c>
      <c r="E134" s="9">
        <v>2.0199999999999999E-2</v>
      </c>
      <c r="F134" s="9">
        <v>2.0500000000000001E-2</v>
      </c>
      <c r="G134" s="9">
        <v>1.2079947376689257E-2</v>
      </c>
      <c r="H134" s="9">
        <v>1.2079947376689257E-2</v>
      </c>
      <c r="I134" s="9">
        <v>0</v>
      </c>
      <c r="J134" s="9">
        <f>ExitPrices[[#This Row],[2019/20 Exit Revenue Recovery Price]]+ExitPrices[[#This Row],[2019/20 Exit Firm Price]]</f>
        <v>1.2079947376689257E-2</v>
      </c>
      <c r="K134" s="9">
        <v>1.2552364916140148E-2</v>
      </c>
      <c r="L134" s="9">
        <v>1.2552364916140148E-2</v>
      </c>
      <c r="M134" s="9">
        <v>0</v>
      </c>
      <c r="N134" s="9">
        <f>ExitPrices[[#This Row],[2020/21 Exit Revenue Recovery Price]]+ExitPrices[[#This Row],[2020/21 Exit Firm Price]]</f>
        <v>1.2552364916140148E-2</v>
      </c>
      <c r="O134" s="9">
        <v>1.8218845690649021E-2</v>
      </c>
      <c r="P134" s="9">
        <v>1.8218845690649021E-2</v>
      </c>
      <c r="Q134" s="9">
        <v>0</v>
      </c>
      <c r="R134" s="9">
        <f>ExitPrices[[#This Row],[2021/22 Exit Revenue Recovery Price]]+ExitPrices[[#This Row],[2021/22 Exit Firm Price]]</f>
        <v>1.8218845690649021E-2</v>
      </c>
    </row>
    <row r="135" spans="1:18" x14ac:dyDescent="0.25">
      <c r="A135" s="1" t="s">
        <v>209</v>
      </c>
      <c r="B135" s="1" t="s">
        <v>303</v>
      </c>
      <c r="C135" s="9">
        <v>1E-4</v>
      </c>
      <c r="D135" s="9">
        <v>0</v>
      </c>
      <c r="E135" s="9">
        <v>2.0199999999999999E-2</v>
      </c>
      <c r="F135" s="9">
        <v>2.0299999999999999E-2</v>
      </c>
      <c r="G135" s="9">
        <v>1.2295085301607486E-2</v>
      </c>
      <c r="H135" s="9">
        <v>1.2295085301607486E-2</v>
      </c>
      <c r="I135" s="9">
        <v>0</v>
      </c>
      <c r="J135" s="9">
        <f>ExitPrices[[#This Row],[2019/20 Exit Revenue Recovery Price]]+ExitPrices[[#This Row],[2019/20 Exit Firm Price]]</f>
        <v>1.2295085301607486E-2</v>
      </c>
      <c r="K135" s="9">
        <v>1.2775916365220623E-2</v>
      </c>
      <c r="L135" s="9">
        <v>1.2775916365220623E-2</v>
      </c>
      <c r="M135" s="9">
        <v>0</v>
      </c>
      <c r="N135" s="9">
        <f>ExitPrices[[#This Row],[2020/21 Exit Revenue Recovery Price]]+ExitPrices[[#This Row],[2020/21 Exit Firm Price]]</f>
        <v>1.2775916365220623E-2</v>
      </c>
      <c r="O135" s="9">
        <v>1.8398545318796158E-2</v>
      </c>
      <c r="P135" s="9">
        <v>1.8398545318796158E-2</v>
      </c>
      <c r="Q135" s="9">
        <v>0</v>
      </c>
      <c r="R135" s="9">
        <f>ExitPrices[[#This Row],[2021/22 Exit Revenue Recovery Price]]+ExitPrices[[#This Row],[2021/22 Exit Firm Price]]</f>
        <v>1.8398545318796158E-2</v>
      </c>
    </row>
    <row r="136" spans="1:18" x14ac:dyDescent="0.25">
      <c r="A136" s="1" t="s">
        <v>210</v>
      </c>
      <c r="B136" s="1" t="s">
        <v>307</v>
      </c>
      <c r="C136" s="9">
        <v>6.0000000000000001E-3</v>
      </c>
      <c r="D136" s="9">
        <v>0</v>
      </c>
      <c r="E136" s="9">
        <v>2.0199999999999999E-2</v>
      </c>
      <c r="F136" s="9">
        <v>2.6200000000000001E-2</v>
      </c>
      <c r="G136" s="9">
        <v>9.0384730613331313E-3</v>
      </c>
      <c r="H136" s="9">
        <v>9.0384730613331313E-3</v>
      </c>
      <c r="I136" s="9">
        <v>0</v>
      </c>
      <c r="J136" s="9">
        <f>ExitPrices[[#This Row],[2019/20 Exit Revenue Recovery Price]]+ExitPrices[[#This Row],[2019/20 Exit Firm Price]]</f>
        <v>9.0384730613331313E-3</v>
      </c>
      <c r="K136" s="9">
        <v>9.3919458928677993E-3</v>
      </c>
      <c r="L136" s="9">
        <v>9.3919458928677993E-3</v>
      </c>
      <c r="M136" s="9">
        <v>0</v>
      </c>
      <c r="N136" s="9">
        <f>ExitPrices[[#This Row],[2020/21 Exit Revenue Recovery Price]]+ExitPrices[[#This Row],[2020/21 Exit Firm Price]]</f>
        <v>9.3919458928677993E-3</v>
      </c>
      <c r="O136" s="9">
        <v>1.5154738059887601E-2</v>
      </c>
      <c r="P136" s="9">
        <v>1.5154738059887601E-2</v>
      </c>
      <c r="Q136" s="9">
        <v>0</v>
      </c>
      <c r="R136" s="9">
        <f>ExitPrices[[#This Row],[2021/22 Exit Revenue Recovery Price]]+ExitPrices[[#This Row],[2021/22 Exit Firm Price]]</f>
        <v>1.5154738059887601E-2</v>
      </c>
    </row>
    <row r="137" spans="1:18" x14ac:dyDescent="0.25">
      <c r="A137" s="1" t="s">
        <v>73</v>
      </c>
      <c r="B137" s="1" t="s">
        <v>308</v>
      </c>
      <c r="C137" s="9">
        <v>2.2800000000000001E-2</v>
      </c>
      <c r="D137" s="9">
        <v>0</v>
      </c>
      <c r="E137" s="9">
        <v>2.0199999999999999E-2</v>
      </c>
      <c r="F137" s="9">
        <v>4.2999999999999997E-2</v>
      </c>
      <c r="G137" s="9">
        <v>1.0480065333211615E-2</v>
      </c>
      <c r="H137" s="9">
        <v>1.0480065333211615E-2</v>
      </c>
      <c r="I137" s="9">
        <v>0</v>
      </c>
      <c r="J137" s="9">
        <f>ExitPrices[[#This Row],[2019/20 Exit Revenue Recovery Price]]+ExitPrices[[#This Row],[2019/20 Exit Firm Price]]</f>
        <v>1.0480065333211615E-2</v>
      </c>
      <c r="K137" s="9">
        <v>1.0889915353548156E-2</v>
      </c>
      <c r="L137" s="9">
        <v>1.0889915353548156E-2</v>
      </c>
      <c r="M137" s="9">
        <v>0</v>
      </c>
      <c r="N137" s="9">
        <f>ExitPrices[[#This Row],[2020/21 Exit Revenue Recovery Price]]+ExitPrices[[#This Row],[2020/21 Exit Firm Price]]</f>
        <v>1.0889915353548156E-2</v>
      </c>
      <c r="O137" s="9">
        <v>2.0343248484636704E-2</v>
      </c>
      <c r="P137" s="9">
        <v>2.0343248484636704E-2</v>
      </c>
      <c r="Q137" s="9">
        <v>0</v>
      </c>
      <c r="R137" s="9">
        <f>ExitPrices[[#This Row],[2021/22 Exit Revenue Recovery Price]]+ExitPrices[[#This Row],[2021/22 Exit Firm Price]]</f>
        <v>2.0343248484636704E-2</v>
      </c>
    </row>
    <row r="138" spans="1:18" x14ac:dyDescent="0.25">
      <c r="A138" s="1" t="s">
        <v>211</v>
      </c>
      <c r="B138" s="1" t="s">
        <v>298</v>
      </c>
      <c r="C138" s="9">
        <v>2.2800000000000001E-2</v>
      </c>
      <c r="D138" s="9">
        <v>0</v>
      </c>
      <c r="E138" s="9">
        <v>0</v>
      </c>
      <c r="F138" s="9">
        <v>2.2800000000000001E-2</v>
      </c>
      <c r="G138" s="9">
        <v>5.2400326666058091E-3</v>
      </c>
      <c r="H138" s="9">
        <v>5.2400326666058091E-3</v>
      </c>
      <c r="I138" s="9">
        <v>0</v>
      </c>
      <c r="J138" s="9">
        <f>ExitPrices[[#This Row],[2019/20 Exit Revenue Recovery Price]]+ExitPrices[[#This Row],[2019/20 Exit Firm Price]]</f>
        <v>5.2400326666058091E-3</v>
      </c>
      <c r="K138" s="9">
        <v>5.444957676774078E-3</v>
      </c>
      <c r="L138" s="9">
        <v>5.444957676774078E-3</v>
      </c>
      <c r="M138" s="9">
        <v>0</v>
      </c>
      <c r="N138" s="9">
        <f>ExitPrices[[#This Row],[2020/21 Exit Revenue Recovery Price]]+ExitPrices[[#This Row],[2020/21 Exit Firm Price]]</f>
        <v>5.444957676774078E-3</v>
      </c>
      <c r="O138" s="9">
        <v>0</v>
      </c>
      <c r="P138" s="9">
        <v>0</v>
      </c>
      <c r="Q138" s="9">
        <v>0</v>
      </c>
      <c r="R138" s="9">
        <f>ExitPrices[[#This Row],[2021/22 Exit Revenue Recovery Price]]+ExitPrices[[#This Row],[2021/22 Exit Firm Price]]</f>
        <v>0</v>
      </c>
    </row>
    <row r="139" spans="1:18" x14ac:dyDescent="0.25">
      <c r="A139" s="1" t="s">
        <v>212</v>
      </c>
      <c r="B139" s="1" t="s">
        <v>307</v>
      </c>
      <c r="C139" s="9">
        <v>1E-4</v>
      </c>
      <c r="D139" s="9">
        <v>0</v>
      </c>
      <c r="E139" s="9">
        <v>2.0199999999999999E-2</v>
      </c>
      <c r="F139" s="9">
        <v>2.0299999999999999E-2</v>
      </c>
      <c r="G139" s="9">
        <v>8.5211899728198197E-3</v>
      </c>
      <c r="H139" s="9">
        <v>8.5211899728198197E-3</v>
      </c>
      <c r="I139" s="9">
        <v>0</v>
      </c>
      <c r="J139" s="9">
        <f>ExitPrices[[#This Row],[2019/20 Exit Revenue Recovery Price]]+ExitPrices[[#This Row],[2019/20 Exit Firm Price]]</f>
        <v>8.5211899728198197E-3</v>
      </c>
      <c r="K139" s="9">
        <v>8.8544331132594297E-3</v>
      </c>
      <c r="L139" s="9">
        <v>8.8544331132594297E-3</v>
      </c>
      <c r="M139" s="9">
        <v>0</v>
      </c>
      <c r="N139" s="9">
        <f>ExitPrices[[#This Row],[2020/21 Exit Revenue Recovery Price]]+ExitPrices[[#This Row],[2020/21 Exit Firm Price]]</f>
        <v>8.8544331132594297E-3</v>
      </c>
      <c r="O139" s="9">
        <v>1.4214960999300596E-2</v>
      </c>
      <c r="P139" s="9">
        <v>1.4214960999300596E-2</v>
      </c>
      <c r="Q139" s="9">
        <v>0</v>
      </c>
      <c r="R139" s="9">
        <f>ExitPrices[[#This Row],[2021/22 Exit Revenue Recovery Price]]+ExitPrices[[#This Row],[2021/22 Exit Firm Price]]</f>
        <v>1.4214960999300596E-2</v>
      </c>
    </row>
    <row r="140" spans="1:18" x14ac:dyDescent="0.25">
      <c r="A140" s="1" t="s">
        <v>213</v>
      </c>
      <c r="B140" s="1" t="s">
        <v>304</v>
      </c>
      <c r="C140" s="9">
        <v>1E-4</v>
      </c>
      <c r="D140" s="9">
        <v>0</v>
      </c>
      <c r="E140" s="9">
        <v>2.0199999999999999E-2</v>
      </c>
      <c r="F140" s="9">
        <v>2.0299999999999999E-2</v>
      </c>
      <c r="G140" s="9">
        <v>1.7153478804937887E-2</v>
      </c>
      <c r="H140" s="9">
        <v>1.7153478804937887E-2</v>
      </c>
      <c r="I140" s="9">
        <v>0</v>
      </c>
      <c r="J140" s="9">
        <f>ExitPrices[[#This Row],[2019/20 Exit Revenue Recovery Price]]+ExitPrices[[#This Row],[2019/20 Exit Firm Price]]</f>
        <v>1.7153478804937887E-2</v>
      </c>
      <c r="K140" s="9">
        <v>1.7824309893630319E-2</v>
      </c>
      <c r="L140" s="9">
        <v>1.7824309893630319E-2</v>
      </c>
      <c r="M140" s="9">
        <v>0</v>
      </c>
      <c r="N140" s="9">
        <f>ExitPrices[[#This Row],[2020/21 Exit Revenue Recovery Price]]+ExitPrices[[#This Row],[2020/21 Exit Firm Price]]</f>
        <v>1.7824309893630319E-2</v>
      </c>
      <c r="O140" s="9">
        <v>3.2543177422576008E-2</v>
      </c>
      <c r="P140" s="9">
        <v>3.2543177422576008E-2</v>
      </c>
      <c r="Q140" s="9">
        <v>0</v>
      </c>
      <c r="R140" s="9">
        <f>ExitPrices[[#This Row],[2021/22 Exit Revenue Recovery Price]]+ExitPrices[[#This Row],[2021/22 Exit Firm Price]]</f>
        <v>3.2543177422576008E-2</v>
      </c>
    </row>
    <row r="141" spans="1:18" x14ac:dyDescent="0.25">
      <c r="A141" s="1" t="s">
        <v>214</v>
      </c>
      <c r="B141" s="1" t="s">
        <v>304</v>
      </c>
      <c r="C141" s="9">
        <v>7.4999999999999997E-3</v>
      </c>
      <c r="D141" s="9">
        <v>0</v>
      </c>
      <c r="E141" s="9">
        <v>2.0199999999999999E-2</v>
      </c>
      <c r="F141" s="9">
        <v>2.7699999999999999E-2</v>
      </c>
      <c r="G141" s="9">
        <v>8.9966114617229965E-3</v>
      </c>
      <c r="H141" s="9">
        <v>8.9966114617229965E-3</v>
      </c>
      <c r="I141" s="9">
        <v>0</v>
      </c>
      <c r="J141" s="9">
        <f>ExitPrices[[#This Row],[2019/20 Exit Revenue Recovery Price]]+ExitPrices[[#This Row],[2019/20 Exit Firm Price]]</f>
        <v>8.9966114617229965E-3</v>
      </c>
      <c r="K141" s="9">
        <v>9.3484471872944865E-3</v>
      </c>
      <c r="L141" s="9">
        <v>9.3484471872944865E-3</v>
      </c>
      <c r="M141" s="9">
        <v>0</v>
      </c>
      <c r="N141" s="9">
        <f>ExitPrices[[#This Row],[2020/21 Exit Revenue Recovery Price]]+ExitPrices[[#This Row],[2020/21 Exit Firm Price]]</f>
        <v>9.3484471872944865E-3</v>
      </c>
      <c r="O141" s="9">
        <v>1.7356644600548966E-2</v>
      </c>
      <c r="P141" s="9">
        <v>1.7356644600548966E-2</v>
      </c>
      <c r="Q141" s="9">
        <v>0</v>
      </c>
      <c r="R141" s="9">
        <f>ExitPrices[[#This Row],[2021/22 Exit Revenue Recovery Price]]+ExitPrices[[#This Row],[2021/22 Exit Firm Price]]</f>
        <v>1.7356644600548966E-2</v>
      </c>
    </row>
    <row r="142" spans="1:18" x14ac:dyDescent="0.25">
      <c r="A142" s="1" t="s">
        <v>215</v>
      </c>
      <c r="B142" s="1" t="s">
        <v>310</v>
      </c>
      <c r="C142" s="9">
        <v>7.1000000000000004E-3</v>
      </c>
      <c r="D142" s="9">
        <v>0</v>
      </c>
      <c r="E142" s="9">
        <v>2.0199999999999999E-2</v>
      </c>
      <c r="F142" s="9">
        <v>2.7299999999999998E-2</v>
      </c>
      <c r="G142" s="9">
        <v>8.9966114617229965E-3</v>
      </c>
      <c r="H142" s="9">
        <v>8.9966114617229965E-3</v>
      </c>
      <c r="I142" s="9">
        <v>0</v>
      </c>
      <c r="J142" s="9">
        <f>ExitPrices[[#This Row],[2019/20 Exit Revenue Recovery Price]]+ExitPrices[[#This Row],[2019/20 Exit Firm Price]]</f>
        <v>8.9966114617229965E-3</v>
      </c>
      <c r="K142" s="9">
        <v>9.3484471872944831E-3</v>
      </c>
      <c r="L142" s="9">
        <v>9.3484471872944831E-3</v>
      </c>
      <c r="M142" s="9">
        <v>0</v>
      </c>
      <c r="N142" s="9">
        <f>ExitPrices[[#This Row],[2020/21 Exit Revenue Recovery Price]]+ExitPrices[[#This Row],[2020/21 Exit Firm Price]]</f>
        <v>9.3484471872944831E-3</v>
      </c>
      <c r="O142" s="9">
        <v>1.7356644600548969E-2</v>
      </c>
      <c r="P142" s="9">
        <v>1.7356644600548969E-2</v>
      </c>
      <c r="Q142" s="9">
        <v>0</v>
      </c>
      <c r="R142" s="9">
        <f>ExitPrices[[#This Row],[2021/22 Exit Revenue Recovery Price]]+ExitPrices[[#This Row],[2021/22 Exit Firm Price]]</f>
        <v>1.7356644600548969E-2</v>
      </c>
    </row>
    <row r="143" spans="1:18" x14ac:dyDescent="0.25">
      <c r="A143" s="1" t="s">
        <v>216</v>
      </c>
      <c r="B143" s="1" t="s">
        <v>317</v>
      </c>
      <c r="C143" s="9">
        <v>1.21E-2</v>
      </c>
      <c r="D143" s="9">
        <v>0</v>
      </c>
      <c r="E143" s="9">
        <v>2.0199999999999999E-2</v>
      </c>
      <c r="F143" s="9">
        <v>3.2299999999999995E-2</v>
      </c>
      <c r="G143" s="9">
        <v>1.1165286510422237E-2</v>
      </c>
      <c r="H143" s="9">
        <v>1.1165286510422237E-2</v>
      </c>
      <c r="I143" s="9">
        <v>0</v>
      </c>
      <c r="J143" s="9">
        <f>ExitPrices[[#This Row],[2019/20 Exit Revenue Recovery Price]]+ExitPrices[[#This Row],[2019/20 Exit Firm Price]]</f>
        <v>1.1165286510422237E-2</v>
      </c>
      <c r="K143" s="9">
        <v>1.160193387452388E-2</v>
      </c>
      <c r="L143" s="9">
        <v>1.160193387452388E-2</v>
      </c>
      <c r="M143" s="9">
        <v>0</v>
      </c>
      <c r="N143" s="9">
        <f>ExitPrices[[#This Row],[2020/21 Exit Revenue Recovery Price]]+ExitPrices[[#This Row],[2020/21 Exit Firm Price]]</f>
        <v>1.160193387452388E-2</v>
      </c>
      <c r="O143" s="9">
        <v>2.1252767315012858E-2</v>
      </c>
      <c r="P143" s="9">
        <v>2.1252767315012858E-2</v>
      </c>
      <c r="Q143" s="9">
        <v>0</v>
      </c>
      <c r="R143" s="9">
        <f>ExitPrices[[#This Row],[2021/22 Exit Revenue Recovery Price]]+ExitPrices[[#This Row],[2021/22 Exit Firm Price]]</f>
        <v>2.1252767315012858E-2</v>
      </c>
    </row>
    <row r="144" spans="1:18" x14ac:dyDescent="0.25">
      <c r="A144" s="1" t="s">
        <v>217</v>
      </c>
      <c r="B144" s="1" t="s">
        <v>317</v>
      </c>
      <c r="C144" s="9">
        <v>1.21E-2</v>
      </c>
      <c r="D144" s="9">
        <v>0</v>
      </c>
      <c r="E144" s="9">
        <v>2.0199999999999999E-2</v>
      </c>
      <c r="F144" s="9">
        <v>3.2299999999999995E-2</v>
      </c>
      <c r="G144" s="9">
        <v>1.1165286510422237E-2</v>
      </c>
      <c r="H144" s="9">
        <v>1.1165286510422237E-2</v>
      </c>
      <c r="I144" s="9">
        <v>0</v>
      </c>
      <c r="J144" s="9">
        <f>ExitPrices[[#This Row],[2019/20 Exit Revenue Recovery Price]]+ExitPrices[[#This Row],[2019/20 Exit Firm Price]]</f>
        <v>1.1165286510422237E-2</v>
      </c>
      <c r="K144" s="9">
        <v>1.160193387452388E-2</v>
      </c>
      <c r="L144" s="9">
        <v>1.160193387452388E-2</v>
      </c>
      <c r="M144" s="9">
        <v>0</v>
      </c>
      <c r="N144" s="9">
        <f>ExitPrices[[#This Row],[2020/21 Exit Revenue Recovery Price]]+ExitPrices[[#This Row],[2020/21 Exit Firm Price]]</f>
        <v>1.160193387452388E-2</v>
      </c>
      <c r="O144" s="9">
        <v>2.1252767315012858E-2</v>
      </c>
      <c r="P144" s="9">
        <v>2.1252767315012858E-2</v>
      </c>
      <c r="Q144" s="9">
        <v>0</v>
      </c>
      <c r="R144" s="9">
        <f>ExitPrices[[#This Row],[2021/22 Exit Revenue Recovery Price]]+ExitPrices[[#This Row],[2021/22 Exit Firm Price]]</f>
        <v>2.1252767315012858E-2</v>
      </c>
    </row>
    <row r="145" spans="1:18" x14ac:dyDescent="0.25">
      <c r="A145" s="1" t="s">
        <v>218</v>
      </c>
      <c r="B145" s="1" t="s">
        <v>312</v>
      </c>
      <c r="C145" s="9">
        <v>1E-4</v>
      </c>
      <c r="D145" s="9">
        <v>0</v>
      </c>
      <c r="E145" s="9">
        <v>2.0199999999999999E-2</v>
      </c>
      <c r="F145" s="9">
        <v>2.0299999999999999E-2</v>
      </c>
      <c r="G145" s="9">
        <v>1.0383326725659918E-2</v>
      </c>
      <c r="H145" s="9">
        <v>1.0383326725659918E-2</v>
      </c>
      <c r="I145" s="9">
        <v>0</v>
      </c>
      <c r="J145" s="9">
        <f>ExitPrices[[#This Row],[2019/20 Exit Revenue Recovery Price]]+ExitPrices[[#This Row],[2019/20 Exit Firm Price]]</f>
        <v>1.0383326725659918E-2</v>
      </c>
      <c r="K145" s="9">
        <v>1.0789393532914117E-2</v>
      </c>
      <c r="L145" s="9">
        <v>1.0789393532914117E-2</v>
      </c>
      <c r="M145" s="9">
        <v>0</v>
      </c>
      <c r="N145" s="9">
        <f>ExitPrices[[#This Row],[2020/21 Exit Revenue Recovery Price]]+ExitPrices[[#This Row],[2020/21 Exit Firm Price]]</f>
        <v>1.0789393532914117E-2</v>
      </c>
      <c r="O145" s="9">
        <v>1.5830764609929091E-2</v>
      </c>
      <c r="P145" s="9">
        <v>1.5830764609929091E-2</v>
      </c>
      <c r="Q145" s="9">
        <v>0</v>
      </c>
      <c r="R145" s="9">
        <f>ExitPrices[[#This Row],[2021/22 Exit Revenue Recovery Price]]+ExitPrices[[#This Row],[2021/22 Exit Firm Price]]</f>
        <v>1.5830764609929091E-2</v>
      </c>
    </row>
    <row r="146" spans="1:18" x14ac:dyDescent="0.25">
      <c r="A146" s="1" t="s">
        <v>219</v>
      </c>
      <c r="B146" s="1" t="s">
        <v>307</v>
      </c>
      <c r="C146" s="9">
        <v>2.7000000000000001E-3</v>
      </c>
      <c r="D146" s="9">
        <v>0</v>
      </c>
      <c r="E146" s="9">
        <v>2.0199999999999999E-2</v>
      </c>
      <c r="F146" s="9">
        <v>2.29E-2</v>
      </c>
      <c r="G146" s="9">
        <v>9.5682007651430607E-3</v>
      </c>
      <c r="H146" s="9">
        <v>9.5682007651430607E-3</v>
      </c>
      <c r="I146" s="9">
        <v>0</v>
      </c>
      <c r="J146" s="9">
        <f>ExitPrices[[#This Row],[2019/20 Exit Revenue Recovery Price]]+ExitPrices[[#This Row],[2019/20 Exit Firm Price]]</f>
        <v>9.5682007651430607E-3</v>
      </c>
      <c r="K146" s="9">
        <v>9.942389966593029E-3</v>
      </c>
      <c r="L146" s="9">
        <v>9.942389966593029E-3</v>
      </c>
      <c r="M146" s="9">
        <v>0</v>
      </c>
      <c r="N146" s="9">
        <f>ExitPrices[[#This Row],[2020/21 Exit Revenue Recovery Price]]+ExitPrices[[#This Row],[2020/21 Exit Firm Price]]</f>
        <v>9.942389966593029E-3</v>
      </c>
      <c r="O146" s="9">
        <v>1.4844492980935162E-2</v>
      </c>
      <c r="P146" s="9">
        <v>1.4844492980935162E-2</v>
      </c>
      <c r="Q146" s="9">
        <v>0</v>
      </c>
      <c r="R146" s="9">
        <f>ExitPrices[[#This Row],[2021/22 Exit Revenue Recovery Price]]+ExitPrices[[#This Row],[2021/22 Exit Firm Price]]</f>
        <v>1.4844492980935162E-2</v>
      </c>
    </row>
    <row r="147" spans="1:18" x14ac:dyDescent="0.25">
      <c r="A147" s="1" t="s">
        <v>220</v>
      </c>
      <c r="B147" s="1" t="s">
        <v>312</v>
      </c>
      <c r="C147" s="9">
        <v>2.3400000000000001E-2</v>
      </c>
      <c r="D147" s="9">
        <v>0</v>
      </c>
      <c r="E147" s="9">
        <v>2.0199999999999999E-2</v>
      </c>
      <c r="F147" s="9">
        <v>4.36E-2</v>
      </c>
      <c r="G147" s="9">
        <v>1.0405700268338298E-2</v>
      </c>
      <c r="H147" s="9">
        <v>1.0405700268338298E-2</v>
      </c>
      <c r="I147" s="9">
        <v>0</v>
      </c>
      <c r="J147" s="9">
        <f>ExitPrices[[#This Row],[2019/20 Exit Revenue Recovery Price]]+ExitPrices[[#This Row],[2019/20 Exit Firm Price]]</f>
        <v>1.0405700268338298E-2</v>
      </c>
      <c r="K147" s="9">
        <v>1.0812642050760131E-2</v>
      </c>
      <c r="L147" s="9">
        <v>1.0812642050760131E-2</v>
      </c>
      <c r="M147" s="9">
        <v>0</v>
      </c>
      <c r="N147" s="9">
        <f>ExitPrices[[#This Row],[2020/21 Exit Revenue Recovery Price]]+ExitPrices[[#This Row],[2020/21 Exit Firm Price]]</f>
        <v>1.0812642050760131E-2</v>
      </c>
      <c r="O147" s="9">
        <v>2.0336740934116901E-2</v>
      </c>
      <c r="P147" s="9">
        <v>2.0336740934116901E-2</v>
      </c>
      <c r="Q147" s="9">
        <v>0</v>
      </c>
      <c r="R147" s="9">
        <f>ExitPrices[[#This Row],[2021/22 Exit Revenue Recovery Price]]+ExitPrices[[#This Row],[2021/22 Exit Firm Price]]</f>
        <v>2.0336740934116901E-2</v>
      </c>
    </row>
    <row r="148" spans="1:18" x14ac:dyDescent="0.25">
      <c r="A148" s="1" t="s">
        <v>221</v>
      </c>
      <c r="B148" s="1" t="s">
        <v>303</v>
      </c>
      <c r="C148" s="9">
        <v>1E-4</v>
      </c>
      <c r="D148" s="9">
        <v>0</v>
      </c>
      <c r="E148" s="9">
        <v>2.0199999999999999E-2</v>
      </c>
      <c r="F148" s="9">
        <v>2.0299999999999999E-2</v>
      </c>
      <c r="G148" s="9">
        <v>1.5465191101062255E-2</v>
      </c>
      <c r="H148" s="9">
        <v>1.5465191101062255E-2</v>
      </c>
      <c r="I148" s="9">
        <v>0</v>
      </c>
      <c r="J148" s="9">
        <f>ExitPrices[[#This Row],[2019/20 Exit Revenue Recovery Price]]+ExitPrices[[#This Row],[2019/20 Exit Firm Price]]</f>
        <v>1.5465191101062255E-2</v>
      </c>
      <c r="K148" s="9">
        <v>1.6069997338976849E-2</v>
      </c>
      <c r="L148" s="9">
        <v>1.6069997338976849E-2</v>
      </c>
      <c r="M148" s="9">
        <v>0</v>
      </c>
      <c r="N148" s="9">
        <f>ExitPrices[[#This Row],[2020/21 Exit Revenue Recovery Price]]+ExitPrices[[#This Row],[2020/21 Exit Firm Price]]</f>
        <v>1.6069997338976849E-2</v>
      </c>
      <c r="O148" s="9">
        <v>2.0891399890235404E-2</v>
      </c>
      <c r="P148" s="9">
        <v>2.0891399890235404E-2</v>
      </c>
      <c r="Q148" s="9">
        <v>0</v>
      </c>
      <c r="R148" s="9">
        <f>ExitPrices[[#This Row],[2021/22 Exit Revenue Recovery Price]]+ExitPrices[[#This Row],[2021/22 Exit Firm Price]]</f>
        <v>2.0891399890235404E-2</v>
      </c>
    </row>
    <row r="149" spans="1:18" x14ac:dyDescent="0.25">
      <c r="A149" s="1" t="s">
        <v>222</v>
      </c>
      <c r="B149" s="1" t="s">
        <v>309</v>
      </c>
      <c r="C149" s="9">
        <v>2.5399999999999999E-2</v>
      </c>
      <c r="D149" s="9">
        <v>0</v>
      </c>
      <c r="E149" s="9">
        <v>2.0199999999999999E-2</v>
      </c>
      <c r="F149" s="9">
        <v>4.5600000000000002E-2</v>
      </c>
      <c r="G149" s="9">
        <v>1.2927261812047971E-2</v>
      </c>
      <c r="H149" s="9">
        <v>1.2927261812047971E-2</v>
      </c>
      <c r="I149" s="9">
        <v>0</v>
      </c>
      <c r="J149" s="9">
        <f>ExitPrices[[#This Row],[2019/20 Exit Revenue Recovery Price]]+ExitPrices[[#This Row],[2019/20 Exit Firm Price]]</f>
        <v>1.2927261812047971E-2</v>
      </c>
      <c r="K149" s="9">
        <v>1.3432815770740705E-2</v>
      </c>
      <c r="L149" s="9">
        <v>1.3432815770740705E-2</v>
      </c>
      <c r="M149" s="9">
        <v>0</v>
      </c>
      <c r="N149" s="9">
        <f>ExitPrices[[#This Row],[2020/21 Exit Revenue Recovery Price]]+ExitPrices[[#This Row],[2020/21 Exit Firm Price]]</f>
        <v>1.3432815770740705E-2</v>
      </c>
      <c r="O149" s="9">
        <v>2.5304620381032192E-2</v>
      </c>
      <c r="P149" s="9">
        <v>2.5304620381032192E-2</v>
      </c>
      <c r="Q149" s="9">
        <v>0</v>
      </c>
      <c r="R149" s="9">
        <f>ExitPrices[[#This Row],[2021/22 Exit Revenue Recovery Price]]+ExitPrices[[#This Row],[2021/22 Exit Firm Price]]</f>
        <v>2.5304620381032192E-2</v>
      </c>
    </row>
    <row r="150" spans="1:18" x14ac:dyDescent="0.25">
      <c r="A150" s="1" t="s">
        <v>223</v>
      </c>
      <c r="B150" s="1" t="s">
        <v>307</v>
      </c>
      <c r="C150" s="9">
        <v>1.6000000000000001E-3</v>
      </c>
      <c r="D150" s="9">
        <v>0</v>
      </c>
      <c r="E150" s="9">
        <v>2.0199999999999999E-2</v>
      </c>
      <c r="F150" s="9">
        <v>2.18E-2</v>
      </c>
      <c r="G150" s="9">
        <v>8.6507782807125674E-3</v>
      </c>
      <c r="H150" s="9">
        <v>8.6507782807125674E-3</v>
      </c>
      <c r="I150" s="9">
        <v>0</v>
      </c>
      <c r="J150" s="9">
        <f>ExitPrices[[#This Row],[2019/20 Exit Revenue Recovery Price]]+ExitPrices[[#This Row],[2019/20 Exit Firm Price]]</f>
        <v>8.6507782807125674E-3</v>
      </c>
      <c r="K150" s="9">
        <v>8.9890893066029397E-3</v>
      </c>
      <c r="L150" s="9">
        <v>8.9890893066029397E-3</v>
      </c>
      <c r="M150" s="9">
        <v>0</v>
      </c>
      <c r="N150" s="9">
        <f>ExitPrices[[#This Row],[2020/21 Exit Revenue Recovery Price]]+ExitPrices[[#This Row],[2020/21 Exit Firm Price]]</f>
        <v>8.9890893066029397E-3</v>
      </c>
      <c r="O150" s="9">
        <v>1.4691596696919145E-2</v>
      </c>
      <c r="P150" s="9">
        <v>1.4691596696919145E-2</v>
      </c>
      <c r="Q150" s="9">
        <v>0</v>
      </c>
      <c r="R150" s="9">
        <f>ExitPrices[[#This Row],[2021/22 Exit Revenue Recovery Price]]+ExitPrices[[#This Row],[2021/22 Exit Firm Price]]</f>
        <v>1.4691596696919145E-2</v>
      </c>
    </row>
    <row r="151" spans="1:18" x14ac:dyDescent="0.25">
      <c r="A151" s="1" t="s">
        <v>224</v>
      </c>
      <c r="B151" s="1" t="s">
        <v>312</v>
      </c>
      <c r="C151" s="9">
        <v>1E-4</v>
      </c>
      <c r="D151" s="9">
        <v>0</v>
      </c>
      <c r="E151" s="9">
        <v>2.0199999999999999E-2</v>
      </c>
      <c r="F151" s="9">
        <v>2.0299999999999999E-2</v>
      </c>
      <c r="G151" s="9">
        <v>0</v>
      </c>
      <c r="H151" s="9">
        <v>0</v>
      </c>
      <c r="I151" s="9">
        <v>0</v>
      </c>
      <c r="J151" s="9">
        <f>ExitPrices[[#This Row],[2019/20 Exit Revenue Recovery Price]]+ExitPrices[[#This Row],[2019/20 Exit Firm Price]]</f>
        <v>0</v>
      </c>
      <c r="K151" s="9">
        <v>0</v>
      </c>
      <c r="L151" s="9">
        <v>0</v>
      </c>
      <c r="M151" s="9">
        <v>0</v>
      </c>
      <c r="N151" s="9">
        <f>ExitPrices[[#This Row],[2020/21 Exit Revenue Recovery Price]]+ExitPrices[[#This Row],[2020/21 Exit Firm Price]]</f>
        <v>0</v>
      </c>
      <c r="O151" s="9">
        <v>0</v>
      </c>
      <c r="P151" s="9">
        <v>0</v>
      </c>
      <c r="Q151" s="9">
        <v>0</v>
      </c>
      <c r="R151" s="9">
        <f>ExitPrices[[#This Row],[2021/22 Exit Revenue Recovery Price]]+ExitPrices[[#This Row],[2021/22 Exit Firm Price]]</f>
        <v>0</v>
      </c>
    </row>
    <row r="152" spans="1:18" x14ac:dyDescent="0.25">
      <c r="A152" s="1" t="s">
        <v>225</v>
      </c>
      <c r="B152" s="1" t="s">
        <v>304</v>
      </c>
      <c r="C152" s="9">
        <v>8.3000000000000001E-3</v>
      </c>
      <c r="D152" s="9">
        <v>0</v>
      </c>
      <c r="E152" s="9">
        <v>2.0199999999999999E-2</v>
      </c>
      <c r="F152" s="9">
        <v>2.8499999999999998E-2</v>
      </c>
      <c r="G152" s="9">
        <v>1.1392415857912426E-2</v>
      </c>
      <c r="H152" s="9">
        <v>1.1392415857912426E-2</v>
      </c>
      <c r="I152" s="9">
        <v>0</v>
      </c>
      <c r="J152" s="9">
        <f>ExitPrices[[#This Row],[2019/20 Exit Revenue Recovery Price]]+ExitPrices[[#This Row],[2019/20 Exit Firm Price]]</f>
        <v>1.1392415857912426E-2</v>
      </c>
      <c r="K152" s="9">
        <v>1.1837945701724653E-2</v>
      </c>
      <c r="L152" s="9">
        <v>1.1837945701724653E-2</v>
      </c>
      <c r="M152" s="9">
        <v>0</v>
      </c>
      <c r="N152" s="9">
        <f>ExitPrices[[#This Row],[2020/21 Exit Revenue Recovery Price]]+ExitPrices[[#This Row],[2020/21 Exit Firm Price]]</f>
        <v>1.1837945701724653E-2</v>
      </c>
      <c r="O152" s="9">
        <v>0</v>
      </c>
      <c r="P152" s="9">
        <v>0</v>
      </c>
      <c r="Q152" s="9">
        <v>0</v>
      </c>
      <c r="R152" s="9">
        <f>ExitPrices[[#This Row],[2021/22 Exit Revenue Recovery Price]]+ExitPrices[[#This Row],[2021/22 Exit Firm Price]]</f>
        <v>0</v>
      </c>
    </row>
    <row r="153" spans="1:18" x14ac:dyDescent="0.25">
      <c r="A153" s="1" t="s">
        <v>226</v>
      </c>
      <c r="B153" s="1" t="s">
        <v>304</v>
      </c>
      <c r="C153" s="9">
        <v>1E-4</v>
      </c>
      <c r="D153" s="9">
        <v>0</v>
      </c>
      <c r="E153" s="9">
        <v>2.0199999999999999E-2</v>
      </c>
      <c r="F153" s="9">
        <v>2.0299999999999999E-2</v>
      </c>
      <c r="G153" s="9">
        <v>8.5308236028580637E-3</v>
      </c>
      <c r="H153" s="9">
        <v>8.5308236028580637E-3</v>
      </c>
      <c r="I153" s="9">
        <v>0</v>
      </c>
      <c r="J153" s="9">
        <f>ExitPrices[[#This Row],[2019/20 Exit Revenue Recovery Price]]+ExitPrices[[#This Row],[2019/20 Exit Firm Price]]</f>
        <v>8.5308236028580637E-3</v>
      </c>
      <c r="K153" s="9">
        <v>8.864443491279822E-3</v>
      </c>
      <c r="L153" s="9">
        <v>8.864443491279822E-3</v>
      </c>
      <c r="M153" s="9">
        <v>0</v>
      </c>
      <c r="N153" s="9">
        <f>ExitPrices[[#This Row],[2020/21 Exit Revenue Recovery Price]]+ExitPrices[[#This Row],[2020/21 Exit Firm Price]]</f>
        <v>8.864443491279822E-3</v>
      </c>
      <c r="O153" s="9">
        <v>1.4227053435621377E-2</v>
      </c>
      <c r="P153" s="9">
        <v>1.4227053435621377E-2</v>
      </c>
      <c r="Q153" s="9">
        <v>0</v>
      </c>
      <c r="R153" s="9">
        <f>ExitPrices[[#This Row],[2021/22 Exit Revenue Recovery Price]]+ExitPrices[[#This Row],[2021/22 Exit Firm Price]]</f>
        <v>1.4227053435621377E-2</v>
      </c>
    </row>
    <row r="154" spans="1:18" x14ac:dyDescent="0.25">
      <c r="A154" s="1" t="s">
        <v>227</v>
      </c>
      <c r="B154" s="1" t="s">
        <v>309</v>
      </c>
      <c r="C154" s="9">
        <v>1.44E-2</v>
      </c>
      <c r="D154" s="9">
        <v>0</v>
      </c>
      <c r="E154" s="9">
        <v>2.0199999999999999E-2</v>
      </c>
      <c r="F154" s="9">
        <v>3.4599999999999999E-2</v>
      </c>
      <c r="G154" s="9">
        <v>1.2111771913291255E-2</v>
      </c>
      <c r="H154" s="9">
        <v>1.2111771913291255E-2</v>
      </c>
      <c r="I154" s="9">
        <v>0</v>
      </c>
      <c r="J154" s="9">
        <f>ExitPrices[[#This Row],[2019/20 Exit Revenue Recovery Price]]+ExitPrices[[#This Row],[2019/20 Exit Firm Price]]</f>
        <v>1.2111771913291255E-2</v>
      </c>
      <c r="K154" s="9">
        <v>1.2585434033434999E-2</v>
      </c>
      <c r="L154" s="9">
        <v>1.2585434033434999E-2</v>
      </c>
      <c r="M154" s="9">
        <v>0</v>
      </c>
      <c r="N154" s="9">
        <f>ExitPrices[[#This Row],[2020/21 Exit Revenue Recovery Price]]+ExitPrices[[#This Row],[2020/21 Exit Firm Price]]</f>
        <v>1.2585434033434999E-2</v>
      </c>
      <c r="O154" s="9">
        <v>2.3988304985312743E-2</v>
      </c>
      <c r="P154" s="9">
        <v>2.3988304985312743E-2</v>
      </c>
      <c r="Q154" s="9">
        <v>0</v>
      </c>
      <c r="R154" s="9">
        <f>ExitPrices[[#This Row],[2021/22 Exit Revenue Recovery Price]]+ExitPrices[[#This Row],[2021/22 Exit Firm Price]]</f>
        <v>2.3988304985312743E-2</v>
      </c>
    </row>
    <row r="155" spans="1:18" x14ac:dyDescent="0.25">
      <c r="A155" s="1" t="s">
        <v>228</v>
      </c>
      <c r="B155" s="1" t="s">
        <v>306</v>
      </c>
      <c r="C155" s="9">
        <v>1.44E-2</v>
      </c>
      <c r="D155" s="9">
        <v>0</v>
      </c>
      <c r="E155" s="9">
        <v>2.0199999999999999E-2</v>
      </c>
      <c r="F155" s="9">
        <v>3.4599999999999999E-2</v>
      </c>
      <c r="G155" s="9">
        <v>1.2111771913291259E-2</v>
      </c>
      <c r="H155" s="9">
        <v>1.2111771913291259E-2</v>
      </c>
      <c r="I155" s="9">
        <v>0</v>
      </c>
      <c r="J155" s="9">
        <f>ExitPrices[[#This Row],[2019/20 Exit Revenue Recovery Price]]+ExitPrices[[#This Row],[2019/20 Exit Firm Price]]</f>
        <v>1.2111771913291259E-2</v>
      </c>
      <c r="K155" s="9">
        <v>1.2585434033435001E-2</v>
      </c>
      <c r="L155" s="9">
        <v>1.2585434033435001E-2</v>
      </c>
      <c r="M155" s="9">
        <v>0</v>
      </c>
      <c r="N155" s="9">
        <f>ExitPrices[[#This Row],[2020/21 Exit Revenue Recovery Price]]+ExitPrices[[#This Row],[2020/21 Exit Firm Price]]</f>
        <v>1.2585434033435001E-2</v>
      </c>
      <c r="O155" s="9">
        <v>2.3988304985312743E-2</v>
      </c>
      <c r="P155" s="9">
        <v>2.3988304985312743E-2</v>
      </c>
      <c r="Q155" s="9">
        <v>0</v>
      </c>
      <c r="R155" s="9">
        <f>ExitPrices[[#This Row],[2021/22 Exit Revenue Recovery Price]]+ExitPrices[[#This Row],[2021/22 Exit Firm Price]]</f>
        <v>2.3988304985312743E-2</v>
      </c>
    </row>
    <row r="156" spans="1:18" x14ac:dyDescent="0.25">
      <c r="A156" s="1" t="s">
        <v>229</v>
      </c>
      <c r="B156" s="1" t="s">
        <v>310</v>
      </c>
      <c r="C156" s="9">
        <v>2.7000000000000001E-3</v>
      </c>
      <c r="D156" s="9">
        <v>0</v>
      </c>
      <c r="E156" s="9">
        <v>2.0199999999999999E-2</v>
      </c>
      <c r="F156" s="9">
        <v>2.29E-2</v>
      </c>
      <c r="G156" s="9">
        <v>1.1744385376725603E-2</v>
      </c>
      <c r="H156" s="9">
        <v>1.1744385376725603E-2</v>
      </c>
      <c r="I156" s="9">
        <v>0</v>
      </c>
      <c r="J156" s="9">
        <f>ExitPrices[[#This Row],[2019/20 Exit Revenue Recovery Price]]+ExitPrices[[#This Row],[2019/20 Exit Firm Price]]</f>
        <v>1.1744385376725603E-2</v>
      </c>
      <c r="K156" s="9">
        <v>1.2203679897556234E-2</v>
      </c>
      <c r="L156" s="9">
        <v>1.2203679897556234E-2</v>
      </c>
      <c r="M156" s="9">
        <v>0</v>
      </c>
      <c r="N156" s="9">
        <f>ExitPrices[[#This Row],[2020/21 Exit Revenue Recovery Price]]+ExitPrices[[#This Row],[2020/21 Exit Firm Price]]</f>
        <v>1.2203679897556234E-2</v>
      </c>
      <c r="O156" s="9">
        <v>2.1836794395414104E-2</v>
      </c>
      <c r="P156" s="9">
        <v>2.1836794395414104E-2</v>
      </c>
      <c r="Q156" s="9">
        <v>0</v>
      </c>
      <c r="R156" s="9">
        <f>ExitPrices[[#This Row],[2021/22 Exit Revenue Recovery Price]]+ExitPrices[[#This Row],[2021/22 Exit Firm Price]]</f>
        <v>2.1836794395414104E-2</v>
      </c>
    </row>
    <row r="157" spans="1:18" x14ac:dyDescent="0.25">
      <c r="A157" s="1" t="s">
        <v>230</v>
      </c>
      <c r="B157" s="1" t="s">
        <v>310</v>
      </c>
      <c r="C157" s="9">
        <v>9.2999999999999992E-3</v>
      </c>
      <c r="D157" s="9">
        <v>0</v>
      </c>
      <c r="E157" s="9">
        <v>2.0199999999999999E-2</v>
      </c>
      <c r="F157" s="9">
        <v>2.9499999999999998E-2</v>
      </c>
      <c r="G157" s="9">
        <v>1.0890252033443945E-2</v>
      </c>
      <c r="H157" s="9">
        <v>1.0890252033443945E-2</v>
      </c>
      <c r="I157" s="9">
        <v>0</v>
      </c>
      <c r="J157" s="9">
        <f>ExitPrices[[#This Row],[2019/20 Exit Revenue Recovery Price]]+ExitPrices[[#This Row],[2019/20 Exit Firm Price]]</f>
        <v>1.0890252033443945E-2</v>
      </c>
      <c r="K157" s="9">
        <v>1.1316143464028115E-2</v>
      </c>
      <c r="L157" s="9">
        <v>1.1316143464028115E-2</v>
      </c>
      <c r="M157" s="9">
        <v>0</v>
      </c>
      <c r="N157" s="9">
        <f>ExitPrices[[#This Row],[2020/21 Exit Revenue Recovery Price]]+ExitPrices[[#This Row],[2020/21 Exit Firm Price]]</f>
        <v>1.1316143464028115E-2</v>
      </c>
      <c r="O157" s="9">
        <v>2.0835576215619277E-2</v>
      </c>
      <c r="P157" s="9">
        <v>2.0835576215619277E-2</v>
      </c>
      <c r="Q157" s="9">
        <v>0</v>
      </c>
      <c r="R157" s="9">
        <f>ExitPrices[[#This Row],[2021/22 Exit Revenue Recovery Price]]+ExitPrices[[#This Row],[2021/22 Exit Firm Price]]</f>
        <v>2.0835576215619277E-2</v>
      </c>
    </row>
    <row r="158" spans="1:18" x14ac:dyDescent="0.25">
      <c r="A158" s="1" t="s">
        <v>231</v>
      </c>
      <c r="B158" s="1" t="s">
        <v>306</v>
      </c>
      <c r="C158" s="9">
        <v>1.4200000000000001E-2</v>
      </c>
      <c r="D158" s="9">
        <v>0</v>
      </c>
      <c r="E158" s="9">
        <v>2.0199999999999999E-2</v>
      </c>
      <c r="F158" s="9">
        <v>3.44E-2</v>
      </c>
      <c r="G158" s="9">
        <v>9.5502097442160452E-3</v>
      </c>
      <c r="H158" s="9">
        <v>9.5502097442160452E-3</v>
      </c>
      <c r="I158" s="9">
        <v>0</v>
      </c>
      <c r="J158" s="9">
        <f>ExitPrices[[#This Row],[2019/20 Exit Revenue Recovery Price]]+ExitPrices[[#This Row],[2019/20 Exit Firm Price]]</f>
        <v>9.5502097442160452E-3</v>
      </c>
      <c r="K158" s="9">
        <v>9.9236953603296287E-3</v>
      </c>
      <c r="L158" s="9">
        <v>9.9236953603296287E-3</v>
      </c>
      <c r="M158" s="9">
        <v>0</v>
      </c>
      <c r="N158" s="9">
        <f>ExitPrices[[#This Row],[2020/21 Exit Revenue Recovery Price]]+ExitPrices[[#This Row],[2020/21 Exit Firm Price]]</f>
        <v>9.9236953603296287E-3</v>
      </c>
      <c r="O158" s="9">
        <v>1.9458611074305434E-2</v>
      </c>
      <c r="P158" s="9">
        <v>1.9458611074305434E-2</v>
      </c>
      <c r="Q158" s="9">
        <v>0</v>
      </c>
      <c r="R158" s="9">
        <f>ExitPrices[[#This Row],[2021/22 Exit Revenue Recovery Price]]+ExitPrices[[#This Row],[2021/22 Exit Firm Price]]</f>
        <v>1.9458611074305434E-2</v>
      </c>
    </row>
    <row r="159" spans="1:18" x14ac:dyDescent="0.25">
      <c r="A159" s="1" t="s">
        <v>232</v>
      </c>
      <c r="B159" s="1" t="s">
        <v>304</v>
      </c>
      <c r="C159" s="9">
        <v>1.3599999999999999E-2</v>
      </c>
      <c r="D159" s="9">
        <v>0</v>
      </c>
      <c r="E159" s="9">
        <v>2.0199999999999999E-2</v>
      </c>
      <c r="F159" s="9">
        <v>3.3799999999999997E-2</v>
      </c>
      <c r="G159" s="9">
        <v>1.2257893869495594E-2</v>
      </c>
      <c r="H159" s="9">
        <v>1.2257893869495594E-2</v>
      </c>
      <c r="I159" s="9">
        <v>0</v>
      </c>
      <c r="J159" s="9">
        <f>ExitPrices[[#This Row],[2019/20 Exit Revenue Recovery Price]]+ExitPrices[[#This Row],[2019/20 Exit Firm Price]]</f>
        <v>1.2257893869495594E-2</v>
      </c>
      <c r="K159" s="9">
        <v>1.2737270466106594E-2</v>
      </c>
      <c r="L159" s="9">
        <v>1.2737270466106594E-2</v>
      </c>
      <c r="M159" s="9">
        <v>0</v>
      </c>
      <c r="N159" s="9">
        <f>ExitPrices[[#This Row],[2020/21 Exit Revenue Recovery Price]]+ExitPrices[[#This Row],[2020/21 Exit Firm Price]]</f>
        <v>1.2737270466106594E-2</v>
      </c>
      <c r="O159" s="9">
        <v>2.324065631586154E-2</v>
      </c>
      <c r="P159" s="9">
        <v>2.324065631586154E-2</v>
      </c>
      <c r="Q159" s="9">
        <v>0</v>
      </c>
      <c r="R159" s="9">
        <f>ExitPrices[[#This Row],[2021/22 Exit Revenue Recovery Price]]+ExitPrices[[#This Row],[2021/22 Exit Firm Price]]</f>
        <v>2.324065631586154E-2</v>
      </c>
    </row>
    <row r="160" spans="1:18" x14ac:dyDescent="0.25">
      <c r="A160" s="1" t="s">
        <v>233</v>
      </c>
      <c r="B160" s="1" t="s">
        <v>304</v>
      </c>
      <c r="C160" s="9">
        <v>3.5000000000000001E-3</v>
      </c>
      <c r="D160" s="9">
        <v>0</v>
      </c>
      <c r="E160" s="9">
        <v>2.0199999999999999E-2</v>
      </c>
      <c r="F160" s="9">
        <v>2.3699999999999999E-2</v>
      </c>
      <c r="G160" s="9">
        <v>9.1059178743550361E-3</v>
      </c>
      <c r="H160" s="9">
        <v>9.1059178743550361E-3</v>
      </c>
      <c r="I160" s="9">
        <v>0</v>
      </c>
      <c r="J160" s="9">
        <f>ExitPrices[[#This Row],[2019/20 Exit Revenue Recovery Price]]+ExitPrices[[#This Row],[2019/20 Exit Firm Price]]</f>
        <v>9.1059178743550361E-3</v>
      </c>
      <c r="K160" s="9">
        <v>9.4620283094837415E-3</v>
      </c>
      <c r="L160" s="9">
        <v>9.4620283094837415E-3</v>
      </c>
      <c r="M160" s="9">
        <v>0</v>
      </c>
      <c r="N160" s="9">
        <f>ExitPrices[[#This Row],[2020/21 Exit Revenue Recovery Price]]+ExitPrices[[#This Row],[2020/21 Exit Firm Price]]</f>
        <v>9.4620283094837415E-3</v>
      </c>
      <c r="O160" s="9">
        <v>1.7063908375502063E-2</v>
      </c>
      <c r="P160" s="9">
        <v>1.7063908375502063E-2</v>
      </c>
      <c r="Q160" s="9">
        <v>0</v>
      </c>
      <c r="R160" s="9">
        <f>ExitPrices[[#This Row],[2021/22 Exit Revenue Recovery Price]]+ExitPrices[[#This Row],[2021/22 Exit Firm Price]]</f>
        <v>1.7063908375502063E-2</v>
      </c>
    </row>
    <row r="161" spans="1:18" x14ac:dyDescent="0.25">
      <c r="A161" s="1" t="s">
        <v>234</v>
      </c>
      <c r="B161" s="1" t="s">
        <v>312</v>
      </c>
      <c r="C161" s="9">
        <v>1E-4</v>
      </c>
      <c r="D161" s="9">
        <v>0</v>
      </c>
      <c r="E161" s="9">
        <v>2.0199999999999999E-2</v>
      </c>
      <c r="F161" s="9">
        <v>2.0299999999999999E-2</v>
      </c>
      <c r="G161" s="9">
        <v>8.6306175099501344E-3</v>
      </c>
      <c r="H161" s="9">
        <v>8.6306175099501344E-3</v>
      </c>
      <c r="I161" s="9">
        <v>0</v>
      </c>
      <c r="J161" s="9">
        <f>ExitPrices[[#This Row],[2019/20 Exit Revenue Recovery Price]]+ExitPrices[[#This Row],[2019/20 Exit Firm Price]]</f>
        <v>8.6306175099501344E-3</v>
      </c>
      <c r="K161" s="9">
        <v>8.9681400968332787E-3</v>
      </c>
      <c r="L161" s="9">
        <v>8.9681400968332787E-3</v>
      </c>
      <c r="M161" s="9">
        <v>0</v>
      </c>
      <c r="N161" s="9">
        <f>ExitPrices[[#This Row],[2020/21 Exit Revenue Recovery Price]]+ExitPrices[[#This Row],[2020/21 Exit Firm Price]]</f>
        <v>8.9681400968332787E-3</v>
      </c>
      <c r="O161" s="9">
        <v>1.43874368548325E-2</v>
      </c>
      <c r="P161" s="9">
        <v>1.43874368548325E-2</v>
      </c>
      <c r="Q161" s="9">
        <v>0</v>
      </c>
      <c r="R161" s="9">
        <f>ExitPrices[[#This Row],[2021/22 Exit Revenue Recovery Price]]+ExitPrices[[#This Row],[2021/22 Exit Firm Price]]</f>
        <v>1.43874368548325E-2</v>
      </c>
    </row>
    <row r="162" spans="1:18" x14ac:dyDescent="0.25">
      <c r="A162" s="1" t="s">
        <v>235</v>
      </c>
      <c r="B162" s="1" t="s">
        <v>298</v>
      </c>
      <c r="C162" s="9">
        <v>1E-4</v>
      </c>
      <c r="D162" s="9">
        <v>0</v>
      </c>
      <c r="E162" s="9">
        <v>0</v>
      </c>
      <c r="F162" s="9">
        <v>1E-4</v>
      </c>
      <c r="G162" s="9">
        <v>0</v>
      </c>
      <c r="H162" s="9">
        <v>0</v>
      </c>
      <c r="I162" s="9">
        <v>0</v>
      </c>
      <c r="J162" s="9">
        <f>ExitPrices[[#This Row],[2019/20 Exit Revenue Recovery Price]]+ExitPrices[[#This Row],[2019/20 Exit Firm Price]]</f>
        <v>0</v>
      </c>
      <c r="K162" s="9">
        <v>0</v>
      </c>
      <c r="L162" s="9">
        <v>0</v>
      </c>
      <c r="M162" s="9">
        <v>0</v>
      </c>
      <c r="N162" s="9">
        <f>ExitPrices[[#This Row],[2020/21 Exit Revenue Recovery Price]]+ExitPrices[[#This Row],[2020/21 Exit Firm Price]]</f>
        <v>0</v>
      </c>
      <c r="O162" s="9">
        <v>0</v>
      </c>
      <c r="P162" s="9">
        <v>0</v>
      </c>
      <c r="Q162" s="9">
        <v>0</v>
      </c>
      <c r="R162" s="9">
        <f>ExitPrices[[#This Row],[2021/22 Exit Revenue Recovery Price]]+ExitPrices[[#This Row],[2021/22 Exit Firm Price]]</f>
        <v>0</v>
      </c>
    </row>
    <row r="163" spans="1:18" x14ac:dyDescent="0.25">
      <c r="A163" s="1" t="s">
        <v>236</v>
      </c>
      <c r="B163" s="1" t="s">
        <v>313</v>
      </c>
      <c r="C163" s="9">
        <v>1E-4</v>
      </c>
      <c r="D163" s="9">
        <v>0</v>
      </c>
      <c r="E163" s="9">
        <v>2.0199999999999999E-2</v>
      </c>
      <c r="F163" s="9">
        <v>2.0299999999999999E-2</v>
      </c>
      <c r="G163" s="9">
        <v>1.4775592891695924E-2</v>
      </c>
      <c r="H163" s="9">
        <v>1.4775592891695924E-2</v>
      </c>
      <c r="I163" s="9">
        <v>0</v>
      </c>
      <c r="J163" s="9">
        <f>ExitPrices[[#This Row],[2019/20 Exit Revenue Recovery Price]]+ExitPrices[[#This Row],[2019/20 Exit Firm Price]]</f>
        <v>1.4775592891695924E-2</v>
      </c>
      <c r="K163" s="9">
        <v>1.5353430610698982E-2</v>
      </c>
      <c r="L163" s="9">
        <v>1.5353430610698982E-2</v>
      </c>
      <c r="M163" s="9">
        <v>0</v>
      </c>
      <c r="N163" s="9">
        <f>ExitPrices[[#This Row],[2020/21 Exit Revenue Recovery Price]]+ExitPrices[[#This Row],[2020/21 Exit Firm Price]]</f>
        <v>1.5353430610698982E-2</v>
      </c>
      <c r="O163" s="9">
        <v>2.0364349538962913E-2</v>
      </c>
      <c r="P163" s="9">
        <v>2.0364349538962913E-2</v>
      </c>
      <c r="Q163" s="9">
        <v>0</v>
      </c>
      <c r="R163" s="9">
        <f>ExitPrices[[#This Row],[2021/22 Exit Revenue Recovery Price]]+ExitPrices[[#This Row],[2021/22 Exit Firm Price]]</f>
        <v>2.0364349538962913E-2</v>
      </c>
    </row>
    <row r="164" spans="1:18" x14ac:dyDescent="0.25">
      <c r="A164" s="1" t="s">
        <v>237</v>
      </c>
      <c r="B164" s="1" t="s">
        <v>313</v>
      </c>
      <c r="C164" s="9">
        <v>1E-4</v>
      </c>
      <c r="D164" s="9">
        <v>0</v>
      </c>
      <c r="E164" s="9">
        <v>2.0199999999999999E-2</v>
      </c>
      <c r="F164" s="9">
        <v>2.0299999999999999E-2</v>
      </c>
      <c r="G164" s="9">
        <v>1.4775592891695921E-2</v>
      </c>
      <c r="H164" s="9">
        <v>1.4775592891695921E-2</v>
      </c>
      <c r="I164" s="9">
        <v>0</v>
      </c>
      <c r="J164" s="9">
        <f>ExitPrices[[#This Row],[2019/20 Exit Revenue Recovery Price]]+ExitPrices[[#This Row],[2019/20 Exit Firm Price]]</f>
        <v>1.4775592891695921E-2</v>
      </c>
      <c r="K164" s="9">
        <v>1.5353430610698975E-2</v>
      </c>
      <c r="L164" s="9">
        <v>1.5353430610698975E-2</v>
      </c>
      <c r="M164" s="9">
        <v>0</v>
      </c>
      <c r="N164" s="9">
        <f>ExitPrices[[#This Row],[2020/21 Exit Revenue Recovery Price]]+ExitPrices[[#This Row],[2020/21 Exit Firm Price]]</f>
        <v>1.5353430610698975E-2</v>
      </c>
      <c r="O164" s="9">
        <v>2.0364349538962913E-2</v>
      </c>
      <c r="P164" s="9">
        <v>2.0364349538962913E-2</v>
      </c>
      <c r="Q164" s="9">
        <v>0</v>
      </c>
      <c r="R164" s="9">
        <f>ExitPrices[[#This Row],[2021/22 Exit Revenue Recovery Price]]+ExitPrices[[#This Row],[2021/22 Exit Firm Price]]</f>
        <v>2.0364349538962913E-2</v>
      </c>
    </row>
    <row r="165" spans="1:18" x14ac:dyDescent="0.25">
      <c r="A165" s="1" t="s">
        <v>238</v>
      </c>
      <c r="B165" s="1" t="s">
        <v>308</v>
      </c>
      <c r="C165" s="9">
        <v>1.77E-2</v>
      </c>
      <c r="D165" s="9">
        <v>0</v>
      </c>
      <c r="E165" s="9">
        <v>2.0199999999999999E-2</v>
      </c>
      <c r="F165" s="9">
        <v>3.7900000000000003E-2</v>
      </c>
      <c r="G165" s="9">
        <v>1.1331093689141859E-2</v>
      </c>
      <c r="H165" s="9">
        <v>1.1331093689141859E-2</v>
      </c>
      <c r="I165" s="9">
        <v>0</v>
      </c>
      <c r="J165" s="9">
        <f>ExitPrices[[#This Row],[2019/20 Exit Revenue Recovery Price]]+ExitPrices[[#This Row],[2019/20 Exit Firm Price]]</f>
        <v>1.1331093689141859E-2</v>
      </c>
      <c r="K165" s="9">
        <v>1.1774225371175647E-2</v>
      </c>
      <c r="L165" s="9">
        <v>1.1774225371175647E-2</v>
      </c>
      <c r="M165" s="9">
        <v>0</v>
      </c>
      <c r="N165" s="9">
        <f>ExitPrices[[#This Row],[2020/21 Exit Revenue Recovery Price]]+ExitPrices[[#This Row],[2020/21 Exit Firm Price]]</f>
        <v>1.1774225371175647E-2</v>
      </c>
      <c r="O165" s="9">
        <v>1.9578928214536495E-2</v>
      </c>
      <c r="P165" s="9">
        <v>1.9578928214536495E-2</v>
      </c>
      <c r="Q165" s="9">
        <v>0</v>
      </c>
      <c r="R165" s="9">
        <f>ExitPrices[[#This Row],[2021/22 Exit Revenue Recovery Price]]+ExitPrices[[#This Row],[2021/22 Exit Firm Price]]</f>
        <v>1.9578928214536495E-2</v>
      </c>
    </row>
    <row r="166" spans="1:18" x14ac:dyDescent="0.25">
      <c r="A166" s="1" t="s">
        <v>239</v>
      </c>
      <c r="B166" s="1" t="s">
        <v>312</v>
      </c>
      <c r="C166" s="9">
        <v>1.8200000000000001E-2</v>
      </c>
      <c r="D166" s="9">
        <v>0</v>
      </c>
      <c r="E166" s="9">
        <v>2.0199999999999999E-2</v>
      </c>
      <c r="F166" s="9">
        <v>3.8400000000000004E-2</v>
      </c>
      <c r="G166" s="9">
        <v>1.1498266628451756E-2</v>
      </c>
      <c r="H166" s="9">
        <v>1.1498266628451756E-2</v>
      </c>
      <c r="I166" s="9">
        <v>0</v>
      </c>
      <c r="J166" s="9">
        <f>ExitPrices[[#This Row],[2019/20 Exit Revenue Recovery Price]]+ExitPrices[[#This Row],[2019/20 Exit Firm Price]]</f>
        <v>1.1498266628451756E-2</v>
      </c>
      <c r="K166" s="9">
        <v>1.1947936040012739E-2</v>
      </c>
      <c r="L166" s="9">
        <v>1.1947936040012739E-2</v>
      </c>
      <c r="M166" s="9">
        <v>0</v>
      </c>
      <c r="N166" s="9">
        <f>ExitPrices[[#This Row],[2020/21 Exit Revenue Recovery Price]]+ExitPrices[[#This Row],[2020/21 Exit Firm Price]]</f>
        <v>1.1947936040012739E-2</v>
      </c>
      <c r="O166" s="9">
        <v>1.9842420352670989E-2</v>
      </c>
      <c r="P166" s="9">
        <v>1.9842420352670989E-2</v>
      </c>
      <c r="Q166" s="9">
        <v>0</v>
      </c>
      <c r="R166" s="9">
        <f>ExitPrices[[#This Row],[2021/22 Exit Revenue Recovery Price]]+ExitPrices[[#This Row],[2021/22 Exit Firm Price]]</f>
        <v>1.9842420352670989E-2</v>
      </c>
    </row>
    <row r="167" spans="1:18" x14ac:dyDescent="0.25">
      <c r="A167" s="1" t="s">
        <v>240</v>
      </c>
      <c r="B167" s="1" t="s">
        <v>309</v>
      </c>
      <c r="C167" s="9">
        <v>2.7699999999999999E-2</v>
      </c>
      <c r="D167" s="9">
        <v>0</v>
      </c>
      <c r="E167" s="9">
        <v>2.0199999999999999E-2</v>
      </c>
      <c r="F167" s="9">
        <v>4.7899999999999998E-2</v>
      </c>
      <c r="G167" s="9">
        <v>1.3704073656343742E-2</v>
      </c>
      <c r="H167" s="9">
        <v>1.3704073656343742E-2</v>
      </c>
      <c r="I167" s="9">
        <v>0</v>
      </c>
      <c r="J167" s="9">
        <f>ExitPrices[[#This Row],[2019/20 Exit Revenue Recovery Price]]+ExitPrices[[#This Row],[2019/20 Exit Firm Price]]</f>
        <v>1.3704073656343742E-2</v>
      </c>
      <c r="K167" s="9">
        <v>1.4240006848377068E-2</v>
      </c>
      <c r="L167" s="9">
        <v>1.4240006848377068E-2</v>
      </c>
      <c r="M167" s="9">
        <v>0</v>
      </c>
      <c r="N167" s="9">
        <f>ExitPrices[[#This Row],[2020/21 Exit Revenue Recovery Price]]+ExitPrices[[#This Row],[2020/21 Exit Firm Price]]</f>
        <v>1.4240006848377068E-2</v>
      </c>
      <c r="O167" s="9">
        <v>2.6567016220730055E-2</v>
      </c>
      <c r="P167" s="9">
        <v>2.6567016220730055E-2</v>
      </c>
      <c r="Q167" s="9">
        <v>0</v>
      </c>
      <c r="R167" s="9">
        <f>ExitPrices[[#This Row],[2021/22 Exit Revenue Recovery Price]]+ExitPrices[[#This Row],[2021/22 Exit Firm Price]]</f>
        <v>2.6567016220730055E-2</v>
      </c>
    </row>
    <row r="168" spans="1:18" x14ac:dyDescent="0.25">
      <c r="A168" s="1" t="s">
        <v>241</v>
      </c>
      <c r="B168" s="1" t="s">
        <v>304</v>
      </c>
      <c r="C168" s="9">
        <v>2.75E-2</v>
      </c>
      <c r="D168" s="9">
        <v>0</v>
      </c>
      <c r="E168" s="9">
        <v>2.0199999999999999E-2</v>
      </c>
      <c r="F168" s="9">
        <v>4.7699999999999999E-2</v>
      </c>
      <c r="G168" s="9">
        <v>1.3651814067371214E-2</v>
      </c>
      <c r="H168" s="9">
        <v>1.3651814067371214E-2</v>
      </c>
      <c r="I168" s="9">
        <v>0</v>
      </c>
      <c r="J168" s="9">
        <f>ExitPrices[[#This Row],[2019/20 Exit Revenue Recovery Price]]+ExitPrices[[#This Row],[2019/20 Exit Firm Price]]</f>
        <v>1.3651814067371214E-2</v>
      </c>
      <c r="K168" s="9">
        <v>1.418570351321383E-2</v>
      </c>
      <c r="L168" s="9">
        <v>1.418570351321383E-2</v>
      </c>
      <c r="M168" s="9">
        <v>0</v>
      </c>
      <c r="N168" s="9">
        <f>ExitPrices[[#This Row],[2020/21 Exit Revenue Recovery Price]]+ExitPrices[[#This Row],[2020/21 Exit Firm Price]]</f>
        <v>1.418570351321383E-2</v>
      </c>
      <c r="O168" s="9">
        <v>2.6484646484974714E-2</v>
      </c>
      <c r="P168" s="9">
        <v>2.6484646484974714E-2</v>
      </c>
      <c r="Q168" s="9">
        <v>0</v>
      </c>
      <c r="R168" s="9">
        <f>ExitPrices[[#This Row],[2021/22 Exit Revenue Recovery Price]]+ExitPrices[[#This Row],[2021/22 Exit Firm Price]]</f>
        <v>2.6484646484974714E-2</v>
      </c>
    </row>
    <row r="169" spans="1:18" x14ac:dyDescent="0.25">
      <c r="A169" s="1" t="s">
        <v>242</v>
      </c>
      <c r="B169" s="1" t="s">
        <v>312</v>
      </c>
      <c r="C169" s="9">
        <v>1E-4</v>
      </c>
      <c r="D169" s="9">
        <v>0</v>
      </c>
      <c r="E169" s="9">
        <v>2.0199999999999999E-2</v>
      </c>
      <c r="F169" s="9">
        <v>2.0299999999999999E-2</v>
      </c>
      <c r="G169" s="9">
        <v>0</v>
      </c>
      <c r="H169" s="9">
        <v>0</v>
      </c>
      <c r="I169" s="9">
        <v>0</v>
      </c>
      <c r="J169" s="9">
        <f>ExitPrices[[#This Row],[2019/20 Exit Revenue Recovery Price]]+ExitPrices[[#This Row],[2019/20 Exit Firm Price]]</f>
        <v>0</v>
      </c>
      <c r="K169" s="9">
        <v>0</v>
      </c>
      <c r="L169" s="9">
        <v>0</v>
      </c>
      <c r="M169" s="9">
        <v>0</v>
      </c>
      <c r="N169" s="9">
        <f>ExitPrices[[#This Row],[2020/21 Exit Revenue Recovery Price]]+ExitPrices[[#This Row],[2020/21 Exit Firm Price]]</f>
        <v>0</v>
      </c>
      <c r="O169" s="9">
        <v>0</v>
      </c>
      <c r="P169" s="9">
        <v>0</v>
      </c>
      <c r="Q169" s="9">
        <v>0</v>
      </c>
      <c r="R169" s="9">
        <f>ExitPrices[[#This Row],[2021/22 Exit Revenue Recovery Price]]+ExitPrices[[#This Row],[2021/22 Exit Firm Price]]</f>
        <v>0</v>
      </c>
    </row>
    <row r="170" spans="1:18" x14ac:dyDescent="0.25">
      <c r="A170" s="1" t="s">
        <v>243</v>
      </c>
      <c r="B170" s="1" t="s">
        <v>304</v>
      </c>
      <c r="C170" s="9">
        <v>1.3100000000000001E-2</v>
      </c>
      <c r="D170" s="9">
        <v>0</v>
      </c>
      <c r="E170" s="9">
        <v>2.0199999999999999E-2</v>
      </c>
      <c r="F170" s="9">
        <v>3.3299999999999996E-2</v>
      </c>
      <c r="G170" s="9">
        <v>1.2305322299900575E-2</v>
      </c>
      <c r="H170" s="9">
        <v>1.2305322299900575E-2</v>
      </c>
      <c r="I170" s="9">
        <v>0</v>
      </c>
      <c r="J170" s="9">
        <f>ExitPrices[[#This Row],[2019/20 Exit Revenue Recovery Price]]+ExitPrices[[#This Row],[2019/20 Exit Firm Price]]</f>
        <v>1.2305322299900575E-2</v>
      </c>
      <c r="K170" s="9">
        <v>1.2786553707769705E-2</v>
      </c>
      <c r="L170" s="9">
        <v>1.2786553707769705E-2</v>
      </c>
      <c r="M170" s="9">
        <v>0</v>
      </c>
      <c r="N170" s="9">
        <f>ExitPrices[[#This Row],[2020/21 Exit Revenue Recovery Price]]+ExitPrices[[#This Row],[2020/21 Exit Firm Price]]</f>
        <v>1.2786553707769705E-2</v>
      </c>
      <c r="O170" s="9">
        <v>2.1260787466587126E-2</v>
      </c>
      <c r="P170" s="9">
        <v>2.1260787466587126E-2</v>
      </c>
      <c r="Q170" s="9">
        <v>0</v>
      </c>
      <c r="R170" s="9">
        <f>ExitPrices[[#This Row],[2021/22 Exit Revenue Recovery Price]]+ExitPrices[[#This Row],[2021/22 Exit Firm Price]]</f>
        <v>2.1260787466587126E-2</v>
      </c>
    </row>
    <row r="171" spans="1:18" x14ac:dyDescent="0.25">
      <c r="A171" s="1" t="s">
        <v>244</v>
      </c>
      <c r="B171" s="1" t="s">
        <v>312</v>
      </c>
      <c r="C171" s="9">
        <v>2.7199999999999998E-2</v>
      </c>
      <c r="D171" s="9">
        <v>0</v>
      </c>
      <c r="E171" s="9">
        <v>2.0199999999999999E-2</v>
      </c>
      <c r="F171" s="9">
        <v>4.7399999999999998E-2</v>
      </c>
      <c r="G171" s="9">
        <v>1.139101263757158E-2</v>
      </c>
      <c r="H171" s="9">
        <v>1.139101263757158E-2</v>
      </c>
      <c r="I171" s="9">
        <v>0</v>
      </c>
      <c r="J171" s="9">
        <f>ExitPrices[[#This Row],[2019/20 Exit Revenue Recovery Price]]+ExitPrices[[#This Row],[2019/20 Exit Firm Price]]</f>
        <v>1.139101263757158E-2</v>
      </c>
      <c r="K171" s="9">
        <v>1.1836487604828467E-2</v>
      </c>
      <c r="L171" s="9">
        <v>1.1836487604828467E-2</v>
      </c>
      <c r="M171" s="9">
        <v>0</v>
      </c>
      <c r="N171" s="9">
        <f>ExitPrices[[#This Row],[2020/21 Exit Revenue Recovery Price]]+ExitPrices[[#This Row],[2020/21 Exit Firm Price]]</f>
        <v>1.1836487604828467E-2</v>
      </c>
      <c r="O171" s="9">
        <v>2.1998409087859015E-2</v>
      </c>
      <c r="P171" s="9">
        <v>2.1998409087859015E-2</v>
      </c>
      <c r="Q171" s="9">
        <v>0</v>
      </c>
      <c r="R171" s="9">
        <f>ExitPrices[[#This Row],[2021/22 Exit Revenue Recovery Price]]+ExitPrices[[#This Row],[2021/22 Exit Firm Price]]</f>
        <v>2.1998409087859015E-2</v>
      </c>
    </row>
    <row r="172" spans="1:18" x14ac:dyDescent="0.25">
      <c r="A172" s="1" t="s">
        <v>245</v>
      </c>
      <c r="B172" s="1" t="s">
        <v>316</v>
      </c>
      <c r="C172" s="9">
        <v>1.21E-2</v>
      </c>
      <c r="D172" s="9">
        <v>0</v>
      </c>
      <c r="E172" s="9">
        <v>2.0199999999999999E-2</v>
      </c>
      <c r="F172" s="9">
        <v>3.2299999999999995E-2</v>
      </c>
      <c r="G172" s="9">
        <v>1.2844109242473851E-2</v>
      </c>
      <c r="H172" s="9">
        <v>1.2844109242473851E-2</v>
      </c>
      <c r="I172" s="9">
        <v>0</v>
      </c>
      <c r="J172" s="9">
        <f>ExitPrices[[#This Row],[2019/20 Exit Revenue Recovery Price]]+ExitPrices[[#This Row],[2019/20 Exit Firm Price]]</f>
        <v>1.2844109242473851E-2</v>
      </c>
      <c r="K172" s="9">
        <v>1.3346411305186223E-2</v>
      </c>
      <c r="L172" s="9">
        <v>1.3346411305186223E-2</v>
      </c>
      <c r="M172" s="9">
        <v>0</v>
      </c>
      <c r="N172" s="9">
        <f>ExitPrices[[#This Row],[2020/21 Exit Revenue Recovery Price]]+ExitPrices[[#This Row],[2020/21 Exit Firm Price]]</f>
        <v>1.3346411305186223E-2</v>
      </c>
      <c r="O172" s="9">
        <v>2.4405271741714345E-2</v>
      </c>
      <c r="P172" s="9">
        <v>2.4405271741714345E-2</v>
      </c>
      <c r="Q172" s="9">
        <v>0</v>
      </c>
      <c r="R172" s="9">
        <f>ExitPrices[[#This Row],[2021/22 Exit Revenue Recovery Price]]+ExitPrices[[#This Row],[2021/22 Exit Firm Price]]</f>
        <v>2.4405271741714345E-2</v>
      </c>
    </row>
    <row r="173" spans="1:18" x14ac:dyDescent="0.25">
      <c r="A173" s="1" t="s">
        <v>246</v>
      </c>
      <c r="B173" s="1" t="s">
        <v>312</v>
      </c>
      <c r="C173" s="9">
        <v>2.75E-2</v>
      </c>
      <c r="D173" s="9">
        <v>0</v>
      </c>
      <c r="E173" s="9">
        <v>2.0199999999999999E-2</v>
      </c>
      <c r="F173" s="9">
        <v>4.7699999999999999E-2</v>
      </c>
      <c r="G173" s="9">
        <v>1.1498043211316634E-2</v>
      </c>
      <c r="H173" s="9">
        <v>1.1498043211316634E-2</v>
      </c>
      <c r="I173" s="9">
        <v>0</v>
      </c>
      <c r="J173" s="9">
        <f>ExitPrices[[#This Row],[2019/20 Exit Revenue Recovery Price]]+ExitPrices[[#This Row],[2019/20 Exit Firm Price]]</f>
        <v>1.1498043211316634E-2</v>
      </c>
      <c r="K173" s="9">
        <v>1.1947703885573556E-2</v>
      </c>
      <c r="L173" s="9">
        <v>1.1947703885573556E-2</v>
      </c>
      <c r="M173" s="9">
        <v>0</v>
      </c>
      <c r="N173" s="9">
        <f>ExitPrices[[#This Row],[2020/21 Exit Revenue Recovery Price]]+ExitPrices[[#This Row],[2020/21 Exit Firm Price]]</f>
        <v>1.1947703885573556E-2</v>
      </c>
      <c r="O173" s="9">
        <v>2.2166600399979752E-2</v>
      </c>
      <c r="P173" s="9">
        <v>2.2166600399979752E-2</v>
      </c>
      <c r="Q173" s="9">
        <v>0</v>
      </c>
      <c r="R173" s="9">
        <f>ExitPrices[[#This Row],[2021/22 Exit Revenue Recovery Price]]+ExitPrices[[#This Row],[2021/22 Exit Firm Price]]</f>
        <v>2.2166600399979752E-2</v>
      </c>
    </row>
    <row r="174" spans="1:18" x14ac:dyDescent="0.25">
      <c r="A174" s="1" t="s">
        <v>247</v>
      </c>
      <c r="B174" s="1" t="s">
        <v>306</v>
      </c>
      <c r="C174" s="9">
        <v>1.7899999999999999E-2</v>
      </c>
      <c r="D174" s="9">
        <v>0</v>
      </c>
      <c r="E174" s="9">
        <v>2.0199999999999999E-2</v>
      </c>
      <c r="F174" s="9">
        <v>3.8099999999999995E-2</v>
      </c>
      <c r="G174" s="9">
        <v>1.0174856784972482E-2</v>
      </c>
      <c r="H174" s="9">
        <v>1.0174856784972482E-2</v>
      </c>
      <c r="I174" s="9">
        <v>0</v>
      </c>
      <c r="J174" s="9">
        <f>ExitPrices[[#This Row],[2019/20 Exit Revenue Recovery Price]]+ExitPrices[[#This Row],[2019/20 Exit Firm Price]]</f>
        <v>1.0174856784972482E-2</v>
      </c>
      <c r="K174" s="9">
        <v>1.0572770836808304E-2</v>
      </c>
      <c r="L174" s="9">
        <v>1.0572770836808304E-2</v>
      </c>
      <c r="M174" s="9">
        <v>0</v>
      </c>
      <c r="N174" s="9">
        <f>ExitPrices[[#This Row],[2020/21 Exit Revenue Recovery Price]]+ExitPrices[[#This Row],[2020/21 Exit Firm Price]]</f>
        <v>1.0572770836808304E-2</v>
      </c>
      <c r="O174" s="9">
        <v>2.0364156953191995E-2</v>
      </c>
      <c r="P174" s="9">
        <v>2.0364156953191995E-2</v>
      </c>
      <c r="Q174" s="9">
        <v>0</v>
      </c>
      <c r="R174" s="9">
        <f>ExitPrices[[#This Row],[2021/22 Exit Revenue Recovery Price]]+ExitPrices[[#This Row],[2021/22 Exit Firm Price]]</f>
        <v>2.0364156953191995E-2</v>
      </c>
    </row>
    <row r="175" spans="1:18" x14ac:dyDescent="0.25">
      <c r="A175" s="1" t="s">
        <v>248</v>
      </c>
      <c r="B175" s="1" t="s">
        <v>305</v>
      </c>
      <c r="C175" s="9">
        <v>3.8E-3</v>
      </c>
      <c r="D175" s="9">
        <v>0</v>
      </c>
      <c r="E175" s="9">
        <v>2.0199999999999999E-2</v>
      </c>
      <c r="F175" s="9">
        <v>2.4E-2</v>
      </c>
      <c r="G175" s="9">
        <v>8.5806839773711549E-3</v>
      </c>
      <c r="H175" s="9">
        <v>8.5806839773711549E-3</v>
      </c>
      <c r="I175" s="9">
        <v>0</v>
      </c>
      <c r="J175" s="9">
        <f>ExitPrices[[#This Row],[2019/20 Exit Revenue Recovery Price]]+ExitPrices[[#This Row],[2019/20 Exit Firm Price]]</f>
        <v>8.5806839773711549E-3</v>
      </c>
      <c r="K175" s="9">
        <v>8.9162537845060563E-3</v>
      </c>
      <c r="L175" s="9">
        <v>8.9162537845060563E-3</v>
      </c>
      <c r="M175" s="9">
        <v>0</v>
      </c>
      <c r="N175" s="9">
        <f>ExitPrices[[#This Row],[2020/21 Exit Revenue Recovery Price]]+ExitPrices[[#This Row],[2020/21 Exit Firm Price]]</f>
        <v>8.9162537845060563E-3</v>
      </c>
      <c r="O175" s="9">
        <v>1.5900326809758308E-2</v>
      </c>
      <c r="P175" s="9">
        <v>1.5900326809758308E-2</v>
      </c>
      <c r="Q175" s="9">
        <v>0</v>
      </c>
      <c r="R175" s="9">
        <f>ExitPrices[[#This Row],[2021/22 Exit Revenue Recovery Price]]+ExitPrices[[#This Row],[2021/22 Exit Firm Price]]</f>
        <v>1.5900326809758308E-2</v>
      </c>
    </row>
    <row r="176" spans="1:18" x14ac:dyDescent="0.25">
      <c r="A176" s="1" t="s">
        <v>249</v>
      </c>
      <c r="B176" s="1" t="s">
        <v>303</v>
      </c>
      <c r="C176" s="9">
        <v>1E-4</v>
      </c>
      <c r="D176" s="9">
        <v>0</v>
      </c>
      <c r="E176" s="9">
        <v>2.0199999999999999E-2</v>
      </c>
      <c r="F176" s="9">
        <v>2.0299999999999999E-2</v>
      </c>
      <c r="G176" s="9">
        <v>1.4097575188994274E-2</v>
      </c>
      <c r="H176" s="9">
        <v>1.4097575188994274E-2</v>
      </c>
      <c r="I176" s="9">
        <v>0</v>
      </c>
      <c r="J176" s="9">
        <f>ExitPrices[[#This Row],[2019/20 Exit Revenue Recovery Price]]+ExitPrices[[#This Row],[2019/20 Exit Firm Price]]</f>
        <v>1.4097575188994274E-2</v>
      </c>
      <c r="K176" s="9">
        <v>1.4648897274706363E-2</v>
      </c>
      <c r="L176" s="9">
        <v>1.4648897274706363E-2</v>
      </c>
      <c r="M176" s="9">
        <v>0</v>
      </c>
      <c r="N176" s="9">
        <f>ExitPrices[[#This Row],[2020/21 Exit Revenue Recovery Price]]+ExitPrices[[#This Row],[2020/21 Exit Firm Price]]</f>
        <v>1.4648897274706363E-2</v>
      </c>
      <c r="O176" s="9">
        <v>1.9931886457546875E-2</v>
      </c>
      <c r="P176" s="9">
        <v>1.9931886457546875E-2</v>
      </c>
      <c r="Q176" s="9">
        <v>0</v>
      </c>
      <c r="R176" s="9">
        <f>ExitPrices[[#This Row],[2021/22 Exit Revenue Recovery Price]]+ExitPrices[[#This Row],[2021/22 Exit Firm Price]]</f>
        <v>1.9931886457546875E-2</v>
      </c>
    </row>
    <row r="177" spans="1:18" x14ac:dyDescent="0.25">
      <c r="A177" s="1" t="s">
        <v>250</v>
      </c>
      <c r="B177" s="1" t="s">
        <v>304</v>
      </c>
      <c r="C177" s="9">
        <v>5.1999999999999998E-3</v>
      </c>
      <c r="D177" s="9">
        <v>0</v>
      </c>
      <c r="E177" s="9">
        <v>2.0199999999999999E-2</v>
      </c>
      <c r="F177" s="9">
        <v>2.5399999999999999E-2</v>
      </c>
      <c r="G177" s="9">
        <v>0</v>
      </c>
      <c r="H177" s="9">
        <v>0</v>
      </c>
      <c r="I177" s="9">
        <v>0</v>
      </c>
      <c r="J177" s="9">
        <f>ExitPrices[[#This Row],[2019/20 Exit Revenue Recovery Price]]+ExitPrices[[#This Row],[2019/20 Exit Firm Price]]</f>
        <v>0</v>
      </c>
      <c r="K177" s="9">
        <v>0</v>
      </c>
      <c r="L177" s="9">
        <v>0</v>
      </c>
      <c r="M177" s="9">
        <v>0</v>
      </c>
      <c r="N177" s="9">
        <f>ExitPrices[[#This Row],[2020/21 Exit Revenue Recovery Price]]+ExitPrices[[#This Row],[2020/21 Exit Firm Price]]</f>
        <v>0</v>
      </c>
      <c r="O177" s="9">
        <v>0</v>
      </c>
      <c r="P177" s="9">
        <v>0</v>
      </c>
      <c r="Q177" s="9">
        <v>0</v>
      </c>
      <c r="R177" s="9">
        <f>ExitPrices[[#This Row],[2021/22 Exit Revenue Recovery Price]]+ExitPrices[[#This Row],[2021/22 Exit Firm Price]]</f>
        <v>0</v>
      </c>
    </row>
    <row r="178" spans="1:18" x14ac:dyDescent="0.25">
      <c r="A178" s="1" t="s">
        <v>75</v>
      </c>
      <c r="B178" s="1" t="s">
        <v>303</v>
      </c>
      <c r="C178" s="9">
        <v>1E-4</v>
      </c>
      <c r="D178" s="9">
        <v>0</v>
      </c>
      <c r="E178" s="9">
        <v>2.0199999999999999E-2</v>
      </c>
      <c r="F178" s="9">
        <v>2.0299999999999999E-2</v>
      </c>
      <c r="G178" s="9">
        <v>1.807031255783919E-2</v>
      </c>
      <c r="H178" s="9">
        <v>1.807031255783919E-2</v>
      </c>
      <c r="I178" s="9">
        <v>0</v>
      </c>
      <c r="J178" s="9">
        <f>ExitPrices[[#This Row],[2019/20 Exit Revenue Recovery Price]]+ExitPrices[[#This Row],[2019/20 Exit Firm Price]]</f>
        <v>1.807031255783919E-2</v>
      </c>
      <c r="K178" s="9">
        <v>1.8776998798224333E-2</v>
      </c>
      <c r="L178" s="9">
        <v>1.8776998798224333E-2</v>
      </c>
      <c r="M178" s="9">
        <v>0</v>
      </c>
      <c r="N178" s="9">
        <f>ExitPrices[[#This Row],[2020/21 Exit Revenue Recovery Price]]+ExitPrices[[#This Row],[2020/21 Exit Firm Price]]</f>
        <v>1.8776998798224333E-2</v>
      </c>
      <c r="O178" s="9">
        <v>2.1837880058724318E-2</v>
      </c>
      <c r="P178" s="9">
        <v>2.1837880058724318E-2</v>
      </c>
      <c r="Q178" s="9">
        <v>0</v>
      </c>
      <c r="R178" s="9">
        <f>ExitPrices[[#This Row],[2021/22 Exit Revenue Recovery Price]]+ExitPrices[[#This Row],[2021/22 Exit Firm Price]]</f>
        <v>2.1837880058724318E-2</v>
      </c>
    </row>
    <row r="179" spans="1:18" x14ac:dyDescent="0.25">
      <c r="A179" s="1" t="s">
        <v>251</v>
      </c>
      <c r="B179" s="1" t="s">
        <v>304</v>
      </c>
      <c r="C179" s="9">
        <v>1E-4</v>
      </c>
      <c r="D179" s="9">
        <v>0</v>
      </c>
      <c r="E179" s="9">
        <v>2.0199999999999999E-2</v>
      </c>
      <c r="F179" s="9">
        <v>2.0299999999999999E-2</v>
      </c>
      <c r="G179" s="9">
        <v>1.807031255783919E-2</v>
      </c>
      <c r="H179" s="9">
        <v>1.807031255783919E-2</v>
      </c>
      <c r="I179" s="9">
        <v>0</v>
      </c>
      <c r="J179" s="9">
        <f>ExitPrices[[#This Row],[2019/20 Exit Revenue Recovery Price]]+ExitPrices[[#This Row],[2019/20 Exit Firm Price]]</f>
        <v>1.807031255783919E-2</v>
      </c>
      <c r="K179" s="9">
        <v>1.8776998798224333E-2</v>
      </c>
      <c r="L179" s="9">
        <v>1.8776998798224333E-2</v>
      </c>
      <c r="M179" s="9">
        <v>0</v>
      </c>
      <c r="N179" s="9">
        <f>ExitPrices[[#This Row],[2020/21 Exit Revenue Recovery Price]]+ExitPrices[[#This Row],[2020/21 Exit Firm Price]]</f>
        <v>1.8776998798224333E-2</v>
      </c>
      <c r="O179" s="9">
        <v>2.1837880058724318E-2</v>
      </c>
      <c r="P179" s="9">
        <v>2.1837880058724318E-2</v>
      </c>
      <c r="Q179" s="9">
        <v>0</v>
      </c>
      <c r="R179" s="9">
        <f>ExitPrices[[#This Row],[2021/22 Exit Revenue Recovery Price]]+ExitPrices[[#This Row],[2021/22 Exit Firm Price]]</f>
        <v>2.1837880058724318E-2</v>
      </c>
    </row>
    <row r="180" spans="1:18" x14ac:dyDescent="0.25">
      <c r="A180" s="1" t="s">
        <v>252</v>
      </c>
      <c r="B180" s="1" t="s">
        <v>312</v>
      </c>
      <c r="C180" s="9">
        <v>1E-4</v>
      </c>
      <c r="D180" s="9">
        <v>0</v>
      </c>
      <c r="E180" s="9">
        <v>2.0199999999999999E-2</v>
      </c>
      <c r="F180" s="9">
        <v>2.0299999999999999E-2</v>
      </c>
      <c r="G180" s="9">
        <v>1.807031255783919E-2</v>
      </c>
      <c r="H180" s="9">
        <v>1.807031255783919E-2</v>
      </c>
      <c r="I180" s="9">
        <v>0</v>
      </c>
      <c r="J180" s="9">
        <f>ExitPrices[[#This Row],[2019/20 Exit Revenue Recovery Price]]+ExitPrices[[#This Row],[2019/20 Exit Firm Price]]</f>
        <v>1.807031255783919E-2</v>
      </c>
      <c r="K180" s="9">
        <v>1.8776998798224337E-2</v>
      </c>
      <c r="L180" s="9">
        <v>1.8776998798224337E-2</v>
      </c>
      <c r="M180" s="9">
        <v>0</v>
      </c>
      <c r="N180" s="9">
        <f>ExitPrices[[#This Row],[2020/21 Exit Revenue Recovery Price]]+ExitPrices[[#This Row],[2020/21 Exit Firm Price]]</f>
        <v>1.8776998798224337E-2</v>
      </c>
      <c r="O180" s="9">
        <v>0</v>
      </c>
      <c r="P180" s="9">
        <v>0</v>
      </c>
      <c r="Q180" s="9">
        <v>0</v>
      </c>
      <c r="R180" s="9">
        <f>ExitPrices[[#This Row],[2021/22 Exit Revenue Recovery Price]]+ExitPrices[[#This Row],[2021/22 Exit Firm Price]]</f>
        <v>0</v>
      </c>
    </row>
    <row r="181" spans="1:18" x14ac:dyDescent="0.25">
      <c r="A181" s="1" t="s">
        <v>253</v>
      </c>
      <c r="B181" s="1" t="s">
        <v>304</v>
      </c>
      <c r="C181" s="9">
        <v>1.17E-2</v>
      </c>
      <c r="D181" s="9">
        <v>0</v>
      </c>
      <c r="E181" s="9">
        <v>2.0199999999999999E-2</v>
      </c>
      <c r="F181" s="9">
        <v>3.1899999999999998E-2</v>
      </c>
      <c r="G181" s="9">
        <v>9.9458509146978791E-3</v>
      </c>
      <c r="H181" s="9">
        <v>9.9458509146978791E-3</v>
      </c>
      <c r="I181" s="9">
        <v>0</v>
      </c>
      <c r="J181" s="9">
        <f>ExitPrices[[#This Row],[2019/20 Exit Revenue Recovery Price]]+ExitPrices[[#This Row],[2019/20 Exit Firm Price]]</f>
        <v>9.9458509146978791E-3</v>
      </c>
      <c r="K181" s="9">
        <v>1.0334809100553378E-2</v>
      </c>
      <c r="L181" s="9">
        <v>1.0334809100553378E-2</v>
      </c>
      <c r="M181" s="9">
        <v>0</v>
      </c>
      <c r="N181" s="9">
        <f>ExitPrices[[#This Row],[2020/21 Exit Revenue Recovery Price]]+ExitPrices[[#This Row],[2020/21 Exit Firm Price]]</f>
        <v>1.0334809100553378E-2</v>
      </c>
      <c r="O181" s="9">
        <v>1.9240975524540661E-2</v>
      </c>
      <c r="P181" s="9">
        <v>1.9240975524540661E-2</v>
      </c>
      <c r="Q181" s="9">
        <v>0</v>
      </c>
      <c r="R181" s="9">
        <f>ExitPrices[[#This Row],[2021/22 Exit Revenue Recovery Price]]+ExitPrices[[#This Row],[2021/22 Exit Firm Price]]</f>
        <v>1.9240975524540661E-2</v>
      </c>
    </row>
    <row r="182" spans="1:18" x14ac:dyDescent="0.25">
      <c r="A182" s="1" t="s">
        <v>254</v>
      </c>
      <c r="B182" s="1" t="s">
        <v>304</v>
      </c>
      <c r="C182" s="9">
        <v>1E-4</v>
      </c>
      <c r="D182" s="9">
        <v>0</v>
      </c>
      <c r="E182" s="9">
        <v>2.0199999999999999E-2</v>
      </c>
      <c r="F182" s="9">
        <v>2.0299999999999999E-2</v>
      </c>
      <c r="G182" s="9">
        <v>8.8106281255085992E-3</v>
      </c>
      <c r="H182" s="9">
        <v>8.8106281255085992E-3</v>
      </c>
      <c r="I182" s="9">
        <v>0</v>
      </c>
      <c r="J182" s="9">
        <f>ExitPrices[[#This Row],[2019/20 Exit Revenue Recovery Price]]+ExitPrices[[#This Row],[2019/20 Exit Firm Price]]</f>
        <v>8.8106281255085992E-3</v>
      </c>
      <c r="K182" s="9">
        <v>9.1551904924028135E-3</v>
      </c>
      <c r="L182" s="9">
        <v>9.1551904924028135E-3</v>
      </c>
      <c r="M182" s="9">
        <v>0</v>
      </c>
      <c r="N182" s="9">
        <f>ExitPrices[[#This Row],[2020/21 Exit Revenue Recovery Price]]+ExitPrices[[#This Row],[2020/21 Exit Firm Price]]</f>
        <v>9.1551904924028135E-3</v>
      </c>
      <c r="O182" s="9">
        <v>1.494342253951369E-2</v>
      </c>
      <c r="P182" s="9">
        <v>1.494342253951369E-2</v>
      </c>
      <c r="Q182" s="9">
        <v>0</v>
      </c>
      <c r="R182" s="9">
        <f>ExitPrices[[#This Row],[2021/22 Exit Revenue Recovery Price]]+ExitPrices[[#This Row],[2021/22 Exit Firm Price]]</f>
        <v>1.494342253951369E-2</v>
      </c>
    </row>
    <row r="183" spans="1:18" x14ac:dyDescent="0.25">
      <c r="A183" s="1" t="s">
        <v>255</v>
      </c>
      <c r="B183" s="1" t="s">
        <v>304</v>
      </c>
      <c r="C183" s="9">
        <v>1.29E-2</v>
      </c>
      <c r="D183" s="9">
        <v>0</v>
      </c>
      <c r="E183" s="9">
        <v>2.0199999999999999E-2</v>
      </c>
      <c r="F183" s="9">
        <v>3.3099999999999997E-2</v>
      </c>
      <c r="G183" s="9">
        <v>1.2619963043406688E-2</v>
      </c>
      <c r="H183" s="9">
        <v>1.2619963043406688E-2</v>
      </c>
      <c r="I183" s="9">
        <v>0</v>
      </c>
      <c r="J183" s="9">
        <f>ExitPrices[[#This Row],[2019/20 Exit Revenue Recovery Price]]+ExitPrices[[#This Row],[2019/20 Exit Firm Price]]</f>
        <v>1.2619963043406688E-2</v>
      </c>
      <c r="K183" s="9">
        <v>1.3113499290131742E-2</v>
      </c>
      <c r="L183" s="9">
        <v>1.3113499290131742E-2</v>
      </c>
      <c r="M183" s="9">
        <v>0</v>
      </c>
      <c r="N183" s="9">
        <f>ExitPrices[[#This Row],[2020/21 Exit Revenue Recovery Price]]+ExitPrices[[#This Row],[2020/21 Exit Firm Price]]</f>
        <v>1.3113499290131742E-2</v>
      </c>
      <c r="O183" s="9">
        <v>2.4000406979353923E-2</v>
      </c>
      <c r="P183" s="9">
        <v>2.4000406979353923E-2</v>
      </c>
      <c r="Q183" s="9">
        <v>0</v>
      </c>
      <c r="R183" s="9">
        <f>ExitPrices[[#This Row],[2021/22 Exit Revenue Recovery Price]]+ExitPrices[[#This Row],[2021/22 Exit Firm Price]]</f>
        <v>2.4000406979353923E-2</v>
      </c>
    </row>
    <row r="184" spans="1:18" x14ac:dyDescent="0.25">
      <c r="A184" s="1" t="s">
        <v>256</v>
      </c>
      <c r="B184" s="1" t="s">
        <v>304</v>
      </c>
      <c r="C184" s="9">
        <v>7.0000000000000001E-3</v>
      </c>
      <c r="D184" s="9">
        <v>0</v>
      </c>
      <c r="E184" s="9">
        <v>2.0199999999999999E-2</v>
      </c>
      <c r="F184" s="9">
        <v>2.7199999999999998E-2</v>
      </c>
      <c r="G184" s="9">
        <v>9.6914167882954788E-3</v>
      </c>
      <c r="H184" s="9">
        <v>9.6914167882954788E-3</v>
      </c>
      <c r="I184" s="9">
        <v>0</v>
      </c>
      <c r="J184" s="9">
        <f>ExitPrices[[#This Row],[2019/20 Exit Revenue Recovery Price]]+ExitPrices[[#This Row],[2019/20 Exit Firm Price]]</f>
        <v>9.6914167882954788E-3</v>
      </c>
      <c r="K184" s="9">
        <v>1.0070424670544581E-2</v>
      </c>
      <c r="L184" s="9">
        <v>1.0070424670544581E-2</v>
      </c>
      <c r="M184" s="9">
        <v>0</v>
      </c>
      <c r="N184" s="9">
        <f>ExitPrices[[#This Row],[2020/21 Exit Revenue Recovery Price]]+ExitPrices[[#This Row],[2020/21 Exit Firm Price]]</f>
        <v>1.0070424670544581E-2</v>
      </c>
      <c r="O184" s="9">
        <v>1.7651025005619034E-2</v>
      </c>
      <c r="P184" s="9">
        <v>1.7651025005619034E-2</v>
      </c>
      <c r="Q184" s="9">
        <v>0</v>
      </c>
      <c r="R184" s="9">
        <f>ExitPrices[[#This Row],[2021/22 Exit Revenue Recovery Price]]+ExitPrices[[#This Row],[2021/22 Exit Firm Price]]</f>
        <v>1.7651025005619034E-2</v>
      </c>
    </row>
    <row r="185" spans="1:18" x14ac:dyDescent="0.25">
      <c r="A185" s="1" t="s">
        <v>257</v>
      </c>
      <c r="B185" s="1" t="s">
        <v>303</v>
      </c>
      <c r="C185" s="9">
        <v>2.9999999999999997E-4</v>
      </c>
      <c r="D185" s="9">
        <v>0</v>
      </c>
      <c r="E185" s="9">
        <v>2.0199999999999999E-2</v>
      </c>
      <c r="F185" s="9">
        <v>2.0500000000000001E-2</v>
      </c>
      <c r="G185" s="9">
        <v>1.207994737668926E-2</v>
      </c>
      <c r="H185" s="9">
        <v>1.207994737668926E-2</v>
      </c>
      <c r="I185" s="9">
        <v>0</v>
      </c>
      <c r="J185" s="9">
        <f>ExitPrices[[#This Row],[2019/20 Exit Revenue Recovery Price]]+ExitPrices[[#This Row],[2019/20 Exit Firm Price]]</f>
        <v>1.207994737668926E-2</v>
      </c>
      <c r="K185" s="9">
        <v>1.2552364916140151E-2</v>
      </c>
      <c r="L185" s="9">
        <v>1.2552364916140151E-2</v>
      </c>
      <c r="M185" s="9">
        <v>0</v>
      </c>
      <c r="N185" s="9">
        <f>ExitPrices[[#This Row],[2020/21 Exit Revenue Recovery Price]]+ExitPrices[[#This Row],[2020/21 Exit Firm Price]]</f>
        <v>1.2552364916140151E-2</v>
      </c>
      <c r="O185" s="9">
        <v>1.8218845690649025E-2</v>
      </c>
      <c r="P185" s="9">
        <v>1.8218845690649025E-2</v>
      </c>
      <c r="Q185" s="9">
        <v>0</v>
      </c>
      <c r="R185" s="9">
        <f>ExitPrices[[#This Row],[2021/22 Exit Revenue Recovery Price]]+ExitPrices[[#This Row],[2021/22 Exit Firm Price]]</f>
        <v>1.8218845690649025E-2</v>
      </c>
    </row>
    <row r="186" spans="1:18" x14ac:dyDescent="0.25">
      <c r="A186" s="1" t="s">
        <v>258</v>
      </c>
      <c r="B186" s="1" t="s">
        <v>306</v>
      </c>
      <c r="C186" s="9">
        <v>1.72E-2</v>
      </c>
      <c r="D186" s="9">
        <v>0</v>
      </c>
      <c r="E186" s="9">
        <v>2.0199999999999999E-2</v>
      </c>
      <c r="F186" s="9">
        <v>3.7400000000000003E-2</v>
      </c>
      <c r="G186" s="9">
        <v>1.0329000481410933E-2</v>
      </c>
      <c r="H186" s="9">
        <v>1.0329000481410933E-2</v>
      </c>
      <c r="I186" s="9">
        <v>0</v>
      </c>
      <c r="J186" s="9">
        <f>ExitPrices[[#This Row],[2019/20 Exit Revenue Recovery Price]]+ExitPrices[[#This Row],[2019/20 Exit Firm Price]]</f>
        <v>1.0329000481410933E-2</v>
      </c>
      <c r="K186" s="9">
        <v>1.0732942720582556E-2</v>
      </c>
      <c r="L186" s="9">
        <v>1.0732942720582556E-2</v>
      </c>
      <c r="M186" s="9">
        <v>0</v>
      </c>
      <c r="N186" s="9">
        <f>ExitPrices[[#This Row],[2020/21 Exit Revenue Recovery Price]]+ExitPrices[[#This Row],[2020/21 Exit Firm Price]]</f>
        <v>1.0732942720582556E-2</v>
      </c>
      <c r="O186" s="9">
        <v>2.087793776462438E-2</v>
      </c>
      <c r="P186" s="9">
        <v>2.087793776462438E-2</v>
      </c>
      <c r="Q186" s="9">
        <v>0</v>
      </c>
      <c r="R186" s="9">
        <f>ExitPrices[[#This Row],[2021/22 Exit Revenue Recovery Price]]+ExitPrices[[#This Row],[2021/22 Exit Firm Price]]</f>
        <v>2.087793776462438E-2</v>
      </c>
    </row>
    <row r="187" spans="1:18" x14ac:dyDescent="0.25">
      <c r="A187" s="1" t="s">
        <v>259</v>
      </c>
      <c r="B187" s="1" t="s">
        <v>298</v>
      </c>
      <c r="C187" s="9">
        <v>2.3400000000000001E-2</v>
      </c>
      <c r="D187" s="9">
        <v>0</v>
      </c>
      <c r="E187" s="9">
        <v>0</v>
      </c>
      <c r="F187" s="9">
        <v>2.3400000000000001E-2</v>
      </c>
      <c r="G187" s="9">
        <v>0</v>
      </c>
      <c r="H187" s="9">
        <v>0</v>
      </c>
      <c r="I187" s="9">
        <v>0</v>
      </c>
      <c r="J187" s="9">
        <f>ExitPrices[[#This Row],[2019/20 Exit Revenue Recovery Price]]+ExitPrices[[#This Row],[2019/20 Exit Firm Price]]</f>
        <v>0</v>
      </c>
      <c r="K187" s="9">
        <v>0</v>
      </c>
      <c r="L187" s="9">
        <v>0</v>
      </c>
      <c r="M187" s="9">
        <v>0</v>
      </c>
      <c r="N187" s="9">
        <f>ExitPrices[[#This Row],[2020/21 Exit Revenue Recovery Price]]+ExitPrices[[#This Row],[2020/21 Exit Firm Price]]</f>
        <v>0</v>
      </c>
      <c r="O187" s="9">
        <v>1.0130093970412857E-2</v>
      </c>
      <c r="P187" s="9">
        <v>1.0130093970412857E-2</v>
      </c>
      <c r="Q187" s="9">
        <v>0</v>
      </c>
      <c r="R187" s="9">
        <f>ExitPrices[[#This Row],[2021/22 Exit Revenue Recovery Price]]+ExitPrices[[#This Row],[2021/22 Exit Firm Price]]</f>
        <v>1.0130093970412857E-2</v>
      </c>
    </row>
    <row r="188" spans="1:18" x14ac:dyDescent="0.25">
      <c r="A188" s="1" t="s">
        <v>260</v>
      </c>
      <c r="B188" s="1" t="s">
        <v>305</v>
      </c>
      <c r="C188" s="9">
        <v>5.7000000000000002E-3</v>
      </c>
      <c r="D188" s="9">
        <v>0</v>
      </c>
      <c r="E188" s="9">
        <v>2.0199999999999999E-2</v>
      </c>
      <c r="F188" s="9">
        <v>2.5899999999999999E-2</v>
      </c>
      <c r="G188" s="9">
        <v>8.7509469892825473E-3</v>
      </c>
      <c r="H188" s="9">
        <v>8.7509469892825473E-3</v>
      </c>
      <c r="I188" s="9">
        <v>0</v>
      </c>
      <c r="J188" s="9">
        <f>ExitPrices[[#This Row],[2019/20 Exit Revenue Recovery Price]]+ExitPrices[[#This Row],[2019/20 Exit Firm Price]]</f>
        <v>8.7509469892825473E-3</v>
      </c>
      <c r="K188" s="9">
        <v>9.0931753712140476E-3</v>
      </c>
      <c r="L188" s="9">
        <v>9.0931753712140476E-3</v>
      </c>
      <c r="M188" s="9">
        <v>0</v>
      </c>
      <c r="N188" s="9">
        <f>ExitPrices[[#This Row],[2020/21 Exit Revenue Recovery Price]]+ExitPrices[[#This Row],[2020/21 Exit Firm Price]]</f>
        <v>9.0931753712140476E-3</v>
      </c>
      <c r="O188" s="9">
        <v>1.6406947307870477E-2</v>
      </c>
      <c r="P188" s="9">
        <v>1.6406947307870477E-2</v>
      </c>
      <c r="Q188" s="9">
        <v>0</v>
      </c>
      <c r="R188" s="9">
        <f>ExitPrices[[#This Row],[2021/22 Exit Revenue Recovery Price]]+ExitPrices[[#This Row],[2021/22 Exit Firm Price]]</f>
        <v>1.6406947307870477E-2</v>
      </c>
    </row>
    <row r="189" spans="1:18" x14ac:dyDescent="0.25">
      <c r="A189" s="1" t="s">
        <v>261</v>
      </c>
      <c r="B189" s="1" t="s">
        <v>304</v>
      </c>
      <c r="C189" s="9">
        <v>5.4999999999999997E-3</v>
      </c>
      <c r="D189" s="9">
        <v>0</v>
      </c>
      <c r="E189" s="9">
        <v>2.0199999999999999E-2</v>
      </c>
      <c r="F189" s="9">
        <v>2.5700000000000001E-2</v>
      </c>
      <c r="G189" s="9">
        <v>8.750946989282549E-3</v>
      </c>
      <c r="H189" s="9">
        <v>8.750946989282549E-3</v>
      </c>
      <c r="I189" s="9">
        <v>0</v>
      </c>
      <c r="J189" s="9">
        <f>ExitPrices[[#This Row],[2019/20 Exit Revenue Recovery Price]]+ExitPrices[[#This Row],[2019/20 Exit Firm Price]]</f>
        <v>8.750946989282549E-3</v>
      </c>
      <c r="K189" s="9">
        <v>9.0931753712140493E-3</v>
      </c>
      <c r="L189" s="9">
        <v>9.0931753712140493E-3</v>
      </c>
      <c r="M189" s="9">
        <v>0</v>
      </c>
      <c r="N189" s="9">
        <f>ExitPrices[[#This Row],[2020/21 Exit Revenue Recovery Price]]+ExitPrices[[#This Row],[2020/21 Exit Firm Price]]</f>
        <v>9.0931753712140493E-3</v>
      </c>
      <c r="O189" s="9">
        <v>1.6406947307870477E-2</v>
      </c>
      <c r="P189" s="9">
        <v>1.6406947307870477E-2</v>
      </c>
      <c r="Q189" s="9">
        <v>0</v>
      </c>
      <c r="R189" s="9">
        <f>ExitPrices[[#This Row],[2021/22 Exit Revenue Recovery Price]]+ExitPrices[[#This Row],[2021/22 Exit Firm Price]]</f>
        <v>1.6406947307870477E-2</v>
      </c>
    </row>
    <row r="190" spans="1:18" x14ac:dyDescent="0.25">
      <c r="A190" s="1" t="s">
        <v>262</v>
      </c>
      <c r="B190" s="1" t="s">
        <v>316</v>
      </c>
      <c r="C190" s="9">
        <v>1.54E-2</v>
      </c>
      <c r="D190" s="9">
        <v>0</v>
      </c>
      <c r="E190" s="9">
        <v>2.0199999999999999E-2</v>
      </c>
      <c r="F190" s="9">
        <v>3.56E-2</v>
      </c>
      <c r="G190" s="9">
        <v>1.3986024570575151E-2</v>
      </c>
      <c r="H190" s="9">
        <v>1.3986024570575151E-2</v>
      </c>
      <c r="I190" s="9">
        <v>0</v>
      </c>
      <c r="J190" s="9">
        <f>ExitPrices[[#This Row],[2019/20 Exit Revenue Recovery Price]]+ExitPrices[[#This Row],[2019/20 Exit Firm Price]]</f>
        <v>1.3986024570575151E-2</v>
      </c>
      <c r="K190" s="9">
        <v>1.4532984181266903E-2</v>
      </c>
      <c r="L190" s="9">
        <v>1.4532984181266903E-2</v>
      </c>
      <c r="M190" s="9">
        <v>0</v>
      </c>
      <c r="N190" s="9">
        <f>ExitPrices[[#This Row],[2020/21 Exit Revenue Recovery Price]]+ExitPrices[[#This Row],[2020/21 Exit Firm Price]]</f>
        <v>1.4532984181266903E-2</v>
      </c>
      <c r="O190" s="9">
        <v>2.6205118730180471E-2</v>
      </c>
      <c r="P190" s="9">
        <v>2.6205118730180471E-2</v>
      </c>
      <c r="Q190" s="9">
        <v>0</v>
      </c>
      <c r="R190" s="9">
        <f>ExitPrices[[#This Row],[2021/22 Exit Revenue Recovery Price]]+ExitPrices[[#This Row],[2021/22 Exit Firm Price]]</f>
        <v>2.6205118730180471E-2</v>
      </c>
    </row>
    <row r="191" spans="1:18" x14ac:dyDescent="0.25">
      <c r="A191" s="1" t="s">
        <v>263</v>
      </c>
      <c r="B191" s="1" t="s">
        <v>312</v>
      </c>
      <c r="C191" s="9">
        <v>1E-4</v>
      </c>
      <c r="D191" s="9">
        <v>0</v>
      </c>
      <c r="E191" s="9">
        <v>2.0199999999999999E-2</v>
      </c>
      <c r="F191" s="9">
        <v>2.0299999999999999E-2</v>
      </c>
      <c r="G191" s="9">
        <v>1.0396319441150324E-2</v>
      </c>
      <c r="H191" s="9">
        <v>1.0396319441150324E-2</v>
      </c>
      <c r="I191" s="9">
        <v>0</v>
      </c>
      <c r="J191" s="9">
        <f>ExitPrices[[#This Row],[2019/20 Exit Revenue Recovery Price]]+ExitPrices[[#This Row],[2019/20 Exit Firm Price]]</f>
        <v>1.0396319441150324E-2</v>
      </c>
      <c r="K191" s="9">
        <v>1.0802894362098348E-2</v>
      </c>
      <c r="L191" s="9">
        <v>1.0802894362098348E-2</v>
      </c>
      <c r="M191" s="9">
        <v>0</v>
      </c>
      <c r="N191" s="9">
        <f>ExitPrices[[#This Row],[2020/21 Exit Revenue Recovery Price]]+ExitPrices[[#This Row],[2020/21 Exit Firm Price]]</f>
        <v>1.0802894362098348E-2</v>
      </c>
      <c r="O191" s="9">
        <v>1.5851243273514667E-2</v>
      </c>
      <c r="P191" s="9">
        <v>1.5851243273514667E-2</v>
      </c>
      <c r="Q191" s="9">
        <v>0</v>
      </c>
      <c r="R191" s="9">
        <f>ExitPrices[[#This Row],[2021/22 Exit Revenue Recovery Price]]+ExitPrices[[#This Row],[2021/22 Exit Firm Price]]</f>
        <v>1.5851243273514667E-2</v>
      </c>
    </row>
    <row r="192" spans="1:18" x14ac:dyDescent="0.25">
      <c r="A192" s="1" t="s">
        <v>264</v>
      </c>
      <c r="B192" s="1" t="s">
        <v>312</v>
      </c>
      <c r="C192" s="9">
        <v>1E-4</v>
      </c>
      <c r="D192" s="9">
        <v>0</v>
      </c>
      <c r="E192" s="9">
        <v>2.0199999999999999E-2</v>
      </c>
      <c r="F192" s="9">
        <v>2.0299999999999999E-2</v>
      </c>
      <c r="G192" s="9">
        <v>1.0383326725659918E-2</v>
      </c>
      <c r="H192" s="9">
        <v>1.0383326725659918E-2</v>
      </c>
      <c r="I192" s="9">
        <v>0</v>
      </c>
      <c r="J192" s="9">
        <f>ExitPrices[[#This Row],[2019/20 Exit Revenue Recovery Price]]+ExitPrices[[#This Row],[2019/20 Exit Firm Price]]</f>
        <v>1.0383326725659918E-2</v>
      </c>
      <c r="K192" s="9">
        <v>1.0789393532914117E-2</v>
      </c>
      <c r="L192" s="9">
        <v>1.0789393532914117E-2</v>
      </c>
      <c r="M192" s="9">
        <v>0</v>
      </c>
      <c r="N192" s="9">
        <f>ExitPrices[[#This Row],[2020/21 Exit Revenue Recovery Price]]+ExitPrices[[#This Row],[2020/21 Exit Firm Price]]</f>
        <v>1.0789393532914117E-2</v>
      </c>
      <c r="O192" s="9">
        <v>1.5830764609929091E-2</v>
      </c>
      <c r="P192" s="9">
        <v>1.5830764609929091E-2</v>
      </c>
      <c r="Q192" s="9">
        <v>0</v>
      </c>
      <c r="R192" s="9">
        <f>ExitPrices[[#This Row],[2021/22 Exit Revenue Recovery Price]]+ExitPrices[[#This Row],[2021/22 Exit Firm Price]]</f>
        <v>1.5830764609929091E-2</v>
      </c>
    </row>
    <row r="193" spans="1:18" x14ac:dyDescent="0.25">
      <c r="A193" s="1" t="s">
        <v>265</v>
      </c>
      <c r="B193" s="1" t="s">
        <v>312</v>
      </c>
      <c r="C193" s="9">
        <v>2.7400000000000001E-2</v>
      </c>
      <c r="D193" s="9">
        <v>0</v>
      </c>
      <c r="E193" s="9">
        <v>2.0199999999999999E-2</v>
      </c>
      <c r="F193" s="9">
        <v>4.7600000000000003E-2</v>
      </c>
      <c r="G193" s="9">
        <v>1.3605625210908412E-2</v>
      </c>
      <c r="H193" s="9">
        <v>1.3605625210908412E-2</v>
      </c>
      <c r="I193" s="9">
        <v>0</v>
      </c>
      <c r="J193" s="9">
        <f>ExitPrices[[#This Row],[2019/20 Exit Revenue Recovery Price]]+ExitPrices[[#This Row],[2019/20 Exit Firm Price]]</f>
        <v>1.3605625210908412E-2</v>
      </c>
      <c r="K193" s="9">
        <v>1.4137708322233182E-2</v>
      </c>
      <c r="L193" s="9">
        <v>1.4137708322233182E-2</v>
      </c>
      <c r="M193" s="9">
        <v>0</v>
      </c>
      <c r="N193" s="9">
        <f>ExitPrices[[#This Row],[2020/21 Exit Revenue Recovery Price]]+ExitPrices[[#This Row],[2020/21 Exit Firm Price]]</f>
        <v>1.4137708322233182E-2</v>
      </c>
      <c r="O193" s="9">
        <v>0</v>
      </c>
      <c r="P193" s="9">
        <v>0</v>
      </c>
      <c r="Q193" s="9">
        <v>0</v>
      </c>
      <c r="R193" s="9">
        <f>ExitPrices[[#This Row],[2021/22 Exit Revenue Recovery Price]]+ExitPrices[[#This Row],[2021/22 Exit Firm Price]]</f>
        <v>0</v>
      </c>
    </row>
    <row r="194" spans="1:18" x14ac:dyDescent="0.25">
      <c r="A194" s="1" t="s">
        <v>266</v>
      </c>
      <c r="B194" s="1" t="s">
        <v>305</v>
      </c>
      <c r="C194" s="9">
        <v>1E-4</v>
      </c>
      <c r="D194" s="9">
        <v>0</v>
      </c>
      <c r="E194" s="9">
        <v>2.0199999999999999E-2</v>
      </c>
      <c r="F194" s="9">
        <v>2.0299999999999999E-2</v>
      </c>
      <c r="G194" s="9">
        <v>8.5173710207430437E-3</v>
      </c>
      <c r="H194" s="9">
        <v>8.5173710207430437E-3</v>
      </c>
      <c r="I194" s="9">
        <v>0</v>
      </c>
      <c r="J194" s="9">
        <f>ExitPrices[[#This Row],[2019/20 Exit Revenue Recovery Price]]+ExitPrices[[#This Row],[2019/20 Exit Firm Price]]</f>
        <v>8.5173710207430437E-3</v>
      </c>
      <c r="K194" s="9">
        <v>8.8504648111989871E-3</v>
      </c>
      <c r="L194" s="9">
        <v>8.8504648111989871E-3</v>
      </c>
      <c r="M194" s="9">
        <v>0</v>
      </c>
      <c r="N194" s="9">
        <f>ExitPrices[[#This Row],[2020/21 Exit Revenue Recovery Price]]+ExitPrices[[#This Row],[2020/21 Exit Firm Price]]</f>
        <v>8.8504648111989871E-3</v>
      </c>
      <c r="O194" s="9">
        <v>1.4433531774617682E-2</v>
      </c>
      <c r="P194" s="9">
        <v>1.4433531774617682E-2</v>
      </c>
      <c r="Q194" s="9">
        <v>0</v>
      </c>
      <c r="R194" s="9">
        <f>ExitPrices[[#This Row],[2021/22 Exit Revenue Recovery Price]]+ExitPrices[[#This Row],[2021/22 Exit Firm Price]]</f>
        <v>1.4433531774617682E-2</v>
      </c>
    </row>
    <row r="195" spans="1:18" x14ac:dyDescent="0.25">
      <c r="A195" s="1" t="s">
        <v>267</v>
      </c>
      <c r="B195" s="1" t="s">
        <v>312</v>
      </c>
      <c r="C195" s="9">
        <v>1E-4</v>
      </c>
      <c r="D195" s="9">
        <v>0</v>
      </c>
      <c r="E195" s="9">
        <v>2.0199999999999999E-2</v>
      </c>
      <c r="F195" s="9">
        <v>2.0299999999999999E-2</v>
      </c>
      <c r="G195" s="9">
        <v>8.5173710207430437E-3</v>
      </c>
      <c r="H195" s="9">
        <v>8.5173710207430437E-3</v>
      </c>
      <c r="I195" s="9">
        <v>0</v>
      </c>
      <c r="J195" s="9">
        <f>ExitPrices[[#This Row],[2019/20 Exit Revenue Recovery Price]]+ExitPrices[[#This Row],[2019/20 Exit Firm Price]]</f>
        <v>8.5173710207430437E-3</v>
      </c>
      <c r="K195" s="9">
        <v>8.8504648111989871E-3</v>
      </c>
      <c r="L195" s="9">
        <v>8.8504648111989871E-3</v>
      </c>
      <c r="M195" s="9">
        <v>0</v>
      </c>
      <c r="N195" s="9">
        <f>ExitPrices[[#This Row],[2020/21 Exit Revenue Recovery Price]]+ExitPrices[[#This Row],[2020/21 Exit Firm Price]]</f>
        <v>8.8504648111989871E-3</v>
      </c>
      <c r="O195" s="9">
        <v>1.4433531774617687E-2</v>
      </c>
      <c r="P195" s="9">
        <v>1.4433531774617687E-2</v>
      </c>
      <c r="Q195" s="9">
        <v>0</v>
      </c>
      <c r="R195" s="9">
        <f>ExitPrices[[#This Row],[2021/22 Exit Revenue Recovery Price]]+ExitPrices[[#This Row],[2021/22 Exit Firm Price]]</f>
        <v>1.4433531774617687E-2</v>
      </c>
    </row>
    <row r="196" spans="1:18" x14ac:dyDescent="0.25">
      <c r="A196" s="1" t="s">
        <v>268</v>
      </c>
      <c r="B196" s="1" t="s">
        <v>304</v>
      </c>
      <c r="C196" s="9">
        <v>1E-4</v>
      </c>
      <c r="D196" s="9">
        <v>0</v>
      </c>
      <c r="E196" s="9">
        <v>2.0199999999999999E-2</v>
      </c>
      <c r="F196" s="9">
        <v>2.0299999999999999E-2</v>
      </c>
      <c r="G196" s="9">
        <v>8.517371020743042E-3</v>
      </c>
      <c r="H196" s="9">
        <v>8.517371020743042E-3</v>
      </c>
      <c r="I196" s="9">
        <v>0</v>
      </c>
      <c r="J196" s="9">
        <f>ExitPrices[[#This Row],[2019/20 Exit Revenue Recovery Price]]+ExitPrices[[#This Row],[2019/20 Exit Firm Price]]</f>
        <v>8.517371020743042E-3</v>
      </c>
      <c r="K196" s="9">
        <v>8.8504648111989871E-3</v>
      </c>
      <c r="L196" s="9">
        <v>8.8504648111989871E-3</v>
      </c>
      <c r="M196" s="9">
        <v>0</v>
      </c>
      <c r="N196" s="9">
        <f>ExitPrices[[#This Row],[2020/21 Exit Revenue Recovery Price]]+ExitPrices[[#This Row],[2020/21 Exit Firm Price]]</f>
        <v>8.8504648111989871E-3</v>
      </c>
      <c r="O196" s="9">
        <v>1.4433531774617687E-2</v>
      </c>
      <c r="P196" s="9">
        <v>1.4433531774617687E-2</v>
      </c>
      <c r="Q196" s="9">
        <v>0</v>
      </c>
      <c r="R196" s="9">
        <f>ExitPrices[[#This Row],[2021/22 Exit Revenue Recovery Price]]+ExitPrices[[#This Row],[2021/22 Exit Firm Price]]</f>
        <v>1.4433531774617687E-2</v>
      </c>
    </row>
    <row r="197" spans="1:18" x14ac:dyDescent="0.25">
      <c r="A197" s="1" t="s">
        <v>269</v>
      </c>
      <c r="B197" s="1" t="s">
        <v>313</v>
      </c>
      <c r="C197" s="9">
        <v>2.3E-3</v>
      </c>
      <c r="D197" s="9">
        <v>0</v>
      </c>
      <c r="E197" s="9">
        <v>2.0199999999999999E-2</v>
      </c>
      <c r="F197" s="9">
        <v>2.2499999999999999E-2</v>
      </c>
      <c r="G197" s="9">
        <v>9.7952188359915291E-3</v>
      </c>
      <c r="H197" s="9">
        <v>9.7952188359915291E-3</v>
      </c>
      <c r="I197" s="9">
        <v>0</v>
      </c>
      <c r="J197" s="9">
        <f>ExitPrices[[#This Row],[2019/20 Exit Revenue Recovery Price]]+ExitPrices[[#This Row],[2019/20 Exit Firm Price]]</f>
        <v>9.7952188359915291E-3</v>
      </c>
      <c r="K197" s="9">
        <v>1.0178286165391633E-2</v>
      </c>
      <c r="L197" s="9">
        <v>1.0178286165391633E-2</v>
      </c>
      <c r="M197" s="9">
        <v>0</v>
      </c>
      <c r="N197" s="9">
        <f>ExitPrices[[#This Row],[2020/21 Exit Revenue Recovery Price]]+ExitPrices[[#This Row],[2020/21 Exit Firm Price]]</f>
        <v>1.0178286165391633E-2</v>
      </c>
      <c r="O197" s="9">
        <v>1.5576409208116563E-2</v>
      </c>
      <c r="P197" s="9">
        <v>1.5576409208116563E-2</v>
      </c>
      <c r="Q197" s="9">
        <v>0</v>
      </c>
      <c r="R197" s="9">
        <f>ExitPrices[[#This Row],[2021/22 Exit Revenue Recovery Price]]+ExitPrices[[#This Row],[2021/22 Exit Firm Price]]</f>
        <v>1.5576409208116563E-2</v>
      </c>
    </row>
    <row r="198" spans="1:18" x14ac:dyDescent="0.25">
      <c r="A198" s="1" t="s">
        <v>270</v>
      </c>
      <c r="B198" s="1" t="s">
        <v>304</v>
      </c>
      <c r="C198" s="9">
        <v>1.24E-2</v>
      </c>
      <c r="D198" s="9">
        <v>0</v>
      </c>
      <c r="E198" s="9">
        <v>2.0199999999999999E-2</v>
      </c>
      <c r="F198" s="9">
        <v>3.2599999999999997E-2</v>
      </c>
      <c r="G198" s="9">
        <v>0</v>
      </c>
      <c r="H198" s="9">
        <v>0</v>
      </c>
      <c r="I198" s="9">
        <v>0</v>
      </c>
      <c r="J198" s="9">
        <f>ExitPrices[[#This Row],[2019/20 Exit Revenue Recovery Price]]+ExitPrices[[#This Row],[2019/20 Exit Firm Price]]</f>
        <v>0</v>
      </c>
      <c r="K198" s="9">
        <v>0</v>
      </c>
      <c r="L198" s="9">
        <v>0</v>
      </c>
      <c r="M198" s="9">
        <v>0</v>
      </c>
      <c r="N198" s="9">
        <f>ExitPrices[[#This Row],[2020/21 Exit Revenue Recovery Price]]+ExitPrices[[#This Row],[2020/21 Exit Firm Price]]</f>
        <v>0</v>
      </c>
      <c r="O198" s="9">
        <v>0</v>
      </c>
      <c r="P198" s="9">
        <v>0</v>
      </c>
      <c r="Q198" s="9">
        <v>0</v>
      </c>
      <c r="R198" s="9">
        <f>ExitPrices[[#This Row],[2021/22 Exit Revenue Recovery Price]]+ExitPrices[[#This Row],[2021/22 Exit Firm Price]]</f>
        <v>0</v>
      </c>
    </row>
    <row r="199" spans="1:18" x14ac:dyDescent="0.25">
      <c r="A199" s="1" t="s">
        <v>271</v>
      </c>
      <c r="B199" s="1" t="s">
        <v>304</v>
      </c>
      <c r="C199" s="9">
        <v>6.7999999999999996E-3</v>
      </c>
      <c r="D199" s="9">
        <v>0</v>
      </c>
      <c r="E199" s="9">
        <v>2.0199999999999999E-2</v>
      </c>
      <c r="F199" s="9">
        <v>2.7E-2</v>
      </c>
      <c r="G199" s="9">
        <v>1.4320151322857027E-2</v>
      </c>
      <c r="H199" s="9">
        <v>1.4320151322857027E-2</v>
      </c>
      <c r="I199" s="9">
        <v>0</v>
      </c>
      <c r="J199" s="9">
        <f>ExitPrices[[#This Row],[2019/20 Exit Revenue Recovery Price]]+ExitPrices[[#This Row],[2019/20 Exit Firm Price]]</f>
        <v>1.4320151322857027E-2</v>
      </c>
      <c r="K199" s="9">
        <v>1.4880177823101817E-2</v>
      </c>
      <c r="L199" s="9">
        <v>1.4880177823101817E-2</v>
      </c>
      <c r="M199" s="9">
        <v>0</v>
      </c>
      <c r="N199" s="9">
        <f>ExitPrices[[#This Row],[2020/21 Exit Revenue Recovery Price]]+ExitPrices[[#This Row],[2020/21 Exit Firm Price]]</f>
        <v>1.4880177823101817E-2</v>
      </c>
      <c r="O199" s="9">
        <v>2.7752194012117301E-2</v>
      </c>
      <c r="P199" s="9">
        <v>2.7752194012117301E-2</v>
      </c>
      <c r="Q199" s="9">
        <v>0</v>
      </c>
      <c r="R199" s="9">
        <f>ExitPrices[[#This Row],[2021/22 Exit Revenue Recovery Price]]+ExitPrices[[#This Row],[2021/22 Exit Firm Price]]</f>
        <v>2.7752194012117301E-2</v>
      </c>
    </row>
    <row r="200" spans="1:18" x14ac:dyDescent="0.25">
      <c r="A200" s="1" t="s">
        <v>272</v>
      </c>
      <c r="B200" s="1" t="s">
        <v>313</v>
      </c>
      <c r="C200" s="9">
        <v>3.0999999999999999E-3</v>
      </c>
      <c r="D200" s="9">
        <v>0</v>
      </c>
      <c r="E200" s="9">
        <v>2.0199999999999999E-2</v>
      </c>
      <c r="F200" s="9">
        <v>2.3299999999999998E-2</v>
      </c>
      <c r="G200" s="9">
        <v>1.0747535805148903E-2</v>
      </c>
      <c r="H200" s="9">
        <v>1.0747535805148903E-2</v>
      </c>
      <c r="I200" s="9">
        <v>0</v>
      </c>
      <c r="J200" s="9">
        <f>ExitPrices[[#This Row],[2019/20 Exit Revenue Recovery Price]]+ExitPrices[[#This Row],[2019/20 Exit Firm Price]]</f>
        <v>1.0747535805148903E-2</v>
      </c>
      <c r="K200" s="9">
        <v>1.1167845949051231E-2</v>
      </c>
      <c r="L200" s="9">
        <v>1.1167845949051231E-2</v>
      </c>
      <c r="M200" s="9">
        <v>0</v>
      </c>
      <c r="N200" s="9">
        <f>ExitPrices[[#This Row],[2020/21 Exit Revenue Recovery Price]]+ExitPrices[[#This Row],[2020/21 Exit Firm Price]]</f>
        <v>1.1167845949051231E-2</v>
      </c>
      <c r="O200" s="9">
        <v>1.6609435091127594E-2</v>
      </c>
      <c r="P200" s="9">
        <v>1.6609435091127594E-2</v>
      </c>
      <c r="Q200" s="9">
        <v>0</v>
      </c>
      <c r="R200" s="9">
        <f>ExitPrices[[#This Row],[2021/22 Exit Revenue Recovery Price]]+ExitPrices[[#This Row],[2021/22 Exit Firm Price]]</f>
        <v>1.6609435091127594E-2</v>
      </c>
    </row>
    <row r="201" spans="1:18" x14ac:dyDescent="0.25">
      <c r="A201" s="1" t="s">
        <v>273</v>
      </c>
      <c r="B201" s="1" t="s">
        <v>307</v>
      </c>
      <c r="C201" s="9">
        <v>4.0000000000000001E-3</v>
      </c>
      <c r="D201" s="9">
        <v>0</v>
      </c>
      <c r="E201" s="9">
        <v>2.0199999999999999E-2</v>
      </c>
      <c r="F201" s="9">
        <v>2.4199999999999999E-2</v>
      </c>
      <c r="G201" s="9">
        <v>8.8278839071882637E-3</v>
      </c>
      <c r="H201" s="9">
        <v>8.8278839071882637E-3</v>
      </c>
      <c r="I201" s="9">
        <v>0</v>
      </c>
      <c r="J201" s="9">
        <f>ExitPrices[[#This Row],[2019/20 Exit Revenue Recovery Price]]+ExitPrices[[#This Row],[2019/20 Exit Firm Price]]</f>
        <v>8.8278839071882637E-3</v>
      </c>
      <c r="K201" s="9">
        <v>9.1731211059892896E-3</v>
      </c>
      <c r="L201" s="9">
        <v>9.1731211059892896E-3</v>
      </c>
      <c r="M201" s="9">
        <v>0</v>
      </c>
      <c r="N201" s="9">
        <f>ExitPrices[[#This Row],[2020/21 Exit Revenue Recovery Price]]+ExitPrices[[#This Row],[2020/21 Exit Firm Price]]</f>
        <v>9.1731211059892896E-3</v>
      </c>
      <c r="O201" s="9">
        <v>1.4829913072390901E-2</v>
      </c>
      <c r="P201" s="9">
        <v>1.4829913072390901E-2</v>
      </c>
      <c r="Q201" s="9">
        <v>0</v>
      </c>
      <c r="R201" s="9">
        <f>ExitPrices[[#This Row],[2021/22 Exit Revenue Recovery Price]]+ExitPrices[[#This Row],[2021/22 Exit Firm Price]]</f>
        <v>1.4829913072390901E-2</v>
      </c>
    </row>
    <row r="202" spans="1:18" x14ac:dyDescent="0.25">
      <c r="A202" s="1" t="s">
        <v>274</v>
      </c>
      <c r="B202" s="1" t="s">
        <v>304</v>
      </c>
      <c r="C202" s="9">
        <v>2.2800000000000001E-2</v>
      </c>
      <c r="D202" s="9">
        <v>0</v>
      </c>
      <c r="E202" s="9">
        <v>2.0199999999999999E-2</v>
      </c>
      <c r="F202" s="9">
        <v>4.2999999999999997E-2</v>
      </c>
      <c r="G202" s="9">
        <v>0</v>
      </c>
      <c r="H202" s="9">
        <v>0</v>
      </c>
      <c r="I202" s="9">
        <v>0</v>
      </c>
      <c r="J202" s="9">
        <f>ExitPrices[[#This Row],[2019/20 Exit Revenue Recovery Price]]+ExitPrices[[#This Row],[2019/20 Exit Firm Price]]</f>
        <v>0</v>
      </c>
      <c r="K202" s="9">
        <v>0</v>
      </c>
      <c r="L202" s="9">
        <v>0</v>
      </c>
      <c r="M202" s="9">
        <v>0</v>
      </c>
      <c r="N202" s="9">
        <f>ExitPrices[[#This Row],[2020/21 Exit Revenue Recovery Price]]+ExitPrices[[#This Row],[2020/21 Exit Firm Price]]</f>
        <v>0</v>
      </c>
      <c r="O202" s="9">
        <v>0</v>
      </c>
      <c r="P202" s="9">
        <v>0</v>
      </c>
      <c r="Q202" s="9">
        <v>0</v>
      </c>
      <c r="R202" s="9">
        <f>ExitPrices[[#This Row],[2021/22 Exit Revenue Recovery Price]]+ExitPrices[[#This Row],[2021/22 Exit Firm Price]]</f>
        <v>0</v>
      </c>
    </row>
    <row r="203" spans="1:18" x14ac:dyDescent="0.25">
      <c r="A203" s="1" t="s">
        <v>275</v>
      </c>
      <c r="B203" s="1" t="s">
        <v>305</v>
      </c>
      <c r="C203" s="9">
        <v>1.18E-2</v>
      </c>
      <c r="D203" s="9">
        <v>0</v>
      </c>
      <c r="E203" s="9">
        <v>2.0199999999999999E-2</v>
      </c>
      <c r="F203" s="9">
        <v>3.2000000000000001E-2</v>
      </c>
      <c r="G203" s="9">
        <v>9.5053713187972112E-3</v>
      </c>
      <c r="H203" s="9">
        <v>9.5053713187972112E-3</v>
      </c>
      <c r="I203" s="9">
        <v>0</v>
      </c>
      <c r="J203" s="9">
        <f>ExitPrices[[#This Row],[2019/20 Exit Revenue Recovery Price]]+ExitPrices[[#This Row],[2019/20 Exit Firm Price]]</f>
        <v>9.5053713187972112E-3</v>
      </c>
      <c r="K203" s="9">
        <v>9.8771034124865102E-3</v>
      </c>
      <c r="L203" s="9">
        <v>9.8771034124865102E-3</v>
      </c>
      <c r="M203" s="9">
        <v>0</v>
      </c>
      <c r="N203" s="9">
        <f>ExitPrices[[#This Row],[2020/21 Exit Revenue Recovery Price]]+ExitPrices[[#This Row],[2020/21 Exit Firm Price]]</f>
        <v>9.8771034124865102E-3</v>
      </c>
      <c r="O203" s="9">
        <v>1.8886481653967814E-2</v>
      </c>
      <c r="P203" s="9">
        <v>1.8886481653967814E-2</v>
      </c>
      <c r="Q203" s="9">
        <v>0</v>
      </c>
      <c r="R203" s="9">
        <f>ExitPrices[[#This Row],[2021/22 Exit Revenue Recovery Price]]+ExitPrices[[#This Row],[2021/22 Exit Firm Price]]</f>
        <v>1.8886481653967814E-2</v>
      </c>
    </row>
    <row r="204" spans="1:18" x14ac:dyDescent="0.25">
      <c r="A204" s="1" t="s">
        <v>276</v>
      </c>
      <c r="B204" s="1" t="s">
        <v>312</v>
      </c>
      <c r="C204" s="9">
        <v>1E-4</v>
      </c>
      <c r="D204" s="9">
        <v>0</v>
      </c>
      <c r="E204" s="9">
        <v>2.0199999999999999E-2</v>
      </c>
      <c r="F204" s="9">
        <v>2.0299999999999999E-2</v>
      </c>
      <c r="G204" s="9">
        <v>1.7325823738688354E-2</v>
      </c>
      <c r="H204" s="9">
        <v>1.7325823738688354E-2</v>
      </c>
      <c r="I204" s="9">
        <v>0</v>
      </c>
      <c r="J204" s="9">
        <f>ExitPrices[[#This Row],[2019/20 Exit Revenue Recovery Price]]+ExitPrices[[#This Row],[2019/20 Exit Firm Price]]</f>
        <v>1.7325823738688354E-2</v>
      </c>
      <c r="K204" s="9">
        <v>1.8003394821107611E-2</v>
      </c>
      <c r="L204" s="9">
        <v>1.8003394821107611E-2</v>
      </c>
      <c r="M204" s="9">
        <v>0</v>
      </c>
      <c r="N204" s="9">
        <f>ExitPrices[[#This Row],[2020/21 Exit Revenue Recovery Price]]+ExitPrices[[#This Row],[2020/21 Exit Firm Price]]</f>
        <v>1.8003394821107611E-2</v>
      </c>
      <c r="O204" s="9">
        <v>0</v>
      </c>
      <c r="P204" s="9">
        <v>0</v>
      </c>
      <c r="Q204" s="9">
        <v>0</v>
      </c>
      <c r="R204" s="9">
        <f>ExitPrices[[#This Row],[2021/22 Exit Revenue Recovery Price]]+ExitPrices[[#This Row],[2021/22 Exit Firm Price]]</f>
        <v>0</v>
      </c>
    </row>
    <row r="205" spans="1:18" x14ac:dyDescent="0.25">
      <c r="A205" s="1" t="s">
        <v>277</v>
      </c>
      <c r="B205" s="1" t="s">
        <v>305</v>
      </c>
      <c r="C205" s="9">
        <v>1E-4</v>
      </c>
      <c r="D205" s="9">
        <v>0</v>
      </c>
      <c r="E205" s="9">
        <v>2.0199999999999999E-2</v>
      </c>
      <c r="F205" s="9">
        <v>2.0299999999999999E-2</v>
      </c>
      <c r="G205" s="9">
        <v>8.4850998975891032E-3</v>
      </c>
      <c r="H205" s="9">
        <v>8.4850998975891032E-3</v>
      </c>
      <c r="I205" s="9">
        <v>0</v>
      </c>
      <c r="J205" s="9">
        <f>ExitPrices[[#This Row],[2019/20 Exit Revenue Recovery Price]]+ExitPrices[[#This Row],[2019/20 Exit Firm Price]]</f>
        <v>8.4850998975891032E-3</v>
      </c>
      <c r="K205" s="9">
        <v>8.8169316424317416E-3</v>
      </c>
      <c r="L205" s="9">
        <v>8.8169316424317416E-3</v>
      </c>
      <c r="M205" s="9">
        <v>0</v>
      </c>
      <c r="N205" s="9">
        <f>ExitPrices[[#This Row],[2020/21 Exit Revenue Recovery Price]]+ExitPrices[[#This Row],[2020/21 Exit Firm Price]]</f>
        <v>8.8169316424317416E-3</v>
      </c>
      <c r="O205" s="9">
        <v>1.4828398607773921E-2</v>
      </c>
      <c r="P205" s="9">
        <v>1.4828398607773921E-2</v>
      </c>
      <c r="Q205" s="9">
        <v>0</v>
      </c>
      <c r="R205" s="9">
        <f>ExitPrices[[#This Row],[2021/22 Exit Revenue Recovery Price]]+ExitPrices[[#This Row],[2021/22 Exit Firm Price]]</f>
        <v>1.4828398607773921E-2</v>
      </c>
    </row>
    <row r="206" spans="1:18" x14ac:dyDescent="0.25">
      <c r="A206" s="1" t="s">
        <v>278</v>
      </c>
      <c r="B206" s="1" t="s">
        <v>308</v>
      </c>
      <c r="C206" s="9">
        <v>2.2499999999999999E-2</v>
      </c>
      <c r="D206" s="9">
        <v>0</v>
      </c>
      <c r="E206" s="9">
        <v>2.0199999999999999E-2</v>
      </c>
      <c r="F206" s="9">
        <v>4.2700000000000002E-2</v>
      </c>
      <c r="G206" s="9">
        <v>1.0384918774018776E-2</v>
      </c>
      <c r="H206" s="9">
        <v>1.0384918774018776E-2</v>
      </c>
      <c r="I206" s="9">
        <v>0</v>
      </c>
      <c r="J206" s="9">
        <f>ExitPrices[[#This Row],[2019/20 Exit Revenue Recovery Price]]+ExitPrices[[#This Row],[2019/20 Exit Firm Price]]</f>
        <v>1.0384918774018776E-2</v>
      </c>
      <c r="K206" s="9">
        <v>1.0791047842435619E-2</v>
      </c>
      <c r="L206" s="9">
        <v>1.0791047842435619E-2</v>
      </c>
      <c r="M206" s="9">
        <v>0</v>
      </c>
      <c r="N206" s="9">
        <f>ExitPrices[[#This Row],[2020/21 Exit Revenue Recovery Price]]+ExitPrices[[#This Row],[2020/21 Exit Firm Price]]</f>
        <v>1.0791047842435619E-2</v>
      </c>
      <c r="O206" s="9">
        <v>2.0187155559973267E-2</v>
      </c>
      <c r="P206" s="9">
        <v>2.0187155559973267E-2</v>
      </c>
      <c r="Q206" s="9">
        <v>0</v>
      </c>
      <c r="R206" s="9">
        <f>ExitPrices[[#This Row],[2021/22 Exit Revenue Recovery Price]]+ExitPrices[[#This Row],[2021/22 Exit Firm Price]]</f>
        <v>2.0187155559973267E-2</v>
      </c>
    </row>
    <row r="207" spans="1:18" x14ac:dyDescent="0.25">
      <c r="A207" s="1" t="s">
        <v>279</v>
      </c>
      <c r="B207" s="1" t="s">
        <v>304</v>
      </c>
      <c r="C207" s="9">
        <v>3.5999999999999999E-3</v>
      </c>
      <c r="D207" s="9">
        <v>0</v>
      </c>
      <c r="E207" s="9">
        <v>2.0199999999999999E-2</v>
      </c>
      <c r="F207" s="9">
        <v>2.3799999999999998E-2</v>
      </c>
      <c r="G207" s="9">
        <v>8.7038420389212966E-3</v>
      </c>
      <c r="H207" s="9">
        <v>8.7038420389212966E-3</v>
      </c>
      <c r="I207" s="9">
        <v>0</v>
      </c>
      <c r="J207" s="9">
        <f>ExitPrices[[#This Row],[2019/20 Exit Revenue Recovery Price]]+ExitPrices[[#This Row],[2019/20 Exit Firm Price]]</f>
        <v>8.7038420389212966E-3</v>
      </c>
      <c r="K207" s="9">
        <v>9.0442282601171826E-3</v>
      </c>
      <c r="L207" s="9">
        <v>9.0442282601171826E-3</v>
      </c>
      <c r="M207" s="9">
        <v>0</v>
      </c>
      <c r="N207" s="9">
        <f>ExitPrices[[#This Row],[2020/21 Exit Revenue Recovery Price]]+ExitPrices[[#This Row],[2020/21 Exit Firm Price]]</f>
        <v>9.0442282601171826E-3</v>
      </c>
      <c r="O207" s="9">
        <v>1.5227997365825818E-2</v>
      </c>
      <c r="P207" s="9">
        <v>1.5227997365825818E-2</v>
      </c>
      <c r="Q207" s="9">
        <v>0</v>
      </c>
      <c r="R207" s="9">
        <f>ExitPrices[[#This Row],[2021/22 Exit Revenue Recovery Price]]+ExitPrices[[#This Row],[2021/22 Exit Firm Price]]</f>
        <v>1.5227997365825818E-2</v>
      </c>
    </row>
    <row r="208" spans="1:18" x14ac:dyDescent="0.25">
      <c r="A208" s="1" t="s">
        <v>280</v>
      </c>
      <c r="B208" s="1" t="s">
        <v>310</v>
      </c>
      <c r="C208" s="9">
        <v>3.5999999999999999E-3</v>
      </c>
      <c r="D208" s="9">
        <v>0</v>
      </c>
      <c r="E208" s="9">
        <v>2.0199999999999999E-2</v>
      </c>
      <c r="F208" s="9">
        <v>2.3799999999999998E-2</v>
      </c>
      <c r="G208" s="9">
        <v>9.0835931363983154E-3</v>
      </c>
      <c r="H208" s="9">
        <v>9.0835931363983154E-3</v>
      </c>
      <c r="I208" s="9">
        <v>0</v>
      </c>
      <c r="J208" s="9">
        <f>ExitPrices[[#This Row],[2019/20 Exit Revenue Recovery Price]]+ExitPrices[[#This Row],[2019/20 Exit Firm Price]]</f>
        <v>9.0835931363983154E-3</v>
      </c>
      <c r="K208" s="9">
        <v>9.4388305049940696E-3</v>
      </c>
      <c r="L208" s="9">
        <v>9.4388305049940696E-3</v>
      </c>
      <c r="M208" s="9">
        <v>0</v>
      </c>
      <c r="N208" s="9">
        <f>ExitPrices[[#This Row],[2020/21 Exit Revenue Recovery Price]]+ExitPrices[[#This Row],[2020/21 Exit Firm Price]]</f>
        <v>9.4388305049940696E-3</v>
      </c>
      <c r="O208" s="9">
        <v>1.7022856285445091E-2</v>
      </c>
      <c r="P208" s="9">
        <v>1.7022856285445091E-2</v>
      </c>
      <c r="Q208" s="9">
        <v>0</v>
      </c>
      <c r="R208" s="9">
        <f>ExitPrices[[#This Row],[2021/22 Exit Revenue Recovery Price]]+ExitPrices[[#This Row],[2021/22 Exit Firm Price]]</f>
        <v>1.7022856285445091E-2</v>
      </c>
    </row>
    <row r="209" spans="1:18" x14ac:dyDescent="0.25">
      <c r="A209" s="1" t="s">
        <v>281</v>
      </c>
      <c r="B209" s="1" t="s">
        <v>308</v>
      </c>
      <c r="C209" s="9">
        <v>2.76E-2</v>
      </c>
      <c r="D209" s="9">
        <v>0</v>
      </c>
      <c r="E209" s="9">
        <v>2.0199999999999999E-2</v>
      </c>
      <c r="F209" s="9">
        <v>4.7799999999999995E-2</v>
      </c>
      <c r="G209" s="9">
        <v>1.154721395046736E-2</v>
      </c>
      <c r="H209" s="9">
        <v>1.154721395046736E-2</v>
      </c>
      <c r="I209" s="9">
        <v>0</v>
      </c>
      <c r="J209" s="9">
        <f>ExitPrices[[#This Row],[2019/20 Exit Revenue Recovery Price]]+ExitPrices[[#This Row],[2019/20 Exit Firm Price]]</f>
        <v>1.154721395046736E-2</v>
      </c>
      <c r="K209" s="9">
        <v>1.1998797573465548E-2</v>
      </c>
      <c r="L209" s="9">
        <v>1.1998797573465548E-2</v>
      </c>
      <c r="M209" s="9">
        <v>0</v>
      </c>
      <c r="N209" s="9">
        <f>ExitPrices[[#This Row],[2020/21 Exit Revenue Recovery Price]]+ExitPrices[[#This Row],[2020/21 Exit Firm Price]]</f>
        <v>1.1998797573465548E-2</v>
      </c>
      <c r="O209" s="9">
        <v>2.2244608132299004E-2</v>
      </c>
      <c r="P209" s="9">
        <v>2.2244608132299004E-2</v>
      </c>
      <c r="Q209" s="9">
        <v>0</v>
      </c>
      <c r="R209" s="9">
        <f>ExitPrices[[#This Row],[2021/22 Exit Revenue Recovery Price]]+ExitPrices[[#This Row],[2021/22 Exit Firm Price]]</f>
        <v>2.2244608132299004E-2</v>
      </c>
    </row>
    <row r="210" spans="1:18" x14ac:dyDescent="0.25">
      <c r="A210" s="1" t="s">
        <v>282</v>
      </c>
      <c r="B210" s="1" t="s">
        <v>312</v>
      </c>
      <c r="C210" s="9">
        <v>2.76E-2</v>
      </c>
      <c r="D210" s="9">
        <v>0</v>
      </c>
      <c r="E210" s="9">
        <v>2.0199999999999999E-2</v>
      </c>
      <c r="F210" s="9">
        <v>4.7799999999999995E-2</v>
      </c>
      <c r="G210" s="9">
        <v>1.154721395046736E-2</v>
      </c>
      <c r="H210" s="9">
        <v>1.154721395046736E-2</v>
      </c>
      <c r="I210" s="9">
        <v>0</v>
      </c>
      <c r="J210" s="9">
        <f>ExitPrices[[#This Row],[2019/20 Exit Revenue Recovery Price]]+ExitPrices[[#This Row],[2019/20 Exit Firm Price]]</f>
        <v>1.154721395046736E-2</v>
      </c>
      <c r="K210" s="9">
        <v>1.199879757346555E-2</v>
      </c>
      <c r="L210" s="9">
        <v>1.199879757346555E-2</v>
      </c>
      <c r="M210" s="9">
        <v>0</v>
      </c>
      <c r="N210" s="9">
        <f>ExitPrices[[#This Row],[2020/21 Exit Revenue Recovery Price]]+ExitPrices[[#This Row],[2020/21 Exit Firm Price]]</f>
        <v>1.199879757346555E-2</v>
      </c>
      <c r="O210" s="9">
        <v>2.2244608132299015E-2</v>
      </c>
      <c r="P210" s="9">
        <v>2.2244608132299015E-2</v>
      </c>
      <c r="Q210" s="9">
        <v>0</v>
      </c>
      <c r="R210" s="9">
        <f>ExitPrices[[#This Row],[2021/22 Exit Revenue Recovery Price]]+ExitPrices[[#This Row],[2021/22 Exit Firm Price]]</f>
        <v>2.2244608132299015E-2</v>
      </c>
    </row>
    <row r="211" spans="1:18" x14ac:dyDescent="0.25">
      <c r="A211" s="1" t="s">
        <v>283</v>
      </c>
      <c r="B211" s="1" t="s">
        <v>304</v>
      </c>
      <c r="C211" s="9">
        <v>2.76E-2</v>
      </c>
      <c r="D211" s="9">
        <v>0</v>
      </c>
      <c r="E211" s="9">
        <v>2.0199999999999999E-2</v>
      </c>
      <c r="F211" s="9">
        <v>4.7799999999999995E-2</v>
      </c>
      <c r="G211" s="9">
        <v>1.1547213950467363E-2</v>
      </c>
      <c r="H211" s="9">
        <v>1.1547213950467363E-2</v>
      </c>
      <c r="I211" s="9">
        <v>0</v>
      </c>
      <c r="J211" s="9">
        <f>ExitPrices[[#This Row],[2019/20 Exit Revenue Recovery Price]]+ExitPrices[[#This Row],[2019/20 Exit Firm Price]]</f>
        <v>1.1547213950467363E-2</v>
      </c>
      <c r="K211" s="9">
        <v>1.199879757346555E-2</v>
      </c>
      <c r="L211" s="9">
        <v>1.199879757346555E-2</v>
      </c>
      <c r="M211" s="9">
        <v>0</v>
      </c>
      <c r="N211" s="9">
        <f>ExitPrices[[#This Row],[2020/21 Exit Revenue Recovery Price]]+ExitPrices[[#This Row],[2020/21 Exit Firm Price]]</f>
        <v>1.199879757346555E-2</v>
      </c>
      <c r="O211" s="9">
        <v>2.2244608132299015E-2</v>
      </c>
      <c r="P211" s="9">
        <v>2.2244608132299015E-2</v>
      </c>
      <c r="Q211" s="9">
        <v>0</v>
      </c>
      <c r="R211" s="9">
        <f>ExitPrices[[#This Row],[2021/22 Exit Revenue Recovery Price]]+ExitPrices[[#This Row],[2021/22 Exit Firm Price]]</f>
        <v>2.2244608132299015E-2</v>
      </c>
    </row>
    <row r="212" spans="1:18" x14ac:dyDescent="0.25">
      <c r="A212" s="1" t="s">
        <v>284</v>
      </c>
      <c r="B212" s="1" t="s">
        <v>313</v>
      </c>
      <c r="C212" s="9">
        <v>5.5999999999999999E-3</v>
      </c>
      <c r="D212" s="9">
        <v>0</v>
      </c>
      <c r="E212" s="9">
        <v>2.0199999999999999E-2</v>
      </c>
      <c r="F212" s="9">
        <v>2.58E-2</v>
      </c>
      <c r="G212" s="9">
        <v>1.1313655914624561E-2</v>
      </c>
      <c r="H212" s="9">
        <v>1.1313655914624561E-2</v>
      </c>
      <c r="I212" s="9">
        <v>0</v>
      </c>
      <c r="J212" s="9">
        <f>ExitPrices[[#This Row],[2019/20 Exit Revenue Recovery Price]]+ExitPrices[[#This Row],[2019/20 Exit Firm Price]]</f>
        <v>1.1313655914624561E-2</v>
      </c>
      <c r="K212" s="9">
        <v>1.1756105647451607E-2</v>
      </c>
      <c r="L212" s="9">
        <v>1.1756105647451607E-2</v>
      </c>
      <c r="M212" s="9">
        <v>0</v>
      </c>
      <c r="N212" s="9">
        <f>ExitPrices[[#This Row],[2020/21 Exit Revenue Recovery Price]]+ExitPrices[[#This Row],[2020/21 Exit Firm Price]]</f>
        <v>1.1756105647451607E-2</v>
      </c>
      <c r="O212" s="9">
        <v>1.8098097180164925E-2</v>
      </c>
      <c r="P212" s="9">
        <v>1.8098097180164925E-2</v>
      </c>
      <c r="Q212" s="9">
        <v>0</v>
      </c>
      <c r="R212" s="9">
        <f>ExitPrices[[#This Row],[2021/22 Exit Revenue Recovery Price]]+ExitPrices[[#This Row],[2021/22 Exit Firm Price]]</f>
        <v>1.8098097180164925E-2</v>
      </c>
    </row>
    <row r="213" spans="1:18" x14ac:dyDescent="0.25">
      <c r="A213" s="1" t="s">
        <v>285</v>
      </c>
      <c r="B213" s="1" t="s">
        <v>310</v>
      </c>
      <c r="C213" s="9">
        <v>1.1599999999999999E-2</v>
      </c>
      <c r="D213" s="9">
        <v>0</v>
      </c>
      <c r="E213" s="9">
        <v>2.0199999999999999E-2</v>
      </c>
      <c r="F213" s="9">
        <v>3.1799999999999995E-2</v>
      </c>
      <c r="G213" s="9">
        <v>1.0987719398720014E-2</v>
      </c>
      <c r="H213" s="9">
        <v>1.0987719398720014E-2</v>
      </c>
      <c r="I213" s="9">
        <v>0</v>
      </c>
      <c r="J213" s="9">
        <f>ExitPrices[[#This Row],[2019/20 Exit Revenue Recovery Price]]+ExitPrices[[#This Row],[2019/20 Exit Firm Price]]</f>
        <v>1.0987719398720014E-2</v>
      </c>
      <c r="K213" s="9">
        <v>1.1417422542339399E-2</v>
      </c>
      <c r="L213" s="9">
        <v>1.1417422542339399E-2</v>
      </c>
      <c r="M213" s="9">
        <v>0</v>
      </c>
      <c r="N213" s="9">
        <f>ExitPrices[[#This Row],[2020/21 Exit Revenue Recovery Price]]+ExitPrices[[#This Row],[2020/21 Exit Firm Price]]</f>
        <v>1.1417422542339399E-2</v>
      </c>
      <c r="O213" s="9">
        <v>2.097289224600991E-2</v>
      </c>
      <c r="P213" s="9">
        <v>2.097289224600991E-2</v>
      </c>
      <c r="Q213" s="9">
        <v>0</v>
      </c>
      <c r="R213" s="9">
        <f>ExitPrices[[#This Row],[2021/22 Exit Revenue Recovery Price]]+ExitPrices[[#This Row],[2021/22 Exit Firm Price]]</f>
        <v>2.097289224600991E-2</v>
      </c>
    </row>
    <row r="214" spans="1:18" x14ac:dyDescent="0.25">
      <c r="A214" s="1" t="s">
        <v>286</v>
      </c>
      <c r="B214" s="1" t="s">
        <v>304</v>
      </c>
      <c r="C214" s="9">
        <v>1.84E-2</v>
      </c>
      <c r="D214" s="9">
        <v>0</v>
      </c>
      <c r="E214" s="9">
        <v>2.0199999999999999E-2</v>
      </c>
      <c r="F214" s="9">
        <v>3.8599999999999995E-2</v>
      </c>
      <c r="G214" s="9">
        <v>0</v>
      </c>
      <c r="H214" s="9">
        <v>0</v>
      </c>
      <c r="I214" s="9">
        <v>0</v>
      </c>
      <c r="J214" s="9">
        <f>ExitPrices[[#This Row],[2019/20 Exit Revenue Recovery Price]]+ExitPrices[[#This Row],[2019/20 Exit Firm Price]]</f>
        <v>0</v>
      </c>
      <c r="K214" s="9">
        <v>0</v>
      </c>
      <c r="L214" s="9">
        <v>0</v>
      </c>
      <c r="M214" s="9">
        <v>0</v>
      </c>
      <c r="N214" s="9">
        <f>ExitPrices[[#This Row],[2020/21 Exit Revenue Recovery Price]]+ExitPrices[[#This Row],[2020/21 Exit Firm Price]]</f>
        <v>0</v>
      </c>
      <c r="O214" s="9">
        <v>0</v>
      </c>
      <c r="P214" s="9">
        <v>0</v>
      </c>
      <c r="Q214" s="9">
        <v>0</v>
      </c>
      <c r="R214" s="9">
        <f>ExitPrices[[#This Row],[2021/22 Exit Revenue Recovery Price]]+ExitPrices[[#This Row],[2021/22 Exit Firm Price]]</f>
        <v>0</v>
      </c>
    </row>
    <row r="215" spans="1:18" x14ac:dyDescent="0.25">
      <c r="A215" s="1" t="s">
        <v>287</v>
      </c>
      <c r="B215" s="1" t="s">
        <v>317</v>
      </c>
      <c r="C215" s="9">
        <v>2.24E-2</v>
      </c>
      <c r="D215" s="9">
        <v>0</v>
      </c>
      <c r="E215" s="9">
        <v>2.0199999999999999E-2</v>
      </c>
      <c r="F215" s="9">
        <v>4.2599999999999999E-2</v>
      </c>
      <c r="G215" s="9">
        <v>1.3596258944812959E-2</v>
      </c>
      <c r="H215" s="9">
        <v>1.3596258944812959E-2</v>
      </c>
      <c r="I215" s="9">
        <v>0</v>
      </c>
      <c r="J215" s="9">
        <f>ExitPrices[[#This Row],[2019/20 Exit Revenue Recovery Price]]+ExitPrices[[#This Row],[2019/20 Exit Firm Price]]</f>
        <v>1.3596258944812959E-2</v>
      </c>
      <c r="K215" s="9">
        <v>1.4127975764113052E-2</v>
      </c>
      <c r="L215" s="9">
        <v>1.4127975764113052E-2</v>
      </c>
      <c r="M215" s="9">
        <v>0</v>
      </c>
      <c r="N215" s="9">
        <f>ExitPrices[[#This Row],[2020/21 Exit Revenue Recovery Price]]+ExitPrices[[#This Row],[2020/21 Exit Firm Price]]</f>
        <v>1.4127975764113052E-2</v>
      </c>
      <c r="O215" s="9">
        <v>2.5212462408915341E-2</v>
      </c>
      <c r="P215" s="9">
        <v>2.5212462408915341E-2</v>
      </c>
      <c r="Q215" s="9">
        <v>0</v>
      </c>
      <c r="R215" s="9">
        <f>ExitPrices[[#This Row],[2021/22 Exit Revenue Recovery Price]]+ExitPrices[[#This Row],[2021/22 Exit Firm Price]]</f>
        <v>2.5212462408915341E-2</v>
      </c>
    </row>
    <row r="216" spans="1:18" x14ac:dyDescent="0.25">
      <c r="A216" s="1" t="s">
        <v>288</v>
      </c>
      <c r="B216" s="1" t="s">
        <v>316</v>
      </c>
      <c r="C216" s="9">
        <v>2.24E-2</v>
      </c>
      <c r="D216" s="9">
        <v>0</v>
      </c>
      <c r="E216" s="9">
        <v>2.0199999999999999E-2</v>
      </c>
      <c r="F216" s="9">
        <v>4.2599999999999999E-2</v>
      </c>
      <c r="G216" s="9">
        <v>1.3596258944812959E-2</v>
      </c>
      <c r="H216" s="9">
        <v>1.3596258944812959E-2</v>
      </c>
      <c r="I216" s="9">
        <v>0</v>
      </c>
      <c r="J216" s="9">
        <f>ExitPrices[[#This Row],[2019/20 Exit Revenue Recovery Price]]+ExitPrices[[#This Row],[2019/20 Exit Firm Price]]</f>
        <v>1.3596258944812959E-2</v>
      </c>
      <c r="K216" s="9">
        <v>1.4127975764113052E-2</v>
      </c>
      <c r="L216" s="9">
        <v>1.4127975764113052E-2</v>
      </c>
      <c r="M216" s="9">
        <v>0</v>
      </c>
      <c r="N216" s="9">
        <f>ExitPrices[[#This Row],[2020/21 Exit Revenue Recovery Price]]+ExitPrices[[#This Row],[2020/21 Exit Firm Price]]</f>
        <v>1.4127975764113052E-2</v>
      </c>
      <c r="O216" s="9">
        <v>2.5212462408915341E-2</v>
      </c>
      <c r="P216" s="9">
        <v>2.5212462408915341E-2</v>
      </c>
      <c r="Q216" s="9">
        <v>0</v>
      </c>
      <c r="R216" s="9">
        <f>ExitPrices[[#This Row],[2021/22 Exit Revenue Recovery Price]]+ExitPrices[[#This Row],[2021/22 Exit Firm Price]]</f>
        <v>2.5212462408915341E-2</v>
      </c>
    </row>
    <row r="217" spans="1:18" x14ac:dyDescent="0.25">
      <c r="A217" s="1" t="s">
        <v>289</v>
      </c>
      <c r="B217" s="1" t="s">
        <v>314</v>
      </c>
      <c r="C217" s="9">
        <v>2.24E-2</v>
      </c>
      <c r="D217" s="9">
        <v>0</v>
      </c>
      <c r="E217" s="9">
        <v>2.0199999999999999E-2</v>
      </c>
      <c r="F217" s="9">
        <v>4.2599999999999999E-2</v>
      </c>
      <c r="G217" s="9">
        <v>1.3596258944812962E-2</v>
      </c>
      <c r="H217" s="9">
        <v>1.3596258944812962E-2</v>
      </c>
      <c r="I217" s="9">
        <v>0</v>
      </c>
      <c r="J217" s="9">
        <f>ExitPrices[[#This Row],[2019/20 Exit Revenue Recovery Price]]+ExitPrices[[#This Row],[2019/20 Exit Firm Price]]</f>
        <v>1.3596258944812962E-2</v>
      </c>
      <c r="K217" s="9">
        <v>1.4127975764113055E-2</v>
      </c>
      <c r="L217" s="9">
        <v>1.4127975764113055E-2</v>
      </c>
      <c r="M217" s="9">
        <v>0</v>
      </c>
      <c r="N217" s="9">
        <f>ExitPrices[[#This Row],[2020/21 Exit Revenue Recovery Price]]+ExitPrices[[#This Row],[2020/21 Exit Firm Price]]</f>
        <v>1.4127975764113055E-2</v>
      </c>
      <c r="O217" s="9">
        <v>2.5212462408915341E-2</v>
      </c>
      <c r="P217" s="9">
        <v>2.5212462408915341E-2</v>
      </c>
      <c r="Q217" s="9">
        <v>0</v>
      </c>
      <c r="R217" s="9">
        <f>ExitPrices[[#This Row],[2021/22 Exit Revenue Recovery Price]]+ExitPrices[[#This Row],[2021/22 Exit Firm Price]]</f>
        <v>2.5212462408915341E-2</v>
      </c>
    </row>
    <row r="218" spans="1:18" x14ac:dyDescent="0.25">
      <c r="A218" s="1" t="s">
        <v>290</v>
      </c>
      <c r="B218" s="1" t="s">
        <v>304</v>
      </c>
      <c r="C218" s="9">
        <v>5.1999999999999998E-3</v>
      </c>
      <c r="D218" s="9">
        <v>0</v>
      </c>
      <c r="E218" s="9">
        <v>2.0199999999999999E-2</v>
      </c>
      <c r="F218" s="9">
        <v>2.5399999999999999E-2</v>
      </c>
      <c r="G218" s="9">
        <v>8.7153980604766958E-3</v>
      </c>
      <c r="H218" s="9">
        <v>8.7153980604766958E-3</v>
      </c>
      <c r="I218" s="9">
        <v>0</v>
      </c>
      <c r="J218" s="9">
        <f>ExitPrices[[#This Row],[2019/20 Exit Revenue Recovery Price]]+ExitPrices[[#This Row],[2019/20 Exit Firm Price]]</f>
        <v>8.7153980604766958E-3</v>
      </c>
      <c r="K218" s="9">
        <v>9.0562362097397174E-3</v>
      </c>
      <c r="L218" s="9">
        <v>9.0562362097397174E-3</v>
      </c>
      <c r="M218" s="9">
        <v>0</v>
      </c>
      <c r="N218" s="9">
        <f>ExitPrices[[#This Row],[2020/21 Exit Revenue Recovery Price]]+ExitPrices[[#This Row],[2020/21 Exit Firm Price]]</f>
        <v>9.0562362097397174E-3</v>
      </c>
      <c r="O218" s="9">
        <v>1.6026348616576234E-2</v>
      </c>
      <c r="P218" s="9">
        <v>1.6026348616576234E-2</v>
      </c>
      <c r="Q218" s="9">
        <v>0</v>
      </c>
      <c r="R218" s="9">
        <f>ExitPrices[[#This Row],[2021/22 Exit Revenue Recovery Price]]+ExitPrices[[#This Row],[2021/22 Exit Firm Price]]</f>
        <v>1.6026348616576234E-2</v>
      </c>
    </row>
    <row r="219" spans="1:18" x14ac:dyDescent="0.25">
      <c r="A219" s="1" t="s">
        <v>291</v>
      </c>
      <c r="B219" s="1" t="s">
        <v>304</v>
      </c>
      <c r="C219" s="9">
        <v>1.6899999999999998E-2</v>
      </c>
      <c r="D219" s="9">
        <v>0</v>
      </c>
      <c r="E219" s="9">
        <v>2.0199999999999999E-2</v>
      </c>
      <c r="F219" s="9">
        <v>3.7099999999999994E-2</v>
      </c>
      <c r="G219" s="9">
        <v>0</v>
      </c>
      <c r="H219" s="9">
        <v>0</v>
      </c>
      <c r="I219" s="9">
        <v>0</v>
      </c>
      <c r="J219" s="9">
        <f>ExitPrices[[#This Row],[2019/20 Exit Revenue Recovery Price]]+ExitPrices[[#This Row],[2019/20 Exit Firm Price]]</f>
        <v>0</v>
      </c>
      <c r="K219" s="9">
        <v>0</v>
      </c>
      <c r="L219" s="9">
        <v>0</v>
      </c>
      <c r="M219" s="9">
        <v>0</v>
      </c>
      <c r="N219" s="9">
        <f>ExitPrices[[#This Row],[2020/21 Exit Revenue Recovery Price]]+ExitPrices[[#This Row],[2020/21 Exit Firm Price]]</f>
        <v>0</v>
      </c>
      <c r="O219" s="9">
        <v>0</v>
      </c>
      <c r="P219" s="9">
        <v>0</v>
      </c>
      <c r="Q219" s="9">
        <v>0</v>
      </c>
      <c r="R219" s="9">
        <f>ExitPrices[[#This Row],[2021/22 Exit Revenue Recovery Price]]+ExitPrices[[#This Row],[2021/22 Exit Firm Price]]</f>
        <v>0</v>
      </c>
    </row>
    <row r="220" spans="1:18" x14ac:dyDescent="0.25">
      <c r="A220" s="1" t="s">
        <v>292</v>
      </c>
      <c r="B220" s="1" t="s">
        <v>310</v>
      </c>
      <c r="C220" s="9">
        <v>1E-4</v>
      </c>
      <c r="D220" s="9">
        <v>0</v>
      </c>
      <c r="E220" s="9">
        <v>2.0199999999999999E-2</v>
      </c>
      <c r="F220" s="9">
        <v>2.0299999999999999E-2</v>
      </c>
      <c r="G220" s="9">
        <v>1.1170999547983871E-2</v>
      </c>
      <c r="H220" s="9">
        <v>1.1170999547983871E-2</v>
      </c>
      <c r="I220" s="9">
        <v>0</v>
      </c>
      <c r="J220" s="9">
        <f>ExitPrices[[#This Row],[2019/20 Exit Revenue Recovery Price]]+ExitPrices[[#This Row],[2019/20 Exit Firm Price]]</f>
        <v>1.1170999547983871E-2</v>
      </c>
      <c r="K220" s="9">
        <v>1.1607870335173666E-2</v>
      </c>
      <c r="L220" s="9">
        <v>1.1607870335173666E-2</v>
      </c>
      <c r="M220" s="9">
        <v>0</v>
      </c>
      <c r="N220" s="9">
        <f>ExitPrices[[#This Row],[2020/21 Exit Revenue Recovery Price]]+ExitPrices[[#This Row],[2020/21 Exit Firm Price]]</f>
        <v>1.1607870335173666E-2</v>
      </c>
      <c r="O220" s="9">
        <v>2.0553636703455939E-2</v>
      </c>
      <c r="P220" s="9">
        <v>2.0553636703455939E-2</v>
      </c>
      <c r="Q220" s="9">
        <v>0</v>
      </c>
      <c r="R220" s="9">
        <f>ExitPrices[[#This Row],[2021/22 Exit Revenue Recovery Price]]+ExitPrices[[#This Row],[2021/22 Exit Firm Price]]</f>
        <v>2.0553636703455939E-2</v>
      </c>
    </row>
    <row r="221" spans="1:18" x14ac:dyDescent="0.25">
      <c r="A221" s="1" t="s">
        <v>293</v>
      </c>
      <c r="B221" s="1" t="s">
        <v>312</v>
      </c>
      <c r="C221" s="9">
        <v>1E-4</v>
      </c>
      <c r="D221" s="9">
        <v>0</v>
      </c>
      <c r="E221" s="9">
        <v>2.0199999999999999E-2</v>
      </c>
      <c r="F221" s="9">
        <v>2.0299999999999999E-2</v>
      </c>
      <c r="G221" s="9">
        <v>1.0320404004150423E-2</v>
      </c>
      <c r="H221" s="9">
        <v>1.0320404004150423E-2</v>
      </c>
      <c r="I221" s="9">
        <v>0</v>
      </c>
      <c r="J221" s="9">
        <f>ExitPrices[[#This Row],[2019/20 Exit Revenue Recovery Price]]+ExitPrices[[#This Row],[2019/20 Exit Firm Price]]</f>
        <v>1.0320404004150423E-2</v>
      </c>
      <c r="K221" s="9">
        <v>1.0724010055877786E-2</v>
      </c>
      <c r="L221" s="9">
        <v>1.0724010055877786E-2</v>
      </c>
      <c r="M221" s="9">
        <v>0</v>
      </c>
      <c r="N221" s="9">
        <f>ExitPrices[[#This Row],[2020/21 Exit Revenue Recovery Price]]+ExitPrices[[#This Row],[2020/21 Exit Firm Price]]</f>
        <v>1.0724010055877786E-2</v>
      </c>
      <c r="O221" s="9">
        <v>1.574428636191811E-2</v>
      </c>
      <c r="P221" s="9">
        <v>1.574428636191811E-2</v>
      </c>
      <c r="Q221" s="9">
        <v>0</v>
      </c>
      <c r="R221" s="9">
        <f>ExitPrices[[#This Row],[2021/22 Exit Revenue Recovery Price]]+ExitPrices[[#This Row],[2021/22 Exit Firm Price]]</f>
        <v>1.574428636191811E-2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L29"/>
  <sheetViews>
    <sheetView topLeftCell="H7" workbookViewId="0">
      <selection activeCell="A12" sqref="A12"/>
    </sheetView>
  </sheetViews>
  <sheetFormatPr defaultRowHeight="15" x14ac:dyDescent="0.25"/>
  <cols>
    <col min="1" max="1" width="26.85546875" customWidth="1"/>
    <col min="2" max="5" width="36.42578125" customWidth="1"/>
    <col min="8" max="8" width="26.85546875" customWidth="1"/>
    <col min="9" max="12" width="38.28515625" customWidth="1"/>
  </cols>
  <sheetData>
    <row r="1" spans="1:12" x14ac:dyDescent="0.25">
      <c r="A1" s="5" t="s">
        <v>1</v>
      </c>
      <c r="B1" t="s">
        <v>338</v>
      </c>
      <c r="H1" s="5" t="s">
        <v>1</v>
      </c>
      <c r="I1" t="s">
        <v>338</v>
      </c>
    </row>
    <row r="3" spans="1:12" x14ac:dyDescent="0.25">
      <c r="A3" s="5" t="s">
        <v>330</v>
      </c>
      <c r="B3" t="s">
        <v>348</v>
      </c>
      <c r="C3" t="s">
        <v>349</v>
      </c>
      <c r="D3" t="s">
        <v>350</v>
      </c>
      <c r="E3" t="s">
        <v>351</v>
      </c>
      <c r="H3" s="5" t="s">
        <v>330</v>
      </c>
      <c r="I3" t="s">
        <v>352</v>
      </c>
      <c r="J3" t="s">
        <v>353</v>
      </c>
      <c r="K3" t="s">
        <v>354</v>
      </c>
      <c r="L3" t="s">
        <v>355</v>
      </c>
    </row>
    <row r="4" spans="1:12" x14ac:dyDescent="0.25">
      <c r="A4" s="6" t="s">
        <v>53</v>
      </c>
      <c r="B4" s="8">
        <v>0</v>
      </c>
      <c r="C4" s="8">
        <v>0</v>
      </c>
      <c r="D4" s="8">
        <v>0</v>
      </c>
      <c r="E4" s="8">
        <v>0</v>
      </c>
      <c r="H4" s="6" t="s">
        <v>53</v>
      </c>
      <c r="I4" s="8">
        <v>0</v>
      </c>
      <c r="J4" s="8">
        <v>0</v>
      </c>
      <c r="K4" s="8">
        <v>0</v>
      </c>
      <c r="L4" s="8">
        <v>0</v>
      </c>
    </row>
    <row r="5" spans="1:12" x14ac:dyDescent="0.25">
      <c r="A5" s="6" t="s">
        <v>54</v>
      </c>
      <c r="B5" s="8">
        <v>1402018.4967324715</v>
      </c>
      <c r="C5" s="8">
        <v>6700158.8256089892</v>
      </c>
      <c r="D5" s="8">
        <v>6943163.4744168278</v>
      </c>
      <c r="E5" s="8">
        <v>24463952.111445494</v>
      </c>
      <c r="H5" s="6" t="s">
        <v>54</v>
      </c>
      <c r="I5" s="8">
        <v>39875804.109302476</v>
      </c>
      <c r="J5" s="8">
        <v>6700158.8256089892</v>
      </c>
      <c r="K5" s="8">
        <v>6943163.4744168278</v>
      </c>
      <c r="L5" s="8">
        <v>24463952.111445494</v>
      </c>
    </row>
    <row r="6" spans="1:12" x14ac:dyDescent="0.25">
      <c r="A6" s="6" t="s">
        <v>55</v>
      </c>
      <c r="B6" s="8">
        <v>756241.6783741673</v>
      </c>
      <c r="C6" s="8">
        <v>8869391.1922120713</v>
      </c>
      <c r="D6" s="8">
        <v>9191070.6251778938</v>
      </c>
      <c r="E6" s="8">
        <v>32384360.883300528</v>
      </c>
      <c r="H6" s="6" t="s">
        <v>55</v>
      </c>
      <c r="I6" s="8">
        <v>51686236.641914167</v>
      </c>
      <c r="J6" s="8">
        <v>8869391.1922120713</v>
      </c>
      <c r="K6" s="8">
        <v>9191070.6251778938</v>
      </c>
      <c r="L6" s="8">
        <v>32384360.883300528</v>
      </c>
    </row>
    <row r="7" spans="1:12" x14ac:dyDescent="0.25">
      <c r="A7" s="6" t="s">
        <v>57</v>
      </c>
      <c r="B7" s="8">
        <v>37.3038700265</v>
      </c>
      <c r="C7" s="8">
        <v>379158.99986959441</v>
      </c>
      <c r="D7" s="8">
        <v>392910.52457278204</v>
      </c>
      <c r="E7" s="8">
        <v>1429612.8697783733</v>
      </c>
      <c r="H7" s="6" t="s">
        <v>57</v>
      </c>
      <c r="I7" s="8">
        <v>1726037.2603200267</v>
      </c>
      <c r="J7" s="8">
        <v>379158.99986959441</v>
      </c>
      <c r="K7" s="8">
        <v>392910.52457278204</v>
      </c>
      <c r="L7" s="8">
        <v>1429612.8697783733</v>
      </c>
    </row>
    <row r="8" spans="1:12" x14ac:dyDescent="0.25">
      <c r="A8" s="6" t="s">
        <v>58</v>
      </c>
      <c r="B8" s="8">
        <v>0</v>
      </c>
      <c r="C8" s="8">
        <v>176221.41575557739</v>
      </c>
      <c r="D8" s="8">
        <v>182612.70055384672</v>
      </c>
      <c r="E8" s="8">
        <v>619763.66010605288</v>
      </c>
      <c r="H8" s="6" t="s">
        <v>58</v>
      </c>
      <c r="I8" s="8">
        <v>0</v>
      </c>
      <c r="J8" s="8">
        <v>176221.41575557739</v>
      </c>
      <c r="K8" s="8">
        <v>182612.70055384672</v>
      </c>
      <c r="L8" s="8">
        <v>619763.66010605288</v>
      </c>
    </row>
    <row r="9" spans="1:12" x14ac:dyDescent="0.25">
      <c r="A9" s="6" t="s">
        <v>56</v>
      </c>
      <c r="B9" s="8">
        <v>0</v>
      </c>
      <c r="C9" s="8">
        <v>620605.262916971</v>
      </c>
      <c r="D9" s="8">
        <v>643113.67919316702</v>
      </c>
      <c r="E9" s="8">
        <v>2255195.2738119443</v>
      </c>
      <c r="H9" s="6" t="s">
        <v>56</v>
      </c>
      <c r="I9" s="8">
        <v>3120794.8310000002</v>
      </c>
      <c r="J9" s="8">
        <v>620605.262916971</v>
      </c>
      <c r="K9" s="8">
        <v>643113.67919316702</v>
      </c>
      <c r="L9" s="8">
        <v>2255195.2738119443</v>
      </c>
    </row>
    <row r="10" spans="1:12" x14ac:dyDescent="0.25">
      <c r="A10" s="6" t="s">
        <v>59</v>
      </c>
      <c r="B10" s="8">
        <v>0</v>
      </c>
      <c r="C10" s="8">
        <v>0</v>
      </c>
      <c r="D10" s="8">
        <v>0</v>
      </c>
      <c r="E10" s="8">
        <v>0</v>
      </c>
      <c r="H10" s="6" t="s">
        <v>59</v>
      </c>
      <c r="I10" s="8">
        <v>0</v>
      </c>
      <c r="J10" s="8">
        <v>0</v>
      </c>
      <c r="K10" s="8">
        <v>0</v>
      </c>
      <c r="L10" s="8">
        <v>0</v>
      </c>
    </row>
    <row r="11" spans="1:12" x14ac:dyDescent="0.25">
      <c r="A11" s="6" t="s">
        <v>61</v>
      </c>
      <c r="B11" s="8">
        <v>0</v>
      </c>
      <c r="C11" s="8">
        <v>0</v>
      </c>
      <c r="D11" s="8">
        <v>0</v>
      </c>
      <c r="E11" s="8">
        <v>0</v>
      </c>
      <c r="H11" s="6" t="s">
        <v>61</v>
      </c>
      <c r="I11" s="8">
        <v>0</v>
      </c>
      <c r="J11" s="8">
        <v>0</v>
      </c>
      <c r="K11" s="8">
        <v>0</v>
      </c>
      <c r="L11" s="8">
        <v>0</v>
      </c>
    </row>
    <row r="12" spans="1:12" x14ac:dyDescent="0.25">
      <c r="A12" s="6" t="s">
        <v>60</v>
      </c>
      <c r="B12" s="8">
        <v>0</v>
      </c>
      <c r="C12" s="8">
        <v>898425.341371399</v>
      </c>
      <c r="D12" s="8">
        <v>931009.87261050369</v>
      </c>
      <c r="E12" s="8">
        <v>3254409.6045084475</v>
      </c>
      <c r="H12" s="6" t="s">
        <v>60</v>
      </c>
      <c r="I12" s="8">
        <v>0</v>
      </c>
      <c r="J12" s="8">
        <v>898425.341371399</v>
      </c>
      <c r="K12" s="8">
        <v>931009.87261050369</v>
      </c>
      <c r="L12" s="8">
        <v>3254409.6045084475</v>
      </c>
    </row>
    <row r="13" spans="1:12" x14ac:dyDescent="0.25">
      <c r="A13" s="6" t="s">
        <v>62</v>
      </c>
      <c r="B13" s="8">
        <v>0</v>
      </c>
      <c r="C13" s="8">
        <v>0</v>
      </c>
      <c r="D13" s="8">
        <v>0</v>
      </c>
      <c r="E13" s="8">
        <v>0</v>
      </c>
      <c r="H13" s="6" t="s">
        <v>62</v>
      </c>
      <c r="I13" s="8">
        <v>0</v>
      </c>
      <c r="J13" s="8">
        <v>0</v>
      </c>
      <c r="K13" s="8">
        <v>0</v>
      </c>
      <c r="L13" s="8">
        <v>0</v>
      </c>
    </row>
    <row r="14" spans="1:12" x14ac:dyDescent="0.25">
      <c r="A14" s="6" t="s">
        <v>63</v>
      </c>
      <c r="B14" s="8">
        <v>23574.771098802001</v>
      </c>
      <c r="C14" s="8">
        <v>18304299.864971157</v>
      </c>
      <c r="D14" s="8">
        <v>18968169.196450241</v>
      </c>
      <c r="E14" s="8">
        <v>69797530.200299084</v>
      </c>
      <c r="H14" s="6" t="s">
        <v>63</v>
      </c>
      <c r="I14" s="8">
        <v>109100873.88495882</v>
      </c>
      <c r="J14" s="8">
        <v>18304299.864971157</v>
      </c>
      <c r="K14" s="8">
        <v>18968169.196450241</v>
      </c>
      <c r="L14" s="8">
        <v>69797530.200299084</v>
      </c>
    </row>
    <row r="15" spans="1:12" x14ac:dyDescent="0.25">
      <c r="A15" s="6" t="s">
        <v>64</v>
      </c>
      <c r="B15" s="8">
        <v>0</v>
      </c>
      <c r="C15" s="8">
        <v>0</v>
      </c>
      <c r="D15" s="8">
        <v>0</v>
      </c>
      <c r="E15" s="8">
        <v>0</v>
      </c>
      <c r="H15" s="6" t="s">
        <v>64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66</v>
      </c>
      <c r="B16" s="8">
        <v>0</v>
      </c>
      <c r="C16" s="8">
        <v>577910.21835797781</v>
      </c>
      <c r="D16" s="8">
        <v>598870.14980285335</v>
      </c>
      <c r="E16" s="8">
        <v>2215208.6814236809</v>
      </c>
      <c r="H16" s="6" t="s">
        <v>66</v>
      </c>
      <c r="I16" s="8">
        <v>0</v>
      </c>
      <c r="J16" s="8">
        <v>577910.21835797781</v>
      </c>
      <c r="K16" s="8">
        <v>598870.14980285335</v>
      </c>
      <c r="L16" s="8">
        <v>2215208.6814236809</v>
      </c>
    </row>
    <row r="17" spans="1:12" x14ac:dyDescent="0.25">
      <c r="A17" s="6" t="s">
        <v>65</v>
      </c>
      <c r="B17" s="8">
        <v>0</v>
      </c>
      <c r="C17" s="8">
        <v>0</v>
      </c>
      <c r="D17" s="8">
        <v>0</v>
      </c>
      <c r="E17" s="8">
        <v>0</v>
      </c>
      <c r="H17" s="6" t="s">
        <v>65</v>
      </c>
      <c r="I17" s="8">
        <v>0</v>
      </c>
      <c r="J17" s="8">
        <v>0</v>
      </c>
      <c r="K17" s="8">
        <v>0</v>
      </c>
      <c r="L17" s="8">
        <v>0</v>
      </c>
    </row>
    <row r="18" spans="1:12" x14ac:dyDescent="0.25">
      <c r="A18" s="6" t="s">
        <v>68</v>
      </c>
      <c r="B18" s="8">
        <v>0</v>
      </c>
      <c r="C18" s="8">
        <v>0</v>
      </c>
      <c r="D18" s="8">
        <v>0</v>
      </c>
      <c r="E18" s="8">
        <v>0</v>
      </c>
      <c r="H18" s="6" t="s">
        <v>68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70</v>
      </c>
      <c r="B19" s="8">
        <v>0</v>
      </c>
      <c r="C19" s="8">
        <v>38630.8244520507</v>
      </c>
      <c r="D19" s="8">
        <v>40031.906153763142</v>
      </c>
      <c r="E19" s="8">
        <v>145902.94080795889</v>
      </c>
      <c r="H19" s="6" t="s">
        <v>70</v>
      </c>
      <c r="I19" s="8">
        <v>0</v>
      </c>
      <c r="J19" s="8">
        <v>38630.8244520507</v>
      </c>
      <c r="K19" s="8">
        <v>40031.906153763142</v>
      </c>
      <c r="L19" s="8">
        <v>145902.94080795889</v>
      </c>
    </row>
    <row r="20" spans="1:12" x14ac:dyDescent="0.25">
      <c r="A20" s="6" t="s">
        <v>67</v>
      </c>
      <c r="B20" s="8">
        <v>0</v>
      </c>
      <c r="C20" s="8">
        <v>117971.38729528028</v>
      </c>
      <c r="D20" s="8">
        <v>122250.03147151854</v>
      </c>
      <c r="E20" s="8">
        <v>427311.70587531547</v>
      </c>
      <c r="H20" s="6" t="s">
        <v>67</v>
      </c>
      <c r="I20" s="8">
        <v>0</v>
      </c>
      <c r="J20" s="8">
        <v>117971.38729528028</v>
      </c>
      <c r="K20" s="8">
        <v>122250.03147151854</v>
      </c>
      <c r="L20" s="8">
        <v>427311.70587531547</v>
      </c>
    </row>
    <row r="21" spans="1:12" x14ac:dyDescent="0.25">
      <c r="A21" s="6" t="s">
        <v>69</v>
      </c>
      <c r="B21" s="8">
        <v>0</v>
      </c>
      <c r="C21" s="8">
        <v>289594.73660860577</v>
      </c>
      <c r="D21" s="8">
        <v>300097.90065259795</v>
      </c>
      <c r="E21" s="8">
        <v>1112846.5563813073</v>
      </c>
      <c r="H21" s="6" t="s">
        <v>69</v>
      </c>
      <c r="I21" s="8">
        <v>0</v>
      </c>
      <c r="J21" s="8">
        <v>289594.73660860577</v>
      </c>
      <c r="K21" s="8">
        <v>300097.90065259795</v>
      </c>
      <c r="L21" s="8">
        <v>1112846.5563813073</v>
      </c>
    </row>
    <row r="22" spans="1:12" x14ac:dyDescent="0.25">
      <c r="A22" s="6" t="s">
        <v>71</v>
      </c>
      <c r="B22" s="8">
        <v>0</v>
      </c>
      <c r="C22" s="8">
        <v>17978.664006263039</v>
      </c>
      <c r="D22" s="8">
        <v>18630.72301659239</v>
      </c>
      <c r="E22" s="8">
        <v>63189.348096670685</v>
      </c>
      <c r="H22" s="6" t="s">
        <v>71</v>
      </c>
      <c r="I22" s="8">
        <v>84773.493419999999</v>
      </c>
      <c r="J22" s="8">
        <v>17978.664006263039</v>
      </c>
      <c r="K22" s="8">
        <v>18630.72301659239</v>
      </c>
      <c r="L22" s="8">
        <v>63189.348096670685</v>
      </c>
    </row>
    <row r="23" spans="1:12" x14ac:dyDescent="0.25">
      <c r="A23" s="6" t="s">
        <v>72</v>
      </c>
      <c r="B23" s="8">
        <v>0</v>
      </c>
      <c r="C23" s="8">
        <v>7919721.7324339729</v>
      </c>
      <c r="D23" s="8">
        <v>8206958.0873230696</v>
      </c>
      <c r="E23" s="8">
        <v>28324124.828842804</v>
      </c>
      <c r="H23" s="6" t="s">
        <v>72</v>
      </c>
      <c r="I23" s="8">
        <v>24653396.691000003</v>
      </c>
      <c r="J23" s="8">
        <v>7919721.7324339729</v>
      </c>
      <c r="K23" s="8">
        <v>8206958.0873230696</v>
      </c>
      <c r="L23" s="8">
        <v>28324124.828842804</v>
      </c>
    </row>
    <row r="24" spans="1:12" x14ac:dyDescent="0.25">
      <c r="A24" s="6" t="s">
        <v>74</v>
      </c>
      <c r="B24" s="8">
        <v>0</v>
      </c>
      <c r="C24" s="8">
        <v>0</v>
      </c>
      <c r="D24" s="8">
        <v>0</v>
      </c>
      <c r="E24" s="8">
        <v>0</v>
      </c>
      <c r="H24" s="6" t="s">
        <v>74</v>
      </c>
      <c r="I24" s="8">
        <v>0</v>
      </c>
      <c r="J24" s="8">
        <v>0</v>
      </c>
      <c r="K24" s="8">
        <v>0</v>
      </c>
      <c r="L24" s="8">
        <v>0</v>
      </c>
    </row>
    <row r="25" spans="1:12" x14ac:dyDescent="0.25">
      <c r="A25" s="6" t="s">
        <v>73</v>
      </c>
      <c r="B25" s="8">
        <v>0</v>
      </c>
      <c r="C25" s="8">
        <v>0</v>
      </c>
      <c r="D25" s="8">
        <v>0</v>
      </c>
      <c r="E25" s="8">
        <v>0</v>
      </c>
      <c r="H25" s="6" t="s">
        <v>73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75</v>
      </c>
      <c r="B26" s="8">
        <v>30795068.03536433</v>
      </c>
      <c r="C26" s="8">
        <v>58333657.208312973</v>
      </c>
      <c r="D26" s="8">
        <v>60449330.918823041</v>
      </c>
      <c r="E26" s="8">
        <v>221361244.77253011</v>
      </c>
      <c r="H26" s="6" t="s">
        <v>75</v>
      </c>
      <c r="I26" s="8">
        <v>174922461.39901033</v>
      </c>
      <c r="J26" s="8">
        <v>58333657.208312973</v>
      </c>
      <c r="K26" s="8">
        <v>60449330.918823041</v>
      </c>
      <c r="L26" s="8">
        <v>221361244.77253011</v>
      </c>
    </row>
    <row r="27" spans="1:12" x14ac:dyDescent="0.25">
      <c r="A27" s="6" t="s">
        <v>76</v>
      </c>
      <c r="B27" s="8">
        <v>582801.32131369819</v>
      </c>
      <c r="C27" s="8">
        <v>5716893.6555856802</v>
      </c>
      <c r="D27" s="8">
        <v>5924236.7606084337</v>
      </c>
      <c r="E27" s="8">
        <v>22067273.980703916</v>
      </c>
      <c r="H27" s="6" t="s">
        <v>76</v>
      </c>
      <c r="I27" s="8">
        <v>28988434.470129699</v>
      </c>
      <c r="J27" s="8">
        <v>5716893.6555856802</v>
      </c>
      <c r="K27" s="8">
        <v>5924236.7606084337</v>
      </c>
      <c r="L27" s="8">
        <v>22067273.980703916</v>
      </c>
    </row>
    <row r="28" spans="1:12" x14ac:dyDescent="0.25">
      <c r="A28" s="6" t="s">
        <v>77</v>
      </c>
      <c r="B28" s="8">
        <v>656689.65953505726</v>
      </c>
      <c r="C28" s="8">
        <v>1683384.119341</v>
      </c>
      <c r="D28" s="8">
        <v>1744437.9208069632</v>
      </c>
      <c r="E28" s="8">
        <v>6294858.5039356248</v>
      </c>
      <c r="H28" s="6" t="s">
        <v>77</v>
      </c>
      <c r="I28" s="8">
        <v>11050513.991195058</v>
      </c>
      <c r="J28" s="8">
        <v>1683384.119341</v>
      </c>
      <c r="K28" s="8">
        <v>1744437.9208069632</v>
      </c>
      <c r="L28" s="8">
        <v>6294858.5039356248</v>
      </c>
    </row>
    <row r="29" spans="1:12" x14ac:dyDescent="0.25">
      <c r="A29" s="6" t="s">
        <v>78</v>
      </c>
      <c r="B29" s="8">
        <v>3.4523042400000001</v>
      </c>
      <c r="C29" s="8">
        <v>1493.3871185128573</v>
      </c>
      <c r="D29" s="8">
        <v>1547.5500154999124</v>
      </c>
      <c r="E29" s="8">
        <v>5215.6848956959657</v>
      </c>
      <c r="H29" s="6" t="s">
        <v>78</v>
      </c>
      <c r="I29" s="8">
        <v>6309.4289042399996</v>
      </c>
      <c r="J29" s="8">
        <v>1493.3871185128573</v>
      </c>
      <c r="K29" s="8">
        <v>1547.5500154999124</v>
      </c>
      <c r="L29" s="8">
        <v>5215.6848956959657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Q27"/>
  <sheetViews>
    <sheetView workbookViewId="0">
      <selection activeCell="D2" sqref="D2"/>
    </sheetView>
  </sheetViews>
  <sheetFormatPr defaultRowHeight="15" x14ac:dyDescent="0.25"/>
  <cols>
    <col min="1" max="1" width="26.85546875" bestFit="1" customWidth="1"/>
    <col min="2" max="2" width="27.7109375" bestFit="1" customWidth="1"/>
    <col min="3" max="17" width="12.7109375" customWidth="1"/>
  </cols>
  <sheetData>
    <row r="1" spans="1:17" ht="75" x14ac:dyDescent="0.25">
      <c r="A1" s="2" t="s">
        <v>0</v>
      </c>
      <c r="B1" s="2" t="s">
        <v>1</v>
      </c>
      <c r="C1" s="2" t="s">
        <v>319</v>
      </c>
      <c r="D1" s="2" t="s">
        <v>321</v>
      </c>
      <c r="E1" s="2" t="s">
        <v>320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2"/>
      <c r="P1" s="2"/>
      <c r="Q1" s="2"/>
    </row>
    <row r="2" spans="1:17" x14ac:dyDescent="0.25">
      <c r="A2" s="1" t="s">
        <v>53</v>
      </c>
      <c r="B2" s="1" t="s">
        <v>298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f>EntryRevenues[[#This Row],[2019/20 Entry Revenue Recovery Revenue]]+EntryRevenues[[#This Row],[2019/20 Entry Capacity Revenue]]</f>
        <v>0</v>
      </c>
      <c r="I2" s="4">
        <v>0</v>
      </c>
      <c r="J2" s="4">
        <v>0</v>
      </c>
      <c r="K2" s="4">
        <f>EntryRevenues[[#This Row],[2020/21 Entry Revenue Recovery Revenue]]+EntryRevenues[[#This Row],[2020/21 Entry Capacity Revenue]]</f>
        <v>0</v>
      </c>
      <c r="L2" s="4">
        <v>0</v>
      </c>
      <c r="M2" s="4">
        <v>0</v>
      </c>
      <c r="N2" s="4">
        <f>EntryRevenues[[#This Row],[2021/22 Entry Revenue Recovery Revenue]]+EntryRevenues[[#This Row],[2021/22 Entry Capacity Revenue]]</f>
        <v>0</v>
      </c>
    </row>
    <row r="3" spans="1:17" x14ac:dyDescent="0.25">
      <c r="A3" s="1" t="s">
        <v>54</v>
      </c>
      <c r="B3" s="1" t="s">
        <v>299</v>
      </c>
      <c r="C3" s="4">
        <v>1402018.4967324715</v>
      </c>
      <c r="D3" s="4">
        <v>38473785.612570003</v>
      </c>
      <c r="E3" s="4">
        <v>39875804.109302476</v>
      </c>
      <c r="F3" s="4">
        <v>6700158.8256089892</v>
      </c>
      <c r="G3" s="4">
        <v>0</v>
      </c>
      <c r="H3" s="4">
        <f>EntryRevenues[[#This Row],[2019/20 Entry Revenue Recovery Revenue]]+EntryRevenues[[#This Row],[2019/20 Entry Capacity Revenue]]</f>
        <v>6700158.8256089892</v>
      </c>
      <c r="I3" s="4">
        <v>6943163.4744168278</v>
      </c>
      <c r="J3" s="4">
        <v>0</v>
      </c>
      <c r="K3" s="4">
        <f>EntryRevenues[[#This Row],[2020/21 Entry Revenue Recovery Revenue]]+EntryRevenues[[#This Row],[2020/21 Entry Capacity Revenue]]</f>
        <v>6943163.4744168278</v>
      </c>
      <c r="L3" s="4">
        <v>24463952.111445494</v>
      </c>
      <c r="M3" s="4">
        <v>0</v>
      </c>
      <c r="N3" s="4">
        <f>EntryRevenues[[#This Row],[2021/22 Entry Revenue Recovery Revenue]]+EntryRevenues[[#This Row],[2021/22 Entry Capacity Revenue]]</f>
        <v>24463952.111445494</v>
      </c>
    </row>
    <row r="4" spans="1:17" x14ac:dyDescent="0.25">
      <c r="A4" s="1" t="s">
        <v>55</v>
      </c>
      <c r="B4" s="1" t="s">
        <v>300</v>
      </c>
      <c r="C4" s="4">
        <v>756241.6783741673</v>
      </c>
      <c r="D4" s="4">
        <v>50929994.963540003</v>
      </c>
      <c r="E4" s="4">
        <v>51686236.641914167</v>
      </c>
      <c r="F4" s="4">
        <v>8869391.1922120713</v>
      </c>
      <c r="G4" s="4">
        <v>0</v>
      </c>
      <c r="H4" s="4">
        <f>EntryRevenues[[#This Row],[2019/20 Entry Revenue Recovery Revenue]]+EntryRevenues[[#This Row],[2019/20 Entry Capacity Revenue]]</f>
        <v>8869391.1922120713</v>
      </c>
      <c r="I4" s="4">
        <v>9191070.6251778938</v>
      </c>
      <c r="J4" s="4">
        <v>0</v>
      </c>
      <c r="K4" s="4">
        <f>EntryRevenues[[#This Row],[2020/21 Entry Revenue Recovery Revenue]]+EntryRevenues[[#This Row],[2020/21 Entry Capacity Revenue]]</f>
        <v>9191070.6251778938</v>
      </c>
      <c r="L4" s="4">
        <v>32384360.883300528</v>
      </c>
      <c r="M4" s="4">
        <v>0</v>
      </c>
      <c r="N4" s="4">
        <f>EntryRevenues[[#This Row],[2021/22 Entry Revenue Recovery Revenue]]+EntryRevenues[[#This Row],[2021/22 Entry Capacity Revenue]]</f>
        <v>32384360.883300528</v>
      </c>
    </row>
    <row r="5" spans="1:17" x14ac:dyDescent="0.25">
      <c r="A5" s="1" t="s">
        <v>56</v>
      </c>
      <c r="B5" s="1" t="s">
        <v>301</v>
      </c>
      <c r="C5" s="4">
        <v>0</v>
      </c>
      <c r="D5" s="4">
        <v>3120794.8310000002</v>
      </c>
      <c r="E5" s="4">
        <v>3120794.8310000002</v>
      </c>
      <c r="F5" s="4">
        <v>620605.262916971</v>
      </c>
      <c r="G5" s="4">
        <v>0</v>
      </c>
      <c r="H5" s="4">
        <f>EntryRevenues[[#This Row],[2019/20 Entry Revenue Recovery Revenue]]+EntryRevenues[[#This Row],[2019/20 Entry Capacity Revenue]]</f>
        <v>620605.262916971</v>
      </c>
      <c r="I5" s="4">
        <v>643113.67919316702</v>
      </c>
      <c r="J5" s="4">
        <v>0</v>
      </c>
      <c r="K5" s="4">
        <f>EntryRevenues[[#This Row],[2020/21 Entry Revenue Recovery Revenue]]+EntryRevenues[[#This Row],[2020/21 Entry Capacity Revenue]]</f>
        <v>643113.67919316702</v>
      </c>
      <c r="L5" s="4">
        <v>2255195.2738119443</v>
      </c>
      <c r="M5" s="4">
        <v>0</v>
      </c>
      <c r="N5" s="4">
        <f>EntryRevenues[[#This Row],[2021/22 Entry Revenue Recovery Revenue]]+EntryRevenues[[#This Row],[2021/22 Entry Capacity Revenue]]</f>
        <v>2255195.2738119443</v>
      </c>
    </row>
    <row r="6" spans="1:17" x14ac:dyDescent="0.25">
      <c r="A6" s="1" t="s">
        <v>57</v>
      </c>
      <c r="B6" s="1" t="s">
        <v>300</v>
      </c>
      <c r="C6" s="4">
        <v>37.3038700265</v>
      </c>
      <c r="D6" s="4">
        <v>1725999.9564500002</v>
      </c>
      <c r="E6" s="4">
        <v>1726037.2603200267</v>
      </c>
      <c r="F6" s="4">
        <v>379158.99986959441</v>
      </c>
      <c r="G6" s="4">
        <v>0</v>
      </c>
      <c r="H6" s="4">
        <f>EntryRevenues[[#This Row],[2019/20 Entry Revenue Recovery Revenue]]+EntryRevenues[[#This Row],[2019/20 Entry Capacity Revenue]]</f>
        <v>379158.99986959441</v>
      </c>
      <c r="I6" s="4">
        <v>392910.52457278204</v>
      </c>
      <c r="J6" s="4">
        <v>0</v>
      </c>
      <c r="K6" s="4">
        <f>EntryRevenues[[#This Row],[2020/21 Entry Revenue Recovery Revenue]]+EntryRevenues[[#This Row],[2020/21 Entry Capacity Revenue]]</f>
        <v>392910.52457278204</v>
      </c>
      <c r="L6" s="4">
        <v>1429612.8697783733</v>
      </c>
      <c r="M6" s="4">
        <v>0</v>
      </c>
      <c r="N6" s="4">
        <f>EntryRevenues[[#This Row],[2021/22 Entry Revenue Recovery Revenue]]+EntryRevenues[[#This Row],[2021/22 Entry Capacity Revenue]]</f>
        <v>1429612.8697783733</v>
      </c>
    </row>
    <row r="7" spans="1:17" x14ac:dyDescent="0.25">
      <c r="A7" s="1" t="s">
        <v>58</v>
      </c>
      <c r="B7" s="1" t="s">
        <v>298</v>
      </c>
      <c r="C7" s="4">
        <v>0</v>
      </c>
      <c r="D7" s="4">
        <v>0</v>
      </c>
      <c r="E7" s="4">
        <v>0</v>
      </c>
      <c r="F7" s="4">
        <v>176221.41575557739</v>
      </c>
      <c r="G7" s="4">
        <v>0</v>
      </c>
      <c r="H7" s="4">
        <f>EntryRevenues[[#This Row],[2019/20 Entry Revenue Recovery Revenue]]+EntryRevenues[[#This Row],[2019/20 Entry Capacity Revenue]]</f>
        <v>176221.41575557739</v>
      </c>
      <c r="I7" s="4">
        <v>182612.70055384672</v>
      </c>
      <c r="J7" s="4">
        <v>0</v>
      </c>
      <c r="K7" s="4">
        <f>EntryRevenues[[#This Row],[2020/21 Entry Revenue Recovery Revenue]]+EntryRevenues[[#This Row],[2020/21 Entry Capacity Revenue]]</f>
        <v>182612.70055384672</v>
      </c>
      <c r="L7" s="4">
        <v>619763.66010605288</v>
      </c>
      <c r="M7" s="4">
        <v>0</v>
      </c>
      <c r="N7" s="4">
        <f>EntryRevenues[[#This Row],[2021/22 Entry Revenue Recovery Revenue]]+EntryRevenues[[#This Row],[2021/22 Entry Capacity Revenue]]</f>
        <v>619763.66010605288</v>
      </c>
    </row>
    <row r="8" spans="1:17" x14ac:dyDescent="0.25">
      <c r="A8" s="1" t="s">
        <v>59</v>
      </c>
      <c r="B8" s="1" t="s">
        <v>301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f>EntryRevenues[[#This Row],[2019/20 Entry Revenue Recovery Revenue]]+EntryRevenues[[#This Row],[2019/20 Entry Capacity Revenue]]</f>
        <v>0</v>
      </c>
      <c r="I8" s="4">
        <v>0</v>
      </c>
      <c r="J8" s="4">
        <v>0</v>
      </c>
      <c r="K8" s="4">
        <f>EntryRevenues[[#This Row],[2020/21 Entry Revenue Recovery Revenue]]+EntryRevenues[[#This Row],[2020/21 Entry Capacity Revenue]]</f>
        <v>0</v>
      </c>
      <c r="L8" s="4">
        <v>0</v>
      </c>
      <c r="M8" s="4">
        <v>0</v>
      </c>
      <c r="N8" s="4">
        <f>EntryRevenues[[#This Row],[2021/22 Entry Revenue Recovery Revenue]]+EntryRevenues[[#This Row],[2021/22 Entry Capacity Revenue]]</f>
        <v>0</v>
      </c>
    </row>
    <row r="9" spans="1:17" x14ac:dyDescent="0.25">
      <c r="A9" s="1" t="s">
        <v>60</v>
      </c>
      <c r="B9" s="1" t="s">
        <v>298</v>
      </c>
      <c r="C9" s="4">
        <v>0</v>
      </c>
      <c r="D9" s="4">
        <v>0</v>
      </c>
      <c r="E9" s="4">
        <v>0</v>
      </c>
      <c r="F9" s="4">
        <v>898425.341371399</v>
      </c>
      <c r="G9" s="4">
        <v>0</v>
      </c>
      <c r="H9" s="4">
        <f>EntryRevenues[[#This Row],[2019/20 Entry Revenue Recovery Revenue]]+EntryRevenues[[#This Row],[2019/20 Entry Capacity Revenue]]</f>
        <v>898425.341371399</v>
      </c>
      <c r="I9" s="4">
        <v>931009.87261050369</v>
      </c>
      <c r="J9" s="4">
        <v>0</v>
      </c>
      <c r="K9" s="4">
        <f>EntryRevenues[[#This Row],[2020/21 Entry Revenue Recovery Revenue]]+EntryRevenues[[#This Row],[2020/21 Entry Capacity Revenue]]</f>
        <v>931009.87261050369</v>
      </c>
      <c r="L9" s="4">
        <v>3254409.6045084475</v>
      </c>
      <c r="M9" s="4">
        <v>0</v>
      </c>
      <c r="N9" s="4">
        <f>EntryRevenues[[#This Row],[2021/22 Entry Revenue Recovery Revenue]]+EntryRevenues[[#This Row],[2021/22 Entry Capacity Revenue]]</f>
        <v>3254409.6045084475</v>
      </c>
    </row>
    <row r="10" spans="1:17" x14ac:dyDescent="0.25">
      <c r="A10" s="1" t="s">
        <v>61</v>
      </c>
      <c r="B10" s="1" t="s">
        <v>298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f>EntryRevenues[[#This Row],[2019/20 Entry Revenue Recovery Revenue]]+EntryRevenues[[#This Row],[2019/20 Entry Capacity Revenue]]</f>
        <v>0</v>
      </c>
      <c r="I10" s="4">
        <v>0</v>
      </c>
      <c r="J10" s="4">
        <v>0</v>
      </c>
      <c r="K10" s="4">
        <f>EntryRevenues[[#This Row],[2020/21 Entry Revenue Recovery Revenue]]+EntryRevenues[[#This Row],[2020/21 Entry Capacity Revenue]]</f>
        <v>0</v>
      </c>
      <c r="L10" s="4">
        <v>0</v>
      </c>
      <c r="M10" s="4">
        <v>0</v>
      </c>
      <c r="N10" s="4">
        <f>EntryRevenues[[#This Row],[2021/22 Entry Revenue Recovery Revenue]]+EntryRevenues[[#This Row],[2021/22 Entry Capacity Revenue]]</f>
        <v>0</v>
      </c>
    </row>
    <row r="11" spans="1:17" x14ac:dyDescent="0.25">
      <c r="A11" s="1" t="s">
        <v>62</v>
      </c>
      <c r="B11" s="1" t="s">
        <v>298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f>EntryRevenues[[#This Row],[2019/20 Entry Revenue Recovery Revenue]]+EntryRevenues[[#This Row],[2019/20 Entry Capacity Revenue]]</f>
        <v>0</v>
      </c>
      <c r="I11" s="4">
        <v>0</v>
      </c>
      <c r="J11" s="4">
        <v>0</v>
      </c>
      <c r="K11" s="4">
        <f>EntryRevenues[[#This Row],[2020/21 Entry Revenue Recovery Revenue]]+EntryRevenues[[#This Row],[2020/21 Entry Capacity Revenue]]</f>
        <v>0</v>
      </c>
      <c r="L11" s="4">
        <v>0</v>
      </c>
      <c r="M11" s="4">
        <v>0</v>
      </c>
      <c r="N11" s="4">
        <f>EntryRevenues[[#This Row],[2021/22 Entry Revenue Recovery Revenue]]+EntryRevenues[[#This Row],[2021/22 Entry Capacity Revenue]]</f>
        <v>0</v>
      </c>
    </row>
    <row r="12" spans="1:17" x14ac:dyDescent="0.25">
      <c r="A12" s="1" t="s">
        <v>63</v>
      </c>
      <c r="B12" s="1" t="s">
        <v>300</v>
      </c>
      <c r="C12" s="4">
        <v>23574.771098802001</v>
      </c>
      <c r="D12" s="4">
        <v>109077299.11386001</v>
      </c>
      <c r="E12" s="4">
        <v>109100873.88495882</v>
      </c>
      <c r="F12" s="4">
        <v>18304299.864971157</v>
      </c>
      <c r="G12" s="4">
        <v>0</v>
      </c>
      <c r="H12" s="4">
        <f>EntryRevenues[[#This Row],[2019/20 Entry Revenue Recovery Revenue]]+EntryRevenues[[#This Row],[2019/20 Entry Capacity Revenue]]</f>
        <v>18304299.864971157</v>
      </c>
      <c r="I12" s="4">
        <v>18968169.196450241</v>
      </c>
      <c r="J12" s="4">
        <v>0</v>
      </c>
      <c r="K12" s="4">
        <f>EntryRevenues[[#This Row],[2020/21 Entry Revenue Recovery Revenue]]+EntryRevenues[[#This Row],[2020/21 Entry Capacity Revenue]]</f>
        <v>18968169.196450241</v>
      </c>
      <c r="L12" s="4">
        <v>69797530.200299084</v>
      </c>
      <c r="M12" s="4">
        <v>0</v>
      </c>
      <c r="N12" s="4">
        <f>EntryRevenues[[#This Row],[2021/22 Entry Revenue Recovery Revenue]]+EntryRevenues[[#This Row],[2021/22 Entry Capacity Revenue]]</f>
        <v>69797530.200299084</v>
      </c>
    </row>
    <row r="13" spans="1:17" x14ac:dyDescent="0.25">
      <c r="A13" s="1" t="s">
        <v>64</v>
      </c>
      <c r="B13" s="1" t="s">
        <v>298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f>EntryRevenues[[#This Row],[2019/20 Entry Revenue Recovery Revenue]]+EntryRevenues[[#This Row],[2019/20 Entry Capacity Revenue]]</f>
        <v>0</v>
      </c>
      <c r="I13" s="4">
        <v>0</v>
      </c>
      <c r="J13" s="4">
        <v>0</v>
      </c>
      <c r="K13" s="4">
        <f>EntryRevenues[[#This Row],[2020/21 Entry Revenue Recovery Revenue]]+EntryRevenues[[#This Row],[2020/21 Entry Capacity Revenue]]</f>
        <v>0</v>
      </c>
      <c r="L13" s="4">
        <v>0</v>
      </c>
      <c r="M13" s="4">
        <v>0</v>
      </c>
      <c r="N13" s="4">
        <f>EntryRevenues[[#This Row],[2021/22 Entry Revenue Recovery Revenue]]+EntryRevenues[[#This Row],[2021/22 Entry Capacity Revenue]]</f>
        <v>0</v>
      </c>
    </row>
    <row r="14" spans="1:17" x14ac:dyDescent="0.25">
      <c r="A14" s="1" t="s">
        <v>65</v>
      </c>
      <c r="B14" s="1" t="s">
        <v>298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f>EntryRevenues[[#This Row],[2019/20 Entry Revenue Recovery Revenue]]+EntryRevenues[[#This Row],[2019/20 Entry Capacity Revenue]]</f>
        <v>0</v>
      </c>
      <c r="I14" s="4">
        <v>0</v>
      </c>
      <c r="J14" s="4">
        <v>0</v>
      </c>
      <c r="K14" s="4">
        <f>EntryRevenues[[#This Row],[2020/21 Entry Revenue Recovery Revenue]]+EntryRevenues[[#This Row],[2020/21 Entry Capacity Revenue]]</f>
        <v>0</v>
      </c>
      <c r="L14" s="4">
        <v>0</v>
      </c>
      <c r="M14" s="4">
        <v>0</v>
      </c>
      <c r="N14" s="4">
        <f>EntryRevenues[[#This Row],[2021/22 Entry Revenue Recovery Revenue]]+EntryRevenues[[#This Row],[2021/22 Entry Capacity Revenue]]</f>
        <v>0</v>
      </c>
    </row>
    <row r="15" spans="1:17" x14ac:dyDescent="0.25">
      <c r="A15" s="1" t="s">
        <v>66</v>
      </c>
      <c r="B15" s="1" t="s">
        <v>298</v>
      </c>
      <c r="C15" s="4">
        <v>0</v>
      </c>
      <c r="D15" s="4">
        <v>0</v>
      </c>
      <c r="E15" s="4">
        <v>0</v>
      </c>
      <c r="F15" s="4">
        <v>577910.21835797781</v>
      </c>
      <c r="G15" s="4">
        <v>0</v>
      </c>
      <c r="H15" s="4">
        <f>EntryRevenues[[#This Row],[2019/20 Entry Revenue Recovery Revenue]]+EntryRevenues[[#This Row],[2019/20 Entry Capacity Revenue]]</f>
        <v>577910.21835797781</v>
      </c>
      <c r="I15" s="4">
        <v>598870.14980285335</v>
      </c>
      <c r="J15" s="4">
        <v>0</v>
      </c>
      <c r="K15" s="4">
        <f>EntryRevenues[[#This Row],[2020/21 Entry Revenue Recovery Revenue]]+EntryRevenues[[#This Row],[2020/21 Entry Capacity Revenue]]</f>
        <v>598870.14980285335</v>
      </c>
      <c r="L15" s="4">
        <v>2215208.6814236809</v>
      </c>
      <c r="M15" s="4">
        <v>0</v>
      </c>
      <c r="N15" s="4">
        <f>EntryRevenues[[#This Row],[2021/22 Entry Revenue Recovery Revenue]]+EntryRevenues[[#This Row],[2021/22 Entry Capacity Revenue]]</f>
        <v>2215208.6814236809</v>
      </c>
    </row>
    <row r="16" spans="1:17" x14ac:dyDescent="0.25">
      <c r="A16" s="1" t="s">
        <v>67</v>
      </c>
      <c r="B16" s="1" t="s">
        <v>298</v>
      </c>
      <c r="C16" s="4">
        <v>0</v>
      </c>
      <c r="D16" s="4">
        <v>0</v>
      </c>
      <c r="E16" s="4">
        <v>0</v>
      </c>
      <c r="F16" s="4">
        <v>117971.38729528028</v>
      </c>
      <c r="G16" s="4">
        <v>0</v>
      </c>
      <c r="H16" s="4">
        <f>EntryRevenues[[#This Row],[2019/20 Entry Revenue Recovery Revenue]]+EntryRevenues[[#This Row],[2019/20 Entry Capacity Revenue]]</f>
        <v>117971.38729528028</v>
      </c>
      <c r="I16" s="4">
        <v>122250.03147151854</v>
      </c>
      <c r="J16" s="4">
        <v>0</v>
      </c>
      <c r="K16" s="4">
        <f>EntryRevenues[[#This Row],[2020/21 Entry Revenue Recovery Revenue]]+EntryRevenues[[#This Row],[2020/21 Entry Capacity Revenue]]</f>
        <v>122250.03147151854</v>
      </c>
      <c r="L16" s="4">
        <v>427311.70587531547</v>
      </c>
      <c r="M16" s="4">
        <v>0</v>
      </c>
      <c r="N16" s="4">
        <f>EntryRevenues[[#This Row],[2021/22 Entry Revenue Recovery Revenue]]+EntryRevenues[[#This Row],[2021/22 Entry Capacity Revenue]]</f>
        <v>427311.70587531547</v>
      </c>
    </row>
    <row r="17" spans="1:14" x14ac:dyDescent="0.25">
      <c r="A17" s="1" t="s">
        <v>68</v>
      </c>
      <c r="B17" s="1" t="s">
        <v>301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f>EntryRevenues[[#This Row],[2019/20 Entry Revenue Recovery Revenue]]+EntryRevenues[[#This Row],[2019/20 Entry Capacity Revenue]]</f>
        <v>0</v>
      </c>
      <c r="I17" s="4">
        <v>0</v>
      </c>
      <c r="J17" s="4">
        <v>0</v>
      </c>
      <c r="K17" s="4">
        <f>EntryRevenues[[#This Row],[2020/21 Entry Revenue Recovery Revenue]]+EntryRevenues[[#This Row],[2020/21 Entry Capacity Revenue]]</f>
        <v>0</v>
      </c>
      <c r="L17" s="4">
        <v>0</v>
      </c>
      <c r="M17" s="4">
        <v>0</v>
      </c>
      <c r="N17" s="4">
        <f>EntryRevenues[[#This Row],[2021/22 Entry Revenue Recovery Revenue]]+EntryRevenues[[#This Row],[2021/22 Entry Capacity Revenue]]</f>
        <v>0</v>
      </c>
    </row>
    <row r="18" spans="1:14" x14ac:dyDescent="0.25">
      <c r="A18" s="1" t="s">
        <v>69</v>
      </c>
      <c r="B18" s="1" t="s">
        <v>298</v>
      </c>
      <c r="C18" s="4">
        <v>0</v>
      </c>
      <c r="D18" s="4">
        <v>0</v>
      </c>
      <c r="E18" s="4">
        <v>0</v>
      </c>
      <c r="F18" s="4">
        <v>289594.73660860577</v>
      </c>
      <c r="G18" s="4">
        <v>0</v>
      </c>
      <c r="H18" s="4">
        <f>EntryRevenues[[#This Row],[2019/20 Entry Revenue Recovery Revenue]]+EntryRevenues[[#This Row],[2019/20 Entry Capacity Revenue]]</f>
        <v>289594.73660860577</v>
      </c>
      <c r="I18" s="4">
        <v>300097.90065259795</v>
      </c>
      <c r="J18" s="4">
        <v>0</v>
      </c>
      <c r="K18" s="4">
        <f>EntryRevenues[[#This Row],[2020/21 Entry Revenue Recovery Revenue]]+EntryRevenues[[#This Row],[2020/21 Entry Capacity Revenue]]</f>
        <v>300097.90065259795</v>
      </c>
      <c r="L18" s="4">
        <v>1112846.5563813073</v>
      </c>
      <c r="M18" s="4">
        <v>0</v>
      </c>
      <c r="N18" s="4">
        <f>EntryRevenues[[#This Row],[2021/22 Entry Revenue Recovery Revenue]]+EntryRevenues[[#This Row],[2021/22 Entry Capacity Revenue]]</f>
        <v>1112846.5563813073</v>
      </c>
    </row>
    <row r="19" spans="1:14" x14ac:dyDescent="0.25">
      <c r="A19" s="1" t="s">
        <v>70</v>
      </c>
      <c r="B19" s="1" t="s">
        <v>298</v>
      </c>
      <c r="C19" s="4">
        <v>0</v>
      </c>
      <c r="D19" s="4">
        <v>0</v>
      </c>
      <c r="E19" s="4">
        <v>0</v>
      </c>
      <c r="F19" s="4">
        <v>38630.8244520507</v>
      </c>
      <c r="G19" s="4">
        <v>0</v>
      </c>
      <c r="H19" s="4">
        <f>EntryRevenues[[#This Row],[2019/20 Entry Revenue Recovery Revenue]]+EntryRevenues[[#This Row],[2019/20 Entry Capacity Revenue]]</f>
        <v>38630.8244520507</v>
      </c>
      <c r="I19" s="4">
        <v>40031.906153763142</v>
      </c>
      <c r="J19" s="4">
        <v>0</v>
      </c>
      <c r="K19" s="4">
        <f>EntryRevenues[[#This Row],[2020/21 Entry Revenue Recovery Revenue]]+EntryRevenues[[#This Row],[2020/21 Entry Capacity Revenue]]</f>
        <v>40031.906153763142</v>
      </c>
      <c r="L19" s="4">
        <v>145902.94080795889</v>
      </c>
      <c r="M19" s="4">
        <v>0</v>
      </c>
      <c r="N19" s="4">
        <f>EntryRevenues[[#This Row],[2021/22 Entry Revenue Recovery Revenue]]+EntryRevenues[[#This Row],[2021/22 Entry Capacity Revenue]]</f>
        <v>145902.94080795889</v>
      </c>
    </row>
    <row r="20" spans="1:14" x14ac:dyDescent="0.25">
      <c r="A20" s="1" t="s">
        <v>71</v>
      </c>
      <c r="B20" s="1" t="s">
        <v>302</v>
      </c>
      <c r="C20" s="4">
        <v>0</v>
      </c>
      <c r="D20" s="4">
        <v>84773.493419999999</v>
      </c>
      <c r="E20" s="4">
        <v>84773.493419999999</v>
      </c>
      <c r="F20" s="4">
        <v>17978.664006263039</v>
      </c>
      <c r="G20" s="4">
        <v>0</v>
      </c>
      <c r="H20" s="4">
        <f>EntryRevenues[[#This Row],[2019/20 Entry Revenue Recovery Revenue]]+EntryRevenues[[#This Row],[2019/20 Entry Capacity Revenue]]</f>
        <v>17978.664006263039</v>
      </c>
      <c r="I20" s="4">
        <v>18630.72301659239</v>
      </c>
      <c r="J20" s="4">
        <v>0</v>
      </c>
      <c r="K20" s="4">
        <f>EntryRevenues[[#This Row],[2020/21 Entry Revenue Recovery Revenue]]+EntryRevenues[[#This Row],[2020/21 Entry Capacity Revenue]]</f>
        <v>18630.72301659239</v>
      </c>
      <c r="L20" s="4">
        <v>63189.348096670685</v>
      </c>
      <c r="M20" s="4">
        <v>0</v>
      </c>
      <c r="N20" s="4">
        <f>EntryRevenues[[#This Row],[2021/22 Entry Revenue Recovery Revenue]]+EntryRevenues[[#This Row],[2021/22 Entry Capacity Revenue]]</f>
        <v>63189.348096670685</v>
      </c>
    </row>
    <row r="21" spans="1:14" x14ac:dyDescent="0.25">
      <c r="A21" s="1" t="s">
        <v>72</v>
      </c>
      <c r="B21" s="1" t="s">
        <v>302</v>
      </c>
      <c r="C21" s="4">
        <v>0</v>
      </c>
      <c r="D21" s="4">
        <v>24653396.691000003</v>
      </c>
      <c r="E21" s="4">
        <v>24653396.691000003</v>
      </c>
      <c r="F21" s="4">
        <v>7919721.7324339729</v>
      </c>
      <c r="G21" s="4">
        <v>0</v>
      </c>
      <c r="H21" s="4">
        <f>EntryRevenues[[#This Row],[2019/20 Entry Revenue Recovery Revenue]]+EntryRevenues[[#This Row],[2019/20 Entry Capacity Revenue]]</f>
        <v>7919721.7324339729</v>
      </c>
      <c r="I21" s="4">
        <v>8206958.0873230696</v>
      </c>
      <c r="J21" s="4">
        <v>0</v>
      </c>
      <c r="K21" s="4">
        <f>EntryRevenues[[#This Row],[2020/21 Entry Revenue Recovery Revenue]]+EntryRevenues[[#This Row],[2020/21 Entry Capacity Revenue]]</f>
        <v>8206958.0873230696</v>
      </c>
      <c r="L21" s="4">
        <v>28324124.828842804</v>
      </c>
      <c r="M21" s="4">
        <v>0</v>
      </c>
      <c r="N21" s="4">
        <f>EntryRevenues[[#This Row],[2021/22 Entry Revenue Recovery Revenue]]+EntryRevenues[[#This Row],[2021/22 Entry Capacity Revenue]]</f>
        <v>28324124.828842804</v>
      </c>
    </row>
    <row r="22" spans="1:14" x14ac:dyDescent="0.25">
      <c r="A22" s="1" t="s">
        <v>73</v>
      </c>
      <c r="B22" s="1" t="s">
        <v>298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f>EntryRevenues[[#This Row],[2019/20 Entry Revenue Recovery Revenue]]+EntryRevenues[[#This Row],[2019/20 Entry Capacity Revenue]]</f>
        <v>0</v>
      </c>
      <c r="I22" s="4">
        <v>0</v>
      </c>
      <c r="J22" s="4">
        <v>0</v>
      </c>
      <c r="K22" s="4">
        <f>EntryRevenues[[#This Row],[2020/21 Entry Revenue Recovery Revenue]]+EntryRevenues[[#This Row],[2020/21 Entry Capacity Revenue]]</f>
        <v>0</v>
      </c>
      <c r="L22" s="4">
        <v>0</v>
      </c>
      <c r="M22" s="4">
        <v>0</v>
      </c>
      <c r="N22" s="4">
        <f>EntryRevenues[[#This Row],[2021/22 Entry Revenue Recovery Revenue]]+EntryRevenues[[#This Row],[2021/22 Entry Capacity Revenue]]</f>
        <v>0</v>
      </c>
    </row>
    <row r="23" spans="1:14" x14ac:dyDescent="0.25">
      <c r="A23" s="1" t="s">
        <v>74</v>
      </c>
      <c r="B23" s="1" t="s">
        <v>299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f>EntryRevenues[[#This Row],[2019/20 Entry Revenue Recovery Revenue]]+EntryRevenues[[#This Row],[2019/20 Entry Capacity Revenue]]</f>
        <v>0</v>
      </c>
      <c r="I23" s="4">
        <v>0</v>
      </c>
      <c r="J23" s="4">
        <v>0</v>
      </c>
      <c r="K23" s="4">
        <f>EntryRevenues[[#This Row],[2020/21 Entry Revenue Recovery Revenue]]+EntryRevenues[[#This Row],[2020/21 Entry Capacity Revenue]]</f>
        <v>0</v>
      </c>
      <c r="L23" s="4">
        <v>0</v>
      </c>
      <c r="M23" s="4">
        <v>0</v>
      </c>
      <c r="N23" s="4">
        <f>EntryRevenues[[#This Row],[2021/22 Entry Revenue Recovery Revenue]]+EntryRevenues[[#This Row],[2021/22 Entry Capacity Revenue]]</f>
        <v>0</v>
      </c>
    </row>
    <row r="24" spans="1:14" x14ac:dyDescent="0.25">
      <c r="A24" s="1" t="s">
        <v>75</v>
      </c>
      <c r="B24" s="1" t="s">
        <v>300</v>
      </c>
      <c r="C24" s="4">
        <v>30795068.03536433</v>
      </c>
      <c r="D24" s="4">
        <v>144127393.363646</v>
      </c>
      <c r="E24" s="4">
        <v>174922461.39901033</v>
      </c>
      <c r="F24" s="4">
        <v>58333657.208312973</v>
      </c>
      <c r="G24" s="4">
        <v>0</v>
      </c>
      <c r="H24" s="4">
        <f>EntryRevenues[[#This Row],[2019/20 Entry Revenue Recovery Revenue]]+EntryRevenues[[#This Row],[2019/20 Entry Capacity Revenue]]</f>
        <v>58333657.208312973</v>
      </c>
      <c r="I24" s="4">
        <v>60449330.918823041</v>
      </c>
      <c r="J24" s="4">
        <v>0</v>
      </c>
      <c r="K24" s="4">
        <f>EntryRevenues[[#This Row],[2020/21 Entry Revenue Recovery Revenue]]+EntryRevenues[[#This Row],[2020/21 Entry Capacity Revenue]]</f>
        <v>60449330.918823041</v>
      </c>
      <c r="L24" s="4">
        <v>221361244.77253011</v>
      </c>
      <c r="M24" s="4">
        <v>0</v>
      </c>
      <c r="N24" s="4">
        <f>EntryRevenues[[#This Row],[2021/22 Entry Revenue Recovery Revenue]]+EntryRevenues[[#This Row],[2021/22 Entry Capacity Revenue]]</f>
        <v>221361244.77253011</v>
      </c>
    </row>
    <row r="25" spans="1:14" x14ac:dyDescent="0.25">
      <c r="A25" s="1" t="s">
        <v>76</v>
      </c>
      <c r="B25" s="1" t="s">
        <v>300</v>
      </c>
      <c r="C25" s="4">
        <v>582801.32131369819</v>
      </c>
      <c r="D25" s="4">
        <v>28405633.148816001</v>
      </c>
      <c r="E25" s="4">
        <v>28988434.470129699</v>
      </c>
      <c r="F25" s="4">
        <v>5716893.6555856802</v>
      </c>
      <c r="G25" s="4">
        <v>0</v>
      </c>
      <c r="H25" s="4">
        <f>EntryRevenues[[#This Row],[2019/20 Entry Revenue Recovery Revenue]]+EntryRevenues[[#This Row],[2019/20 Entry Capacity Revenue]]</f>
        <v>5716893.6555856802</v>
      </c>
      <c r="I25" s="4">
        <v>5924236.7606084337</v>
      </c>
      <c r="J25" s="4">
        <v>0</v>
      </c>
      <c r="K25" s="4">
        <f>EntryRevenues[[#This Row],[2020/21 Entry Revenue Recovery Revenue]]+EntryRevenues[[#This Row],[2020/21 Entry Capacity Revenue]]</f>
        <v>5924236.7606084337</v>
      </c>
      <c r="L25" s="4">
        <v>22067273.980703916</v>
      </c>
      <c r="M25" s="4">
        <v>0</v>
      </c>
      <c r="N25" s="4">
        <f>EntryRevenues[[#This Row],[2021/22 Entry Revenue Recovery Revenue]]+EntryRevenues[[#This Row],[2021/22 Entry Capacity Revenue]]</f>
        <v>22067273.980703916</v>
      </c>
    </row>
    <row r="26" spans="1:14" x14ac:dyDescent="0.25">
      <c r="A26" s="1" t="s">
        <v>77</v>
      </c>
      <c r="B26" s="1" t="s">
        <v>300</v>
      </c>
      <c r="C26" s="4">
        <v>656689.65953505726</v>
      </c>
      <c r="D26" s="4">
        <v>10393824.331660001</v>
      </c>
      <c r="E26" s="4">
        <v>11050513.991195058</v>
      </c>
      <c r="F26" s="4">
        <v>1683384.119341</v>
      </c>
      <c r="G26" s="4">
        <v>0</v>
      </c>
      <c r="H26" s="4">
        <f>EntryRevenues[[#This Row],[2019/20 Entry Revenue Recovery Revenue]]+EntryRevenues[[#This Row],[2019/20 Entry Capacity Revenue]]</f>
        <v>1683384.119341</v>
      </c>
      <c r="I26" s="4">
        <v>1744437.9208069632</v>
      </c>
      <c r="J26" s="4">
        <v>0</v>
      </c>
      <c r="K26" s="4">
        <f>EntryRevenues[[#This Row],[2020/21 Entry Revenue Recovery Revenue]]+EntryRevenues[[#This Row],[2020/21 Entry Capacity Revenue]]</f>
        <v>1744437.9208069632</v>
      </c>
      <c r="L26" s="4">
        <v>6294858.5039356248</v>
      </c>
      <c r="M26" s="4">
        <v>0</v>
      </c>
      <c r="N26" s="4">
        <f>EntryRevenues[[#This Row],[2021/22 Entry Revenue Recovery Revenue]]+EntryRevenues[[#This Row],[2021/22 Entry Capacity Revenue]]</f>
        <v>6294858.5039356248</v>
      </c>
    </row>
    <row r="27" spans="1:14" x14ac:dyDescent="0.25">
      <c r="A27" s="1" t="s">
        <v>78</v>
      </c>
      <c r="B27" s="1" t="s">
        <v>301</v>
      </c>
      <c r="C27" s="4">
        <v>3.4523042400000001</v>
      </c>
      <c r="D27" s="4">
        <v>6305.9766</v>
      </c>
      <c r="E27" s="4">
        <v>6309.4289042399996</v>
      </c>
      <c r="F27" s="4">
        <v>1493.3871185128573</v>
      </c>
      <c r="G27" s="4">
        <v>0</v>
      </c>
      <c r="H27" s="4">
        <f>EntryRevenues[[#This Row],[2019/20 Entry Revenue Recovery Revenue]]+EntryRevenues[[#This Row],[2019/20 Entry Capacity Revenue]]</f>
        <v>1493.3871185128573</v>
      </c>
      <c r="I27" s="4">
        <v>1547.5500154999124</v>
      </c>
      <c r="J27" s="4">
        <v>0</v>
      </c>
      <c r="K27" s="4">
        <f>EntryRevenues[[#This Row],[2020/21 Entry Revenue Recovery Revenue]]+EntryRevenues[[#This Row],[2020/21 Entry Capacity Revenue]]</f>
        <v>1547.5500154999124</v>
      </c>
      <c r="L27" s="4">
        <v>5215.6848956959657</v>
      </c>
      <c r="M27" s="4">
        <v>0</v>
      </c>
      <c r="N27" s="4">
        <f>EntryRevenues[[#This Row],[2021/22 Entry Revenue Recovery Revenue]]+EntryRevenues[[#This Row],[2021/22 Entry Capacity Revenue]]</f>
        <v>5215.6848956959657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224"/>
  <sheetViews>
    <sheetView topLeftCell="F202" workbookViewId="0">
      <selection activeCell="D219" sqref="D219"/>
    </sheetView>
  </sheetViews>
  <sheetFormatPr defaultRowHeight="15" x14ac:dyDescent="0.25"/>
  <cols>
    <col min="1" max="1" width="57" customWidth="1"/>
    <col min="2" max="2" width="35.140625" bestFit="1" customWidth="1"/>
    <col min="3" max="5" width="35.140625" customWidth="1"/>
    <col min="6" max="6" width="5.85546875" customWidth="1"/>
    <col min="8" max="8" width="57" bestFit="1" customWidth="1"/>
    <col min="9" max="12" width="36.85546875" bestFit="1" customWidth="1"/>
  </cols>
  <sheetData>
    <row r="1" spans="1:12" x14ac:dyDescent="0.25">
      <c r="A1" s="5" t="s">
        <v>15</v>
      </c>
      <c r="B1" t="s">
        <v>338</v>
      </c>
      <c r="H1" s="5" t="s">
        <v>15</v>
      </c>
      <c r="I1" t="s">
        <v>338</v>
      </c>
    </row>
    <row r="3" spans="1:12" x14ac:dyDescent="0.25">
      <c r="A3" s="5" t="s">
        <v>330</v>
      </c>
      <c r="B3" t="s">
        <v>360</v>
      </c>
      <c r="C3" t="s">
        <v>361</v>
      </c>
      <c r="D3" t="s">
        <v>362</v>
      </c>
      <c r="E3" t="s">
        <v>363</v>
      </c>
      <c r="H3" s="5" t="s">
        <v>330</v>
      </c>
      <c r="I3" t="s">
        <v>356</v>
      </c>
      <c r="J3" t="s">
        <v>357</v>
      </c>
      <c r="K3" t="s">
        <v>358</v>
      </c>
      <c r="L3" t="s">
        <v>359</v>
      </c>
    </row>
    <row r="4" spans="1:12" x14ac:dyDescent="0.25">
      <c r="A4" s="6" t="s">
        <v>79</v>
      </c>
      <c r="B4" s="8">
        <v>7704.0481180060015</v>
      </c>
      <c r="C4" s="8">
        <v>1407300.7663028073</v>
      </c>
      <c r="D4" s="8">
        <v>1458341.4412156641</v>
      </c>
      <c r="E4" s="8">
        <v>1743436.1657586696</v>
      </c>
      <c r="F4" s="8"/>
      <c r="H4" s="6" t="s">
        <v>79</v>
      </c>
      <c r="I4" s="8">
        <v>647819.94123800599</v>
      </c>
      <c r="J4" s="8">
        <v>1407300.7663028073</v>
      </c>
      <c r="K4" s="8">
        <v>1458341.4412156641</v>
      </c>
      <c r="L4" s="8">
        <v>1743436.1657586696</v>
      </c>
    </row>
    <row r="5" spans="1:12" x14ac:dyDescent="0.25">
      <c r="A5" s="6" t="s">
        <v>80</v>
      </c>
      <c r="B5" s="8">
        <v>1193412.3014342757</v>
      </c>
      <c r="C5" s="8">
        <v>1171274.2052400322</v>
      </c>
      <c r="D5" s="8">
        <v>1213754.5529915148</v>
      </c>
      <c r="E5" s="8">
        <v>2286374.0136631751</v>
      </c>
      <c r="F5" s="8"/>
      <c r="H5" s="6" t="s">
        <v>80</v>
      </c>
      <c r="I5" s="8">
        <v>3018237.6673142752</v>
      </c>
      <c r="J5" s="8">
        <v>1171274.2052400322</v>
      </c>
      <c r="K5" s="8">
        <v>1213754.5529915148</v>
      </c>
      <c r="L5" s="8">
        <v>2286374.0136631751</v>
      </c>
    </row>
    <row r="6" spans="1:12" x14ac:dyDescent="0.25">
      <c r="A6" s="6" t="s">
        <v>81</v>
      </c>
      <c r="B6" s="8">
        <v>4220562.8636541953</v>
      </c>
      <c r="C6" s="8">
        <v>2498655.1253039907</v>
      </c>
      <c r="D6" s="8">
        <v>2589277.5757592926</v>
      </c>
      <c r="E6" s="8">
        <v>5030171.078682825</v>
      </c>
      <c r="F6" s="8"/>
      <c r="H6" s="6" t="s">
        <v>81</v>
      </c>
      <c r="I6" s="8">
        <v>5635190.2756541949</v>
      </c>
      <c r="J6" s="8">
        <v>2498655.1253039907</v>
      </c>
      <c r="K6" s="8">
        <v>2589277.5757592926</v>
      </c>
      <c r="L6" s="8">
        <v>5030171.078682825</v>
      </c>
    </row>
    <row r="7" spans="1:12" x14ac:dyDescent="0.25">
      <c r="A7" s="6" t="s">
        <v>82</v>
      </c>
      <c r="B7" s="8">
        <v>4452439.1187825594</v>
      </c>
      <c r="C7" s="8">
        <v>2640151.1718540243</v>
      </c>
      <c r="D7" s="8">
        <v>2735905.4703736096</v>
      </c>
      <c r="E7" s="8">
        <v>5315024.0437423196</v>
      </c>
      <c r="F7" s="8"/>
      <c r="H7" s="6" t="s">
        <v>82</v>
      </c>
      <c r="I7" s="8">
        <v>5503169.5907825595</v>
      </c>
      <c r="J7" s="8">
        <v>2640151.1718540243</v>
      </c>
      <c r="K7" s="8">
        <v>2735905.4703736096</v>
      </c>
      <c r="L7" s="8">
        <v>5315024.0437423196</v>
      </c>
    </row>
    <row r="8" spans="1:12" x14ac:dyDescent="0.25">
      <c r="A8" s="6" t="s">
        <v>83</v>
      </c>
      <c r="B8" s="8">
        <v>0</v>
      </c>
      <c r="C8" s="8">
        <v>0</v>
      </c>
      <c r="D8" s="8">
        <v>0</v>
      </c>
      <c r="E8" s="8">
        <v>0</v>
      </c>
      <c r="F8" s="8"/>
      <c r="H8" s="6" t="s">
        <v>83</v>
      </c>
      <c r="I8" s="8">
        <v>0</v>
      </c>
      <c r="J8" s="8">
        <v>0</v>
      </c>
      <c r="K8" s="8">
        <v>0</v>
      </c>
      <c r="L8" s="8">
        <v>0</v>
      </c>
    </row>
    <row r="9" spans="1:12" x14ac:dyDescent="0.25">
      <c r="A9" s="6" t="s">
        <v>84</v>
      </c>
      <c r="B9" s="8">
        <v>2663.1112142375</v>
      </c>
      <c r="C9" s="8">
        <v>383410.35381826706</v>
      </c>
      <c r="D9" s="8">
        <v>397316.06871308206</v>
      </c>
      <c r="E9" s="8">
        <v>543679.59131466318</v>
      </c>
      <c r="F9" s="8"/>
      <c r="H9" s="6" t="s">
        <v>84</v>
      </c>
      <c r="I9" s="8">
        <v>139481.42801423749</v>
      </c>
      <c r="J9" s="8">
        <v>383410.35381826706</v>
      </c>
      <c r="K9" s="8">
        <v>397316.06871308206</v>
      </c>
      <c r="L9" s="8">
        <v>543679.59131466318</v>
      </c>
    </row>
    <row r="10" spans="1:12" x14ac:dyDescent="0.25">
      <c r="A10" s="6" t="s">
        <v>85</v>
      </c>
      <c r="B10" s="8">
        <v>4016067.8450834863</v>
      </c>
      <c r="C10" s="8">
        <v>2142799.7435702677</v>
      </c>
      <c r="D10" s="8">
        <v>2220515.8563826368</v>
      </c>
      <c r="E10" s="8">
        <v>4259205.0102287913</v>
      </c>
      <c r="F10" s="8"/>
      <c r="H10" s="6" t="s">
        <v>85</v>
      </c>
      <c r="I10" s="8">
        <v>6687138.0446834862</v>
      </c>
      <c r="J10" s="8">
        <v>2142799.7435702677</v>
      </c>
      <c r="K10" s="8">
        <v>2220515.8563826368</v>
      </c>
      <c r="L10" s="8">
        <v>4259205.0102287913</v>
      </c>
    </row>
    <row r="11" spans="1:12" x14ac:dyDescent="0.25">
      <c r="A11" s="6" t="s">
        <v>86</v>
      </c>
      <c r="B11" s="8">
        <v>22740.786907509999</v>
      </c>
      <c r="C11" s="8">
        <v>144973.42620884892</v>
      </c>
      <c r="D11" s="8">
        <v>150231.39358533843</v>
      </c>
      <c r="E11" s="8">
        <v>245076.58633093553</v>
      </c>
      <c r="F11" s="8"/>
      <c r="H11" s="6" t="s">
        <v>86</v>
      </c>
      <c r="I11" s="8">
        <v>134687.81330750999</v>
      </c>
      <c r="J11" s="8">
        <v>144973.42620884892</v>
      </c>
      <c r="K11" s="8">
        <v>150231.39358533843</v>
      </c>
      <c r="L11" s="8">
        <v>245076.58633093553</v>
      </c>
    </row>
    <row r="12" spans="1:12" x14ac:dyDescent="0.25">
      <c r="A12" s="6" t="s">
        <v>87</v>
      </c>
      <c r="B12" s="8">
        <v>649020.96710408409</v>
      </c>
      <c r="C12" s="8">
        <v>298018.58083268651</v>
      </c>
      <c r="D12" s="8">
        <v>308827.26499352435</v>
      </c>
      <c r="E12" s="8">
        <v>588154.97881216696</v>
      </c>
      <c r="F12" s="8"/>
      <c r="H12" s="6" t="s">
        <v>87</v>
      </c>
      <c r="I12" s="8">
        <v>892221.5335040841</v>
      </c>
      <c r="J12" s="8">
        <v>298018.58083268651</v>
      </c>
      <c r="K12" s="8">
        <v>308827.26499352435</v>
      </c>
      <c r="L12" s="8">
        <v>588154.97881216696</v>
      </c>
    </row>
    <row r="13" spans="1:12" x14ac:dyDescent="0.25">
      <c r="A13" s="6" t="s">
        <v>88</v>
      </c>
      <c r="B13" s="8">
        <v>1237944.3168257403</v>
      </c>
      <c r="C13" s="8">
        <v>568441.43278830464</v>
      </c>
      <c r="D13" s="8">
        <v>589057.94567074243</v>
      </c>
      <c r="E13" s="8">
        <v>1121848.3690628125</v>
      </c>
      <c r="F13" s="8"/>
      <c r="H13" s="6" t="s">
        <v>88</v>
      </c>
      <c r="I13" s="8">
        <v>1240322.9678257403</v>
      </c>
      <c r="J13" s="8">
        <v>568441.43278830464</v>
      </c>
      <c r="K13" s="8">
        <v>589057.94567074243</v>
      </c>
      <c r="L13" s="8">
        <v>1121848.3690628125</v>
      </c>
    </row>
    <row r="14" spans="1:12" x14ac:dyDescent="0.25">
      <c r="A14" s="6" t="s">
        <v>89</v>
      </c>
      <c r="B14" s="8">
        <v>3482875.2893804931</v>
      </c>
      <c r="C14" s="8">
        <v>2147128.5606612805</v>
      </c>
      <c r="D14" s="8">
        <v>2225001.6731365449</v>
      </c>
      <c r="E14" s="8">
        <v>4332687.504592062</v>
      </c>
      <c r="F14" s="8"/>
      <c r="H14" s="6" t="s">
        <v>89</v>
      </c>
      <c r="I14" s="8">
        <v>4763839.4023804925</v>
      </c>
      <c r="J14" s="8">
        <v>2147128.5606612805</v>
      </c>
      <c r="K14" s="8">
        <v>2225001.6731365449</v>
      </c>
      <c r="L14" s="8">
        <v>4332687.504592062</v>
      </c>
    </row>
    <row r="15" spans="1:12" x14ac:dyDescent="0.25">
      <c r="A15" s="6" t="s">
        <v>90</v>
      </c>
      <c r="B15" s="8">
        <v>0</v>
      </c>
      <c r="C15" s="8">
        <v>0</v>
      </c>
      <c r="D15" s="8">
        <v>0</v>
      </c>
      <c r="E15" s="8">
        <v>0</v>
      </c>
      <c r="F15" s="8"/>
      <c r="H15" s="6" t="s">
        <v>90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91</v>
      </c>
      <c r="B16" s="8">
        <v>2405008.720248065</v>
      </c>
      <c r="C16" s="8">
        <v>1142582.9270322723</v>
      </c>
      <c r="D16" s="8">
        <v>1184022.6854236827</v>
      </c>
      <c r="E16" s="8">
        <v>2154280.2065873942</v>
      </c>
      <c r="F16" s="8"/>
      <c r="H16" s="6" t="s">
        <v>91</v>
      </c>
      <c r="I16" s="8">
        <v>2865768.8618480652</v>
      </c>
      <c r="J16" s="8">
        <v>1142582.9270322723</v>
      </c>
      <c r="K16" s="8">
        <v>1184022.6854236827</v>
      </c>
      <c r="L16" s="8">
        <v>2154280.2065873942</v>
      </c>
    </row>
    <row r="17" spans="1:12" x14ac:dyDescent="0.25">
      <c r="A17" s="6" t="s">
        <v>92</v>
      </c>
      <c r="B17" s="8">
        <v>875.73869547799995</v>
      </c>
      <c r="C17" s="8">
        <v>93914.464288104165</v>
      </c>
      <c r="D17" s="8">
        <v>97320.600173283397</v>
      </c>
      <c r="E17" s="8">
        <v>172578.59987505683</v>
      </c>
      <c r="F17" s="8"/>
      <c r="H17" s="6" t="s">
        <v>92</v>
      </c>
      <c r="I17" s="8">
        <v>68411.095595477993</v>
      </c>
      <c r="J17" s="8">
        <v>93914.464288104165</v>
      </c>
      <c r="K17" s="8">
        <v>97320.600173283397</v>
      </c>
      <c r="L17" s="8">
        <v>172578.59987505683</v>
      </c>
    </row>
    <row r="18" spans="1:12" x14ac:dyDescent="0.25">
      <c r="A18" s="6" t="s">
        <v>93</v>
      </c>
      <c r="B18" s="8">
        <v>0</v>
      </c>
      <c r="C18" s="8">
        <v>0</v>
      </c>
      <c r="D18" s="8">
        <v>0</v>
      </c>
      <c r="E18" s="8">
        <v>0</v>
      </c>
      <c r="F18" s="8"/>
      <c r="H18" s="6" t="s">
        <v>93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94</v>
      </c>
      <c r="B19" s="8">
        <v>47.999511560000002</v>
      </c>
      <c r="C19" s="8">
        <v>0</v>
      </c>
      <c r="D19" s="8">
        <v>0</v>
      </c>
      <c r="E19" s="8">
        <v>20669.396412532751</v>
      </c>
      <c r="F19" s="8"/>
      <c r="H19" s="6" t="s">
        <v>94</v>
      </c>
      <c r="I19" s="8">
        <v>21984.427871559998</v>
      </c>
      <c r="J19" s="8">
        <v>0</v>
      </c>
      <c r="K19" s="8">
        <v>0</v>
      </c>
      <c r="L19" s="8">
        <v>20669.396412532751</v>
      </c>
    </row>
    <row r="20" spans="1:12" x14ac:dyDescent="0.25">
      <c r="A20" s="6" t="s">
        <v>95</v>
      </c>
      <c r="B20" s="8">
        <v>2213.5104443606001</v>
      </c>
      <c r="C20" s="8">
        <v>440856.19046068331</v>
      </c>
      <c r="D20" s="8">
        <v>456845.37915397115</v>
      </c>
      <c r="E20" s="8">
        <v>810123.81503403012</v>
      </c>
      <c r="F20" s="8"/>
      <c r="H20" s="6" t="s">
        <v>95</v>
      </c>
      <c r="I20" s="8">
        <v>861911.85645636043</v>
      </c>
      <c r="J20" s="8">
        <v>440856.19046068331</v>
      </c>
      <c r="K20" s="8">
        <v>456845.37915397115</v>
      </c>
      <c r="L20" s="8">
        <v>810123.81503403012</v>
      </c>
    </row>
    <row r="21" spans="1:12" x14ac:dyDescent="0.25">
      <c r="A21" s="6" t="s">
        <v>96</v>
      </c>
      <c r="B21" s="8">
        <v>38975.511378231997</v>
      </c>
      <c r="C21" s="8">
        <v>9133313.0336000919</v>
      </c>
      <c r="D21" s="8">
        <v>9464564.5134454705</v>
      </c>
      <c r="E21" s="8">
        <v>16783510.266575262</v>
      </c>
      <c r="F21" s="8"/>
      <c r="H21" s="6" t="s">
        <v>96</v>
      </c>
      <c r="I21" s="8">
        <v>17851313.290570233</v>
      </c>
      <c r="J21" s="8">
        <v>9133313.0336000919</v>
      </c>
      <c r="K21" s="8">
        <v>9464564.5134454705</v>
      </c>
      <c r="L21" s="8">
        <v>16783510.266575262</v>
      </c>
    </row>
    <row r="22" spans="1:12" x14ac:dyDescent="0.25">
      <c r="A22" s="6" t="s">
        <v>97</v>
      </c>
      <c r="B22" s="8">
        <v>12369.339989369</v>
      </c>
      <c r="C22" s="8">
        <v>39421.995702802211</v>
      </c>
      <c r="D22" s="8">
        <v>40851.771991753536</v>
      </c>
      <c r="E22" s="8">
        <v>62645.737340742722</v>
      </c>
      <c r="F22" s="8"/>
      <c r="H22" s="6" t="s">
        <v>97</v>
      </c>
      <c r="I22" s="8">
        <v>47057.826349369003</v>
      </c>
      <c r="J22" s="8">
        <v>39421.995702802211</v>
      </c>
      <c r="K22" s="8">
        <v>40851.771991753536</v>
      </c>
      <c r="L22" s="8">
        <v>62645.737340742722</v>
      </c>
    </row>
    <row r="23" spans="1:12" x14ac:dyDescent="0.25">
      <c r="A23" s="6" t="s">
        <v>98</v>
      </c>
      <c r="B23" s="8">
        <v>5297.5110719695003</v>
      </c>
      <c r="C23" s="8">
        <v>878569.15366398951</v>
      </c>
      <c r="D23" s="8">
        <v>910433.53094166017</v>
      </c>
      <c r="E23" s="8">
        <v>1162653.4755916672</v>
      </c>
      <c r="F23" s="8"/>
      <c r="H23" s="6" t="s">
        <v>98</v>
      </c>
      <c r="I23" s="8">
        <v>384305.16207196953</v>
      </c>
      <c r="J23" s="8">
        <v>878569.15366398951</v>
      </c>
      <c r="K23" s="8">
        <v>910433.53094166017</v>
      </c>
      <c r="L23" s="8">
        <v>1162653.4755916672</v>
      </c>
    </row>
    <row r="24" spans="1:12" x14ac:dyDescent="0.25">
      <c r="A24" s="6" t="s">
        <v>99</v>
      </c>
      <c r="B24" s="8">
        <v>119.71401750000001</v>
      </c>
      <c r="C24" s="8">
        <v>231.13266025445031</v>
      </c>
      <c r="D24" s="8">
        <v>239.5154930193213</v>
      </c>
      <c r="E24" s="8">
        <v>438.54259190204016</v>
      </c>
      <c r="F24" s="8"/>
      <c r="H24" s="6" t="s">
        <v>99</v>
      </c>
      <c r="I24" s="8">
        <v>491.67681750000003</v>
      </c>
      <c r="J24" s="8">
        <v>231.13266025445031</v>
      </c>
      <c r="K24" s="8">
        <v>239.5154930193213</v>
      </c>
      <c r="L24" s="8">
        <v>438.54259190204016</v>
      </c>
    </row>
    <row r="25" spans="1:12" x14ac:dyDescent="0.25">
      <c r="A25" s="6" t="s">
        <v>100</v>
      </c>
      <c r="B25" s="8">
        <v>0</v>
      </c>
      <c r="C25" s="8">
        <v>0</v>
      </c>
      <c r="D25" s="8">
        <v>0</v>
      </c>
      <c r="E25" s="8">
        <v>0</v>
      </c>
      <c r="F25" s="8"/>
      <c r="H25" s="6" t="s">
        <v>100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101</v>
      </c>
      <c r="B26" s="8">
        <v>0</v>
      </c>
      <c r="C26" s="8">
        <v>0</v>
      </c>
      <c r="D26" s="8">
        <v>0</v>
      </c>
      <c r="E26" s="8">
        <v>0</v>
      </c>
      <c r="F26" s="8"/>
      <c r="H26" s="6" t="s">
        <v>101</v>
      </c>
      <c r="I26" s="8">
        <v>0</v>
      </c>
      <c r="J26" s="8">
        <v>0</v>
      </c>
      <c r="K26" s="8">
        <v>0</v>
      </c>
      <c r="L26" s="8">
        <v>0</v>
      </c>
    </row>
    <row r="27" spans="1:12" x14ac:dyDescent="0.25">
      <c r="A27" s="6" t="s">
        <v>102</v>
      </c>
      <c r="B27" s="8">
        <v>0</v>
      </c>
      <c r="C27" s="8">
        <v>0</v>
      </c>
      <c r="D27" s="8">
        <v>0</v>
      </c>
      <c r="E27" s="8">
        <v>0</v>
      </c>
      <c r="F27" s="8"/>
      <c r="H27" s="6" t="s">
        <v>102</v>
      </c>
      <c r="I27" s="8">
        <v>0</v>
      </c>
      <c r="J27" s="8">
        <v>0</v>
      </c>
      <c r="K27" s="8">
        <v>0</v>
      </c>
      <c r="L27" s="8">
        <v>0</v>
      </c>
    </row>
    <row r="28" spans="1:12" x14ac:dyDescent="0.25">
      <c r="A28" s="6" t="s">
        <v>103</v>
      </c>
      <c r="B28" s="8">
        <v>395757.285200816</v>
      </c>
      <c r="C28" s="8">
        <v>247928.60799394443</v>
      </c>
      <c r="D28" s="8">
        <v>256920.60443508986</v>
      </c>
      <c r="E28" s="8">
        <v>461623.91936130106</v>
      </c>
      <c r="F28" s="8"/>
      <c r="H28" s="6" t="s">
        <v>103</v>
      </c>
      <c r="I28" s="8">
        <v>395757.285200816</v>
      </c>
      <c r="J28" s="8">
        <v>247928.60799394443</v>
      </c>
      <c r="K28" s="8">
        <v>256920.60443508986</v>
      </c>
      <c r="L28" s="8">
        <v>461623.91936130106</v>
      </c>
    </row>
    <row r="29" spans="1:12" x14ac:dyDescent="0.25">
      <c r="A29" s="6" t="s">
        <v>104</v>
      </c>
      <c r="B29" s="8">
        <v>7466.3077056770007</v>
      </c>
      <c r="C29" s="8">
        <v>1061942.5261443947</v>
      </c>
      <c r="D29" s="8">
        <v>1100457.5788970992</v>
      </c>
      <c r="E29" s="8">
        <v>1503846.5793378337</v>
      </c>
      <c r="F29" s="8"/>
      <c r="H29" s="6" t="s">
        <v>104</v>
      </c>
      <c r="I29" s="8">
        <v>540323.68330567691</v>
      </c>
      <c r="J29" s="8">
        <v>1061942.5261443947</v>
      </c>
      <c r="K29" s="8">
        <v>1100457.5788970992</v>
      </c>
      <c r="L29" s="8">
        <v>1503846.5793378337</v>
      </c>
    </row>
    <row r="30" spans="1:12" x14ac:dyDescent="0.25">
      <c r="A30" s="6" t="s">
        <v>105</v>
      </c>
      <c r="B30" s="8">
        <v>5545.9844501380003</v>
      </c>
      <c r="C30" s="8">
        <v>712096.71070682537</v>
      </c>
      <c r="D30" s="8">
        <v>737923.38371659548</v>
      </c>
      <c r="E30" s="8">
        <v>1083370.5867351214</v>
      </c>
      <c r="F30" s="8"/>
      <c r="H30" s="6" t="s">
        <v>105</v>
      </c>
      <c r="I30" s="8">
        <v>1395655.004090138</v>
      </c>
      <c r="J30" s="8">
        <v>712096.71070682537</v>
      </c>
      <c r="K30" s="8">
        <v>737923.38371659548</v>
      </c>
      <c r="L30" s="8">
        <v>1083370.5867351214</v>
      </c>
    </row>
    <row r="31" spans="1:12" x14ac:dyDescent="0.25">
      <c r="A31" s="6" t="s">
        <v>106</v>
      </c>
      <c r="B31" s="8">
        <v>159781.75570375202</v>
      </c>
      <c r="C31" s="8">
        <v>1962988.6767863056</v>
      </c>
      <c r="D31" s="8">
        <v>2034183.3135750631</v>
      </c>
      <c r="E31" s="8">
        <v>2953896.609274901</v>
      </c>
      <c r="F31" s="8"/>
      <c r="H31" s="6" t="s">
        <v>106</v>
      </c>
      <c r="I31" s="8">
        <v>2094381.3875037518</v>
      </c>
      <c r="J31" s="8">
        <v>1962988.6767863056</v>
      </c>
      <c r="K31" s="8">
        <v>2034183.3135750631</v>
      </c>
      <c r="L31" s="8">
        <v>2953896.609274901</v>
      </c>
    </row>
    <row r="32" spans="1:12" x14ac:dyDescent="0.25">
      <c r="A32" s="6" t="s">
        <v>107</v>
      </c>
      <c r="B32" s="8">
        <v>2694.3622464000005</v>
      </c>
      <c r="C32" s="8">
        <v>0</v>
      </c>
      <c r="D32" s="8">
        <v>0</v>
      </c>
      <c r="E32" s="8">
        <v>64330.555402729027</v>
      </c>
      <c r="F32" s="8"/>
      <c r="H32" s="6" t="s">
        <v>107</v>
      </c>
      <c r="I32" s="8">
        <v>87112.586246399995</v>
      </c>
      <c r="J32" s="8">
        <v>0</v>
      </c>
      <c r="K32" s="8">
        <v>0</v>
      </c>
      <c r="L32" s="8">
        <v>64330.555402729027</v>
      </c>
    </row>
    <row r="33" spans="1:12" x14ac:dyDescent="0.25">
      <c r="A33" s="6" t="s">
        <v>108</v>
      </c>
      <c r="B33" s="8">
        <v>467435.68567400001</v>
      </c>
      <c r="C33" s="8">
        <v>357023.62024563557</v>
      </c>
      <c r="D33" s="8">
        <v>369972.32813630393</v>
      </c>
      <c r="E33" s="8">
        <v>714150.89992726862</v>
      </c>
      <c r="F33" s="8"/>
      <c r="H33" s="6" t="s">
        <v>108</v>
      </c>
      <c r="I33" s="8">
        <v>939617.12947399996</v>
      </c>
      <c r="J33" s="8">
        <v>357023.62024563557</v>
      </c>
      <c r="K33" s="8">
        <v>369972.32813630393</v>
      </c>
      <c r="L33" s="8">
        <v>714150.89992726862</v>
      </c>
    </row>
    <row r="34" spans="1:12" x14ac:dyDescent="0.25">
      <c r="A34" s="6" t="s">
        <v>109</v>
      </c>
      <c r="B34" s="8">
        <v>4874.1288381170007</v>
      </c>
      <c r="C34" s="8">
        <v>858404.98118363519</v>
      </c>
      <c r="D34" s="8">
        <v>889538.03435696336</v>
      </c>
      <c r="E34" s="8">
        <v>1200094.1124339614</v>
      </c>
      <c r="F34" s="8"/>
      <c r="H34" s="6" t="s">
        <v>109</v>
      </c>
      <c r="I34" s="8">
        <v>1226581.5680981171</v>
      </c>
      <c r="J34" s="8">
        <v>858404.98118363519</v>
      </c>
      <c r="K34" s="8">
        <v>889538.03435696336</v>
      </c>
      <c r="L34" s="8">
        <v>1200094.1124339614</v>
      </c>
    </row>
    <row r="35" spans="1:12" x14ac:dyDescent="0.25">
      <c r="A35" s="6" t="s">
        <v>110</v>
      </c>
      <c r="B35" s="8">
        <v>8515488.1532307807</v>
      </c>
      <c r="C35" s="8">
        <v>5537825.6313334983</v>
      </c>
      <c r="D35" s="8">
        <v>5738674.2093638778</v>
      </c>
      <c r="E35" s="8">
        <v>9500743.7193178721</v>
      </c>
      <c r="F35" s="8"/>
      <c r="H35" s="6" t="s">
        <v>110</v>
      </c>
      <c r="I35" s="8">
        <v>12094259.795830781</v>
      </c>
      <c r="J35" s="8">
        <v>5537825.6313334983</v>
      </c>
      <c r="K35" s="8">
        <v>5738674.2093638778</v>
      </c>
      <c r="L35" s="8">
        <v>9500743.7193178721</v>
      </c>
    </row>
    <row r="36" spans="1:12" x14ac:dyDescent="0.25">
      <c r="A36" s="6" t="s">
        <v>111</v>
      </c>
      <c r="B36" s="8">
        <v>700456.61228787666</v>
      </c>
      <c r="C36" s="8">
        <v>2010891.1850266454</v>
      </c>
      <c r="D36" s="8">
        <v>2083823.1734954054</v>
      </c>
      <c r="E36" s="8">
        <v>3510267.540805948</v>
      </c>
      <c r="F36" s="8"/>
      <c r="H36" s="6" t="s">
        <v>111</v>
      </c>
      <c r="I36" s="8">
        <v>1462549.0620878767</v>
      </c>
      <c r="J36" s="8">
        <v>2010891.1850266454</v>
      </c>
      <c r="K36" s="8">
        <v>2083823.1734954054</v>
      </c>
      <c r="L36" s="8">
        <v>3510267.540805948</v>
      </c>
    </row>
    <row r="37" spans="1:12" x14ac:dyDescent="0.25">
      <c r="A37" s="6" t="s">
        <v>112</v>
      </c>
      <c r="B37" s="8">
        <v>2717.5566549669998</v>
      </c>
      <c r="C37" s="8">
        <v>9692.9666003575312</v>
      </c>
      <c r="D37" s="8">
        <v>10044.51587044695</v>
      </c>
      <c r="E37" s="8">
        <v>16920.311891913923</v>
      </c>
      <c r="F37" s="8"/>
      <c r="H37" s="6" t="s">
        <v>112</v>
      </c>
      <c r="I37" s="8">
        <v>25174.221874966999</v>
      </c>
      <c r="J37" s="8">
        <v>9692.9666003575312</v>
      </c>
      <c r="K37" s="8">
        <v>10044.51587044695</v>
      </c>
      <c r="L37" s="8">
        <v>16920.311891913923</v>
      </c>
    </row>
    <row r="38" spans="1:12" x14ac:dyDescent="0.25">
      <c r="A38" s="6" t="s">
        <v>113</v>
      </c>
      <c r="B38" s="8">
        <v>87156.650511700005</v>
      </c>
      <c r="C38" s="8">
        <v>417453.83450185484</v>
      </c>
      <c r="D38" s="8">
        <v>432594.25506306277</v>
      </c>
      <c r="E38" s="8">
        <v>728719.01570219593</v>
      </c>
      <c r="F38" s="8"/>
      <c r="H38" s="6" t="s">
        <v>113</v>
      </c>
      <c r="I38" s="8">
        <v>1054313.7029117001</v>
      </c>
      <c r="J38" s="8">
        <v>417453.83450185484</v>
      </c>
      <c r="K38" s="8">
        <v>432594.25506306277</v>
      </c>
      <c r="L38" s="8">
        <v>728719.01570219593</v>
      </c>
    </row>
    <row r="39" spans="1:12" x14ac:dyDescent="0.25">
      <c r="A39" s="6" t="s">
        <v>114</v>
      </c>
      <c r="B39" s="8">
        <v>7271956.8785118638</v>
      </c>
      <c r="C39" s="8">
        <v>3858508.4957743404</v>
      </c>
      <c r="D39" s="8">
        <v>3998450.7757026791</v>
      </c>
      <c r="E39" s="8">
        <v>7168749.6062964872</v>
      </c>
      <c r="F39" s="8"/>
      <c r="H39" s="6" t="s">
        <v>114</v>
      </c>
      <c r="I39" s="8">
        <v>10180614.872511864</v>
      </c>
      <c r="J39" s="8">
        <v>3858508.4957743404</v>
      </c>
      <c r="K39" s="8">
        <v>3998450.7757026791</v>
      </c>
      <c r="L39" s="8">
        <v>7168749.6062964872</v>
      </c>
    </row>
    <row r="40" spans="1:12" x14ac:dyDescent="0.25">
      <c r="A40" s="6" t="s">
        <v>115</v>
      </c>
      <c r="B40" s="8">
        <v>5382889.9537260886</v>
      </c>
      <c r="C40" s="8">
        <v>3052740.2303511477</v>
      </c>
      <c r="D40" s="8">
        <v>3163458.5113481088</v>
      </c>
      <c r="E40" s="8">
        <v>5671707.1760816239</v>
      </c>
      <c r="F40" s="8"/>
      <c r="H40" s="6" t="s">
        <v>115</v>
      </c>
      <c r="I40" s="8">
        <v>6558193.5227260888</v>
      </c>
      <c r="J40" s="8">
        <v>3052740.2303511477</v>
      </c>
      <c r="K40" s="8">
        <v>3163458.5113481088</v>
      </c>
      <c r="L40" s="8">
        <v>5671707.1760816239</v>
      </c>
    </row>
    <row r="41" spans="1:12" x14ac:dyDescent="0.25">
      <c r="A41" s="6" t="s">
        <v>116</v>
      </c>
      <c r="B41" s="8">
        <v>0</v>
      </c>
      <c r="C41" s="8">
        <v>0</v>
      </c>
      <c r="D41" s="8">
        <v>0</v>
      </c>
      <c r="E41" s="8">
        <v>0</v>
      </c>
      <c r="F41" s="8"/>
      <c r="H41" s="6" t="s">
        <v>116</v>
      </c>
      <c r="I41" s="8">
        <v>0</v>
      </c>
      <c r="J41" s="8">
        <v>0</v>
      </c>
      <c r="K41" s="8">
        <v>0</v>
      </c>
      <c r="L41" s="8">
        <v>0</v>
      </c>
    </row>
    <row r="42" spans="1:12" x14ac:dyDescent="0.25">
      <c r="A42" s="6" t="s">
        <v>117</v>
      </c>
      <c r="B42" s="8">
        <v>6503.8502233480012</v>
      </c>
      <c r="C42" s="8">
        <v>81721.228895232562</v>
      </c>
      <c r="D42" s="8">
        <v>84685.134534592682</v>
      </c>
      <c r="E42" s="8">
        <v>150932.34345667996</v>
      </c>
      <c r="F42" s="8"/>
      <c r="H42" s="6" t="s">
        <v>117</v>
      </c>
      <c r="I42" s="8">
        <v>71881.822883347995</v>
      </c>
      <c r="J42" s="8">
        <v>81721.228895232562</v>
      </c>
      <c r="K42" s="8">
        <v>84685.134534592682</v>
      </c>
      <c r="L42" s="8">
        <v>150932.34345667996</v>
      </c>
    </row>
    <row r="43" spans="1:12" x14ac:dyDescent="0.25">
      <c r="A43" s="6" t="s">
        <v>118</v>
      </c>
      <c r="B43" s="8">
        <v>19921.668079363</v>
      </c>
      <c r="C43" s="8">
        <v>2937647.8299013637</v>
      </c>
      <c r="D43" s="8">
        <v>3044191.8832300422</v>
      </c>
      <c r="E43" s="8">
        <v>4173129.8786263182</v>
      </c>
      <c r="F43" s="8"/>
      <c r="H43" s="6" t="s">
        <v>118</v>
      </c>
      <c r="I43" s="8">
        <v>1443234.8780793629</v>
      </c>
      <c r="J43" s="8">
        <v>2937647.8299013637</v>
      </c>
      <c r="K43" s="8">
        <v>3044191.8832300422</v>
      </c>
      <c r="L43" s="8">
        <v>4173129.8786263182</v>
      </c>
    </row>
    <row r="44" spans="1:12" x14ac:dyDescent="0.25">
      <c r="A44" s="6" t="s">
        <v>119</v>
      </c>
      <c r="B44" s="8">
        <v>297931.31208777748</v>
      </c>
      <c r="C44" s="8">
        <v>483844.48947685468</v>
      </c>
      <c r="D44" s="8">
        <v>501392.79889804887</v>
      </c>
      <c r="E44" s="8">
        <v>802607.31995429506</v>
      </c>
      <c r="F44" s="8"/>
      <c r="H44" s="6" t="s">
        <v>119</v>
      </c>
      <c r="I44" s="8">
        <v>909046.32780777756</v>
      </c>
      <c r="J44" s="8">
        <v>483844.48947685468</v>
      </c>
      <c r="K44" s="8">
        <v>501392.79889804887</v>
      </c>
      <c r="L44" s="8">
        <v>802607.31995429506</v>
      </c>
    </row>
    <row r="45" spans="1:12" x14ac:dyDescent="0.25">
      <c r="A45" s="6" t="s">
        <v>120</v>
      </c>
      <c r="B45" s="8">
        <v>7609.9840873825015</v>
      </c>
      <c r="C45" s="8">
        <v>1303022.3280845319</v>
      </c>
      <c r="D45" s="8">
        <v>1350280.9814189437</v>
      </c>
      <c r="E45" s="8">
        <v>1610014.1036884689</v>
      </c>
      <c r="F45" s="8"/>
      <c r="H45" s="6" t="s">
        <v>120</v>
      </c>
      <c r="I45" s="8">
        <v>13824.184827382502</v>
      </c>
      <c r="J45" s="8">
        <v>1303022.3280845319</v>
      </c>
      <c r="K45" s="8">
        <v>1350280.9814189437</v>
      </c>
      <c r="L45" s="8">
        <v>1610014.1036884689</v>
      </c>
    </row>
    <row r="46" spans="1:12" x14ac:dyDescent="0.25">
      <c r="A46" s="6" t="s">
        <v>121</v>
      </c>
      <c r="B46" s="8">
        <v>1034736.8890673429</v>
      </c>
      <c r="C46" s="8">
        <v>833309.10900044697</v>
      </c>
      <c r="D46" s="8">
        <v>863531.97276407143</v>
      </c>
      <c r="E46" s="8">
        <v>1598182.2627777192</v>
      </c>
      <c r="F46" s="8"/>
      <c r="H46" s="6" t="s">
        <v>121</v>
      </c>
      <c r="I46" s="8">
        <v>2475160.5434073429</v>
      </c>
      <c r="J46" s="8">
        <v>833309.10900044697</v>
      </c>
      <c r="K46" s="8">
        <v>863531.97276407143</v>
      </c>
      <c r="L46" s="8">
        <v>1598182.2627777192</v>
      </c>
    </row>
    <row r="47" spans="1:12" x14ac:dyDescent="0.25">
      <c r="A47" s="6" t="s">
        <v>122</v>
      </c>
      <c r="B47" s="8">
        <v>329543.98073586763</v>
      </c>
      <c r="C47" s="8">
        <v>300371.31255470752</v>
      </c>
      <c r="D47" s="8">
        <v>311265.32674438937</v>
      </c>
      <c r="E47" s="8">
        <v>595945.84545966715</v>
      </c>
      <c r="F47" s="8"/>
      <c r="H47" s="6" t="s">
        <v>122</v>
      </c>
      <c r="I47" s="8">
        <v>563797.21973586758</v>
      </c>
      <c r="J47" s="8">
        <v>300371.31255470752</v>
      </c>
      <c r="K47" s="8">
        <v>311265.32674438937</v>
      </c>
      <c r="L47" s="8">
        <v>595945.84545966715</v>
      </c>
    </row>
    <row r="48" spans="1:12" x14ac:dyDescent="0.25">
      <c r="A48" s="6" t="s">
        <v>123</v>
      </c>
      <c r="B48" s="8">
        <v>1083.3722111519999</v>
      </c>
      <c r="C48" s="8">
        <v>1760.9598207884142</v>
      </c>
      <c r="D48" s="8">
        <v>1824.8271758695842</v>
      </c>
      <c r="E48" s="8">
        <v>3493.7979938717308</v>
      </c>
      <c r="F48" s="8"/>
      <c r="H48" s="6" t="s">
        <v>123</v>
      </c>
      <c r="I48" s="8">
        <v>5015.778931152</v>
      </c>
      <c r="J48" s="8">
        <v>1760.9598207884142</v>
      </c>
      <c r="K48" s="8">
        <v>1824.8271758695842</v>
      </c>
      <c r="L48" s="8">
        <v>3493.7979938717308</v>
      </c>
    </row>
    <row r="49" spans="1:12" x14ac:dyDescent="0.25">
      <c r="A49" s="6" t="s">
        <v>124</v>
      </c>
      <c r="B49" s="8">
        <v>0</v>
      </c>
      <c r="C49" s="8">
        <v>0</v>
      </c>
      <c r="D49" s="8">
        <v>0</v>
      </c>
      <c r="E49" s="8">
        <v>0</v>
      </c>
      <c r="F49" s="8"/>
      <c r="H49" s="6" t="s">
        <v>124</v>
      </c>
      <c r="I49" s="8">
        <v>0</v>
      </c>
      <c r="J49" s="8">
        <v>0</v>
      </c>
      <c r="K49" s="8">
        <v>0</v>
      </c>
      <c r="L49" s="8">
        <v>0</v>
      </c>
    </row>
    <row r="50" spans="1:12" x14ac:dyDescent="0.25">
      <c r="A50" s="6" t="s">
        <v>125</v>
      </c>
      <c r="B50" s="8">
        <v>1272.094116728</v>
      </c>
      <c r="C50" s="8">
        <v>218320.04496868723</v>
      </c>
      <c r="D50" s="8">
        <v>226238.18351378443</v>
      </c>
      <c r="E50" s="8">
        <v>284518.92566322448</v>
      </c>
      <c r="F50" s="8"/>
      <c r="H50" s="6" t="s">
        <v>125</v>
      </c>
      <c r="I50" s="8">
        <v>119378.526736728</v>
      </c>
      <c r="J50" s="8">
        <v>218320.04496868723</v>
      </c>
      <c r="K50" s="8">
        <v>226238.18351378443</v>
      </c>
      <c r="L50" s="8">
        <v>284518.92566322448</v>
      </c>
    </row>
    <row r="51" spans="1:12" x14ac:dyDescent="0.25">
      <c r="A51" s="6" t="s">
        <v>126</v>
      </c>
      <c r="B51" s="8">
        <v>1205014.9057457279</v>
      </c>
      <c r="C51" s="8">
        <v>1067881.17159857</v>
      </c>
      <c r="D51" s="8">
        <v>1106611.610059367</v>
      </c>
      <c r="E51" s="8">
        <v>2067240.5825529853</v>
      </c>
      <c r="F51" s="8"/>
      <c r="H51" s="6" t="s">
        <v>126</v>
      </c>
      <c r="I51" s="8">
        <v>3257698.8612657283</v>
      </c>
      <c r="J51" s="8">
        <v>1067881.17159857</v>
      </c>
      <c r="K51" s="8">
        <v>1106611.610059367</v>
      </c>
      <c r="L51" s="8">
        <v>2067240.5825529853</v>
      </c>
    </row>
    <row r="52" spans="1:12" x14ac:dyDescent="0.25">
      <c r="A52" s="6" t="s">
        <v>61</v>
      </c>
      <c r="B52" s="8">
        <v>0</v>
      </c>
      <c r="C52" s="8">
        <v>0</v>
      </c>
      <c r="D52" s="8">
        <v>0</v>
      </c>
      <c r="E52" s="8">
        <v>0</v>
      </c>
      <c r="F52" s="8"/>
      <c r="H52" s="6" t="s">
        <v>61</v>
      </c>
      <c r="I52" s="8">
        <v>0</v>
      </c>
      <c r="J52" s="8">
        <v>0</v>
      </c>
      <c r="K52" s="8">
        <v>0</v>
      </c>
      <c r="L52" s="8">
        <v>0</v>
      </c>
    </row>
    <row r="53" spans="1:12" x14ac:dyDescent="0.25">
      <c r="A53" s="6" t="s">
        <v>127</v>
      </c>
      <c r="B53" s="8">
        <v>2402.6630664960003</v>
      </c>
      <c r="C53" s="8">
        <v>1350.6665796543375</v>
      </c>
      <c r="D53" s="8">
        <v>1399.6532180890699</v>
      </c>
      <c r="E53" s="8">
        <v>2521.4421730033382</v>
      </c>
      <c r="F53" s="8"/>
      <c r="H53" s="6" t="s">
        <v>127</v>
      </c>
      <c r="I53" s="8">
        <v>3970.9728864960007</v>
      </c>
      <c r="J53" s="8">
        <v>1350.6665796543375</v>
      </c>
      <c r="K53" s="8">
        <v>1399.6532180890699</v>
      </c>
      <c r="L53" s="8">
        <v>2521.4421730033382</v>
      </c>
    </row>
    <row r="54" spans="1:12" x14ac:dyDescent="0.25">
      <c r="A54" s="6" t="s">
        <v>128</v>
      </c>
      <c r="B54" s="8">
        <v>625266.81653603399</v>
      </c>
      <c r="C54" s="8">
        <v>342905.61671925336</v>
      </c>
      <c r="D54" s="8">
        <v>355342.2859287365</v>
      </c>
      <c r="E54" s="8">
        <v>675350.97410478722</v>
      </c>
      <c r="F54" s="8"/>
      <c r="H54" s="6" t="s">
        <v>128</v>
      </c>
      <c r="I54" s="8">
        <v>794467.85029603401</v>
      </c>
      <c r="J54" s="8">
        <v>342905.61671925336</v>
      </c>
      <c r="K54" s="8">
        <v>355342.2859287365</v>
      </c>
      <c r="L54" s="8">
        <v>675350.97410478722</v>
      </c>
    </row>
    <row r="55" spans="1:12" x14ac:dyDescent="0.25">
      <c r="A55" s="6" t="s">
        <v>129</v>
      </c>
      <c r="B55" s="8">
        <v>0</v>
      </c>
      <c r="C55" s="8">
        <v>0</v>
      </c>
      <c r="D55" s="8">
        <v>0</v>
      </c>
      <c r="E55" s="8">
        <v>0</v>
      </c>
      <c r="F55" s="8"/>
      <c r="H55" s="6" t="s">
        <v>129</v>
      </c>
      <c r="I55" s="8">
        <v>0</v>
      </c>
      <c r="J55" s="8">
        <v>0</v>
      </c>
      <c r="K55" s="8">
        <v>0</v>
      </c>
      <c r="L55" s="8">
        <v>0</v>
      </c>
    </row>
    <row r="56" spans="1:12" x14ac:dyDescent="0.25">
      <c r="A56" s="6" t="s">
        <v>130</v>
      </c>
      <c r="B56" s="8">
        <v>660365.9474887572</v>
      </c>
      <c r="C56" s="8">
        <v>308237.85957810376</v>
      </c>
      <c r="D56" s="8">
        <v>319417.18155622855</v>
      </c>
      <c r="E56" s="8">
        <v>574987.36790458788</v>
      </c>
      <c r="F56" s="8"/>
      <c r="H56" s="6" t="s">
        <v>130</v>
      </c>
      <c r="I56" s="8">
        <v>788743.10848875716</v>
      </c>
      <c r="J56" s="8">
        <v>308237.85957810376</v>
      </c>
      <c r="K56" s="8">
        <v>319417.18155622855</v>
      </c>
      <c r="L56" s="8">
        <v>574987.36790458788</v>
      </c>
    </row>
    <row r="57" spans="1:12" x14ac:dyDescent="0.25">
      <c r="A57" s="6" t="s">
        <v>131</v>
      </c>
      <c r="B57" s="8">
        <v>1008.9745618565003</v>
      </c>
      <c r="C57" s="8">
        <v>139203.79384008513</v>
      </c>
      <c r="D57" s="8">
        <v>144252.50535801754</v>
      </c>
      <c r="E57" s="8">
        <v>188565.38101400118</v>
      </c>
      <c r="F57" s="8"/>
      <c r="H57" s="6" t="s">
        <v>131</v>
      </c>
      <c r="I57" s="8">
        <v>68226.029961856504</v>
      </c>
      <c r="J57" s="8">
        <v>139203.79384008513</v>
      </c>
      <c r="K57" s="8">
        <v>144252.50535801754</v>
      </c>
      <c r="L57" s="8">
        <v>188565.38101400118</v>
      </c>
    </row>
    <row r="58" spans="1:12" x14ac:dyDescent="0.25">
      <c r="A58" s="6" t="s">
        <v>132</v>
      </c>
      <c r="B58" s="8">
        <v>885.53333061000001</v>
      </c>
      <c r="C58" s="8">
        <v>7010.4264061116537</v>
      </c>
      <c r="D58" s="8">
        <v>7264.6839918123214</v>
      </c>
      <c r="E58" s="8">
        <v>9979.0586221261219</v>
      </c>
      <c r="F58" s="8"/>
      <c r="H58" s="6" t="s">
        <v>132</v>
      </c>
      <c r="I58" s="8">
        <v>2655.1563506100001</v>
      </c>
      <c r="J58" s="8">
        <v>7010.4264061116537</v>
      </c>
      <c r="K58" s="8">
        <v>7264.6839918123214</v>
      </c>
      <c r="L58" s="8">
        <v>9979.0586221261219</v>
      </c>
    </row>
    <row r="59" spans="1:12" x14ac:dyDescent="0.25">
      <c r="A59" s="6" t="s">
        <v>133</v>
      </c>
      <c r="B59" s="8">
        <v>0</v>
      </c>
      <c r="C59" s="8">
        <v>0</v>
      </c>
      <c r="D59" s="8">
        <v>0</v>
      </c>
      <c r="E59" s="8">
        <v>0</v>
      </c>
      <c r="F59" s="8"/>
      <c r="H59" s="6" t="s">
        <v>133</v>
      </c>
      <c r="I59" s="8">
        <v>0</v>
      </c>
      <c r="J59" s="8">
        <v>0</v>
      </c>
      <c r="K59" s="8">
        <v>0</v>
      </c>
      <c r="L59" s="8">
        <v>0</v>
      </c>
    </row>
    <row r="60" spans="1:12" x14ac:dyDescent="0.25">
      <c r="A60" s="6" t="s">
        <v>134</v>
      </c>
      <c r="B60" s="8">
        <v>14028.393792248004</v>
      </c>
      <c r="C60" s="8">
        <v>1334649.3068224133</v>
      </c>
      <c r="D60" s="8">
        <v>1383055.0229446022</v>
      </c>
      <c r="E60" s="8">
        <v>2029934.474245124</v>
      </c>
      <c r="F60" s="8"/>
      <c r="H60" s="6" t="s">
        <v>134</v>
      </c>
      <c r="I60" s="8">
        <v>1188702.9145922482</v>
      </c>
      <c r="J60" s="8">
        <v>1334649.3068224133</v>
      </c>
      <c r="K60" s="8">
        <v>1383055.0229446022</v>
      </c>
      <c r="L60" s="8">
        <v>2029934.474245124</v>
      </c>
    </row>
    <row r="61" spans="1:12" x14ac:dyDescent="0.25">
      <c r="A61" s="6" t="s">
        <v>135</v>
      </c>
      <c r="B61" s="8">
        <v>0</v>
      </c>
      <c r="C61" s="8">
        <v>0</v>
      </c>
      <c r="D61" s="8">
        <v>0</v>
      </c>
      <c r="E61" s="8">
        <v>0</v>
      </c>
      <c r="F61" s="8"/>
      <c r="H61" s="6" t="s">
        <v>135</v>
      </c>
      <c r="I61" s="8">
        <v>0</v>
      </c>
      <c r="J61" s="8">
        <v>0</v>
      </c>
      <c r="K61" s="8">
        <v>0</v>
      </c>
      <c r="L61" s="8">
        <v>0</v>
      </c>
    </row>
    <row r="62" spans="1:12" x14ac:dyDescent="0.25">
      <c r="A62" s="6" t="s">
        <v>136</v>
      </c>
      <c r="B62" s="8">
        <v>0</v>
      </c>
      <c r="C62" s="8">
        <v>0</v>
      </c>
      <c r="D62" s="8">
        <v>0</v>
      </c>
      <c r="E62" s="8">
        <v>0</v>
      </c>
      <c r="F62" s="8"/>
      <c r="H62" s="6" t="s">
        <v>136</v>
      </c>
      <c r="I62" s="8">
        <v>0</v>
      </c>
      <c r="J62" s="8">
        <v>0</v>
      </c>
      <c r="K62" s="8">
        <v>0</v>
      </c>
      <c r="L62" s="8">
        <v>0</v>
      </c>
    </row>
    <row r="63" spans="1:12" x14ac:dyDescent="0.25">
      <c r="A63" s="6" t="s">
        <v>137</v>
      </c>
      <c r="B63" s="8">
        <v>163876.38983100001</v>
      </c>
      <c r="C63" s="8">
        <v>131514.89168670337</v>
      </c>
      <c r="D63" s="8">
        <v>136284.73832752887</v>
      </c>
      <c r="E63" s="8">
        <v>252225.38907515554</v>
      </c>
      <c r="F63" s="8"/>
      <c r="H63" s="6" t="s">
        <v>137</v>
      </c>
      <c r="I63" s="8">
        <v>391188.65633100003</v>
      </c>
      <c r="J63" s="8">
        <v>131514.89168670337</v>
      </c>
      <c r="K63" s="8">
        <v>136284.73832752887</v>
      </c>
      <c r="L63" s="8">
        <v>252225.38907515554</v>
      </c>
    </row>
    <row r="64" spans="1:12" x14ac:dyDescent="0.25">
      <c r="A64" s="6" t="s">
        <v>138</v>
      </c>
      <c r="B64" s="8">
        <v>1456238.735848512</v>
      </c>
      <c r="C64" s="8">
        <v>1774064.8269680184</v>
      </c>
      <c r="D64" s="8">
        <v>1838407.4808454092</v>
      </c>
      <c r="E64" s="8">
        <v>3304795.7261050558</v>
      </c>
      <c r="F64" s="8"/>
      <c r="H64" s="6" t="s">
        <v>138</v>
      </c>
      <c r="I64" s="8">
        <v>4228709.1944085117</v>
      </c>
      <c r="J64" s="8">
        <v>1774064.8269680184</v>
      </c>
      <c r="K64" s="8">
        <v>1838407.4808454092</v>
      </c>
      <c r="L64" s="8">
        <v>3304795.7261050558</v>
      </c>
    </row>
    <row r="65" spans="1:12" x14ac:dyDescent="0.25">
      <c r="A65" s="6" t="s">
        <v>139</v>
      </c>
      <c r="B65" s="8">
        <v>3187652.4067565729</v>
      </c>
      <c r="C65" s="8">
        <v>4689066.5160085391</v>
      </c>
      <c r="D65" s="8">
        <v>4859131.8818628611</v>
      </c>
      <c r="E65" s="8">
        <v>9129424.3513551299</v>
      </c>
      <c r="F65" s="8"/>
      <c r="H65" s="6" t="s">
        <v>139</v>
      </c>
      <c r="I65" s="8">
        <v>5609100.9043565728</v>
      </c>
      <c r="J65" s="8">
        <v>4689066.5160085391</v>
      </c>
      <c r="K65" s="8">
        <v>4859131.8818628611</v>
      </c>
      <c r="L65" s="8">
        <v>9129424.3513551299</v>
      </c>
    </row>
    <row r="66" spans="1:12" x14ac:dyDescent="0.25">
      <c r="A66" s="6" t="s">
        <v>140</v>
      </c>
      <c r="B66" s="8">
        <v>0</v>
      </c>
      <c r="C66" s="8">
        <v>0</v>
      </c>
      <c r="D66" s="8">
        <v>0</v>
      </c>
      <c r="E66" s="8">
        <v>0</v>
      </c>
      <c r="F66" s="8"/>
      <c r="H66" s="6" t="s">
        <v>140</v>
      </c>
      <c r="I66" s="8">
        <v>0</v>
      </c>
      <c r="J66" s="8">
        <v>0</v>
      </c>
      <c r="K66" s="8">
        <v>0</v>
      </c>
      <c r="L66" s="8">
        <v>0</v>
      </c>
    </row>
    <row r="67" spans="1:12" x14ac:dyDescent="0.25">
      <c r="A67" s="6" t="s">
        <v>141</v>
      </c>
      <c r="B67" s="8">
        <v>4397105.9399120538</v>
      </c>
      <c r="C67" s="8">
        <v>2238297.1303813439</v>
      </c>
      <c r="D67" s="8">
        <v>2319476.7892898745</v>
      </c>
      <c r="E67" s="8">
        <v>4486627.9034072505</v>
      </c>
      <c r="F67" s="8"/>
      <c r="H67" s="6" t="s">
        <v>141</v>
      </c>
      <c r="I67" s="8">
        <v>7346697.3957120534</v>
      </c>
      <c r="J67" s="8">
        <v>2238297.1303813439</v>
      </c>
      <c r="K67" s="8">
        <v>2319476.7892898745</v>
      </c>
      <c r="L67" s="8">
        <v>4486627.9034072505</v>
      </c>
    </row>
    <row r="68" spans="1:12" x14ac:dyDescent="0.25">
      <c r="A68" s="6" t="s">
        <v>142</v>
      </c>
      <c r="B68" s="8">
        <v>23835.662968646302</v>
      </c>
      <c r="C68" s="8">
        <v>3570426.0991226351</v>
      </c>
      <c r="D68" s="8">
        <v>3699920.0652948148</v>
      </c>
      <c r="E68" s="8">
        <v>4927398.0045385882</v>
      </c>
      <c r="F68" s="8"/>
      <c r="H68" s="6" t="s">
        <v>142</v>
      </c>
      <c r="I68" s="8">
        <v>1184957.3169686464</v>
      </c>
      <c r="J68" s="8">
        <v>3570426.0991226351</v>
      </c>
      <c r="K68" s="8">
        <v>3699920.0652948148</v>
      </c>
      <c r="L68" s="8">
        <v>4927398.0045385882</v>
      </c>
    </row>
    <row r="69" spans="1:12" x14ac:dyDescent="0.25">
      <c r="A69" s="6" t="s">
        <v>143</v>
      </c>
      <c r="B69" s="8">
        <v>954651.89832215116</v>
      </c>
      <c r="C69" s="8">
        <v>2142202.5320749208</v>
      </c>
      <c r="D69" s="8">
        <v>2219896.984927658</v>
      </c>
      <c r="E69" s="8">
        <v>4129954.5137479543</v>
      </c>
      <c r="F69" s="8"/>
      <c r="H69" s="6" t="s">
        <v>143</v>
      </c>
      <c r="I69" s="8">
        <v>1980640.1781221512</v>
      </c>
      <c r="J69" s="8">
        <v>2142202.5320749208</v>
      </c>
      <c r="K69" s="8">
        <v>2219896.984927658</v>
      </c>
      <c r="L69" s="8">
        <v>4129954.5137479543</v>
      </c>
    </row>
    <row r="70" spans="1:12" x14ac:dyDescent="0.25">
      <c r="A70" s="6" t="s">
        <v>144</v>
      </c>
      <c r="B70" s="8">
        <v>0</v>
      </c>
      <c r="C70" s="8">
        <v>0</v>
      </c>
      <c r="D70" s="8">
        <v>0</v>
      </c>
      <c r="E70" s="8">
        <v>0</v>
      </c>
      <c r="F70" s="8"/>
      <c r="H70" s="6" t="s">
        <v>144</v>
      </c>
      <c r="I70" s="8">
        <v>0</v>
      </c>
      <c r="J70" s="8">
        <v>0</v>
      </c>
      <c r="K70" s="8">
        <v>0</v>
      </c>
      <c r="L70" s="8">
        <v>0</v>
      </c>
    </row>
    <row r="71" spans="1:12" x14ac:dyDescent="0.25">
      <c r="A71" s="6" t="s">
        <v>145</v>
      </c>
      <c r="B71" s="8">
        <v>0</v>
      </c>
      <c r="C71" s="8">
        <v>0</v>
      </c>
      <c r="D71" s="8">
        <v>0</v>
      </c>
      <c r="E71" s="8">
        <v>0</v>
      </c>
      <c r="F71" s="8"/>
      <c r="H71" s="6" t="s">
        <v>145</v>
      </c>
      <c r="I71" s="8">
        <v>0</v>
      </c>
      <c r="J71" s="8">
        <v>0</v>
      </c>
      <c r="K71" s="8">
        <v>0</v>
      </c>
      <c r="L71" s="8">
        <v>0</v>
      </c>
    </row>
    <row r="72" spans="1:12" x14ac:dyDescent="0.25">
      <c r="A72" s="6" t="s">
        <v>146</v>
      </c>
      <c r="B72" s="8">
        <v>85740.712016189995</v>
      </c>
      <c r="C72" s="8">
        <v>425065.80395298859</v>
      </c>
      <c r="D72" s="8">
        <v>440482.2991582987</v>
      </c>
      <c r="E72" s="8">
        <v>728839.88724210788</v>
      </c>
      <c r="F72" s="8"/>
      <c r="H72" s="6" t="s">
        <v>146</v>
      </c>
      <c r="I72" s="8">
        <v>1065169.09271619</v>
      </c>
      <c r="J72" s="8">
        <v>425065.80395298859</v>
      </c>
      <c r="K72" s="8">
        <v>440482.2991582987</v>
      </c>
      <c r="L72" s="8">
        <v>728839.88724210788</v>
      </c>
    </row>
    <row r="73" spans="1:12" x14ac:dyDescent="0.25">
      <c r="A73" s="6" t="s">
        <v>147</v>
      </c>
      <c r="B73" s="8">
        <v>2279744.3130823122</v>
      </c>
      <c r="C73" s="8">
        <v>1231825.1959713805</v>
      </c>
      <c r="D73" s="8">
        <v>1276501.6367738815</v>
      </c>
      <c r="E73" s="8">
        <v>2422884.8208629047</v>
      </c>
      <c r="F73" s="8"/>
      <c r="H73" s="6" t="s">
        <v>147</v>
      </c>
      <c r="I73" s="8">
        <v>2615255.869682312</v>
      </c>
      <c r="J73" s="8">
        <v>1231825.1959713805</v>
      </c>
      <c r="K73" s="8">
        <v>1276501.6367738815</v>
      </c>
      <c r="L73" s="8">
        <v>2422884.8208629047</v>
      </c>
    </row>
    <row r="74" spans="1:12" x14ac:dyDescent="0.25">
      <c r="A74" s="6" t="s">
        <v>148</v>
      </c>
      <c r="B74" s="8">
        <v>1548040.6762452256</v>
      </c>
      <c r="C74" s="8">
        <v>682121.15884062031</v>
      </c>
      <c r="D74" s="8">
        <v>706860.66382293613</v>
      </c>
      <c r="E74" s="8">
        <v>1316504.2772115916</v>
      </c>
      <c r="F74" s="8"/>
      <c r="H74" s="6" t="s">
        <v>148</v>
      </c>
      <c r="I74" s="8">
        <v>1835243.9530452257</v>
      </c>
      <c r="J74" s="8">
        <v>682121.15884062031</v>
      </c>
      <c r="K74" s="8">
        <v>706860.66382293613</v>
      </c>
      <c r="L74" s="8">
        <v>1316504.2772115916</v>
      </c>
    </row>
    <row r="75" spans="1:12" x14ac:dyDescent="0.25">
      <c r="A75" s="6" t="s">
        <v>149</v>
      </c>
      <c r="B75" s="8">
        <v>21324.717333507506</v>
      </c>
      <c r="C75" s="8">
        <v>2169019.9959206623</v>
      </c>
      <c r="D75" s="8">
        <v>2247687.0777144996</v>
      </c>
      <c r="E75" s="8">
        <v>3319523.7352144988</v>
      </c>
      <c r="F75" s="8"/>
      <c r="H75" s="6" t="s">
        <v>149</v>
      </c>
      <c r="I75" s="8">
        <v>1565902.8440735075</v>
      </c>
      <c r="J75" s="8">
        <v>2169019.9959206623</v>
      </c>
      <c r="K75" s="8">
        <v>2247687.0777144996</v>
      </c>
      <c r="L75" s="8">
        <v>3319523.7352144988</v>
      </c>
    </row>
    <row r="76" spans="1:12" x14ac:dyDescent="0.25">
      <c r="A76" s="6" t="s">
        <v>150</v>
      </c>
      <c r="B76" s="8">
        <v>0</v>
      </c>
      <c r="C76" s="8">
        <v>0</v>
      </c>
      <c r="D76" s="8">
        <v>0</v>
      </c>
      <c r="E76" s="8">
        <v>0</v>
      </c>
      <c r="F76" s="8"/>
      <c r="H76" s="6" t="s">
        <v>150</v>
      </c>
      <c r="I76" s="8">
        <v>0</v>
      </c>
      <c r="J76" s="8">
        <v>0</v>
      </c>
      <c r="K76" s="8">
        <v>0</v>
      </c>
      <c r="L76" s="8">
        <v>0</v>
      </c>
    </row>
    <row r="77" spans="1:12" x14ac:dyDescent="0.25">
      <c r="A77" s="6" t="s">
        <v>151</v>
      </c>
      <c r="B77" s="8">
        <v>192060.88546698901</v>
      </c>
      <c r="C77" s="8">
        <v>341213.16862738592</v>
      </c>
      <c r="D77" s="8">
        <v>353588.4552987988</v>
      </c>
      <c r="E77" s="8">
        <v>646845.43544504326</v>
      </c>
      <c r="F77" s="8"/>
      <c r="H77" s="6" t="s">
        <v>151</v>
      </c>
      <c r="I77" s="8">
        <v>761480.13784698898</v>
      </c>
      <c r="J77" s="8">
        <v>341213.16862738592</v>
      </c>
      <c r="K77" s="8">
        <v>353588.4552987988</v>
      </c>
      <c r="L77" s="8">
        <v>646845.43544504326</v>
      </c>
    </row>
    <row r="78" spans="1:12" x14ac:dyDescent="0.25">
      <c r="A78" s="6" t="s">
        <v>152</v>
      </c>
      <c r="B78" s="8">
        <v>367860.22896444297</v>
      </c>
      <c r="C78" s="8">
        <v>219062.64459187954</v>
      </c>
      <c r="D78" s="8">
        <v>227007.71610458774</v>
      </c>
      <c r="E78" s="8">
        <v>440149.58974779863</v>
      </c>
      <c r="F78" s="8"/>
      <c r="H78" s="6" t="s">
        <v>152</v>
      </c>
      <c r="I78" s="8">
        <v>530901.74540444301</v>
      </c>
      <c r="J78" s="8">
        <v>219062.64459187954</v>
      </c>
      <c r="K78" s="8">
        <v>227007.71610458774</v>
      </c>
      <c r="L78" s="8">
        <v>440149.58974779863</v>
      </c>
    </row>
    <row r="79" spans="1:12" x14ac:dyDescent="0.25">
      <c r="A79" s="6" t="s">
        <v>153</v>
      </c>
      <c r="B79" s="8">
        <v>6663819.832018394</v>
      </c>
      <c r="C79" s="8">
        <v>6896886.7172936006</v>
      </c>
      <c r="D79" s="8">
        <v>7147026.3898335351</v>
      </c>
      <c r="E79" s="8">
        <v>12998637.772107182</v>
      </c>
      <c r="F79" s="8"/>
      <c r="H79" s="6" t="s">
        <v>153</v>
      </c>
      <c r="I79" s="8">
        <v>11367457.421218393</v>
      </c>
      <c r="J79" s="8">
        <v>6896886.7172936006</v>
      </c>
      <c r="K79" s="8">
        <v>7147026.3898335351</v>
      </c>
      <c r="L79" s="8">
        <v>12998637.772107182</v>
      </c>
    </row>
    <row r="80" spans="1:12" x14ac:dyDescent="0.25">
      <c r="A80" s="6" t="s">
        <v>154</v>
      </c>
      <c r="B80" s="8">
        <v>3048449.7790911468</v>
      </c>
      <c r="C80" s="8">
        <v>3610497.8509092461</v>
      </c>
      <c r="D80" s="8">
        <v>3741445.1590429326</v>
      </c>
      <c r="E80" s="8">
        <v>6804744.7587129716</v>
      </c>
      <c r="F80" s="8"/>
      <c r="H80" s="6" t="s">
        <v>154</v>
      </c>
      <c r="I80" s="8">
        <v>3737125.3490911466</v>
      </c>
      <c r="J80" s="8">
        <v>3610497.8509092461</v>
      </c>
      <c r="K80" s="8">
        <v>3741445.1590429326</v>
      </c>
      <c r="L80" s="8">
        <v>6804744.7587129716</v>
      </c>
    </row>
    <row r="81" spans="1:12" x14ac:dyDescent="0.25">
      <c r="A81" s="6" t="s">
        <v>155</v>
      </c>
      <c r="B81" s="8">
        <v>17.375204</v>
      </c>
      <c r="C81" s="8">
        <v>11.453843971186945</v>
      </c>
      <c r="D81" s="8">
        <v>11.86925760602195</v>
      </c>
      <c r="E81" s="8">
        <v>21.566048655019049</v>
      </c>
      <c r="F81" s="8"/>
      <c r="H81" s="6" t="s">
        <v>155</v>
      </c>
      <c r="I81" s="8">
        <v>39.595203999999995</v>
      </c>
      <c r="J81" s="8">
        <v>11.453843971186945</v>
      </c>
      <c r="K81" s="8">
        <v>11.86925760602195</v>
      </c>
      <c r="L81" s="8">
        <v>21.566048655019049</v>
      </c>
    </row>
    <row r="82" spans="1:12" x14ac:dyDescent="0.25">
      <c r="A82" s="6" t="s">
        <v>156</v>
      </c>
      <c r="B82" s="8">
        <v>1401379.318436824</v>
      </c>
      <c r="C82" s="8">
        <v>906878.46576585004</v>
      </c>
      <c r="D82" s="8">
        <v>939769.57906939054</v>
      </c>
      <c r="E82" s="8">
        <v>1812429.0825178577</v>
      </c>
      <c r="F82" s="8"/>
      <c r="H82" s="6" t="s">
        <v>156</v>
      </c>
      <c r="I82" s="8">
        <v>2017312.6078368239</v>
      </c>
      <c r="J82" s="8">
        <v>906878.46576585004</v>
      </c>
      <c r="K82" s="8">
        <v>939769.57906939054</v>
      </c>
      <c r="L82" s="8">
        <v>1812429.0825178577</v>
      </c>
    </row>
    <row r="83" spans="1:12" x14ac:dyDescent="0.25">
      <c r="A83" s="6" t="s">
        <v>157</v>
      </c>
      <c r="B83" s="8">
        <v>5972.549703754501</v>
      </c>
      <c r="C83" s="8">
        <v>531526.58026316285</v>
      </c>
      <c r="D83" s="8">
        <v>550804.24715595366</v>
      </c>
      <c r="E83" s="8">
        <v>877804.71605809149</v>
      </c>
      <c r="F83" s="8"/>
      <c r="H83" s="6" t="s">
        <v>157</v>
      </c>
      <c r="I83" s="8">
        <v>663997.89614375436</v>
      </c>
      <c r="J83" s="8">
        <v>531526.58026316285</v>
      </c>
      <c r="K83" s="8">
        <v>550804.24715595366</v>
      </c>
      <c r="L83" s="8">
        <v>877804.71605809149</v>
      </c>
    </row>
    <row r="84" spans="1:12" x14ac:dyDescent="0.25">
      <c r="A84" s="6" t="s">
        <v>158</v>
      </c>
      <c r="B84" s="8">
        <v>6870.7571365509993</v>
      </c>
      <c r="C84" s="8">
        <v>666011.5486010164</v>
      </c>
      <c r="D84" s="8">
        <v>690166.78233236691</v>
      </c>
      <c r="E84" s="8">
        <v>1105095.9977252986</v>
      </c>
      <c r="F84" s="8"/>
      <c r="H84" s="6" t="s">
        <v>158</v>
      </c>
      <c r="I84" s="8">
        <v>6870.7571365509993</v>
      </c>
      <c r="J84" s="8">
        <v>666011.5486010164</v>
      </c>
      <c r="K84" s="8">
        <v>690166.78233236691</v>
      </c>
      <c r="L84" s="8">
        <v>1105095.9977252986</v>
      </c>
    </row>
    <row r="85" spans="1:12" x14ac:dyDescent="0.25">
      <c r="A85" s="6" t="s">
        <v>159</v>
      </c>
      <c r="B85" s="8">
        <v>3018347.7171727549</v>
      </c>
      <c r="C85" s="8">
        <v>3756446.562455677</v>
      </c>
      <c r="D85" s="8">
        <v>3892687.2100931592</v>
      </c>
      <c r="E85" s="8">
        <v>7341089.6738173785</v>
      </c>
      <c r="F85" s="8"/>
      <c r="H85" s="6" t="s">
        <v>159</v>
      </c>
      <c r="I85" s="8">
        <v>5653252.1114927549</v>
      </c>
      <c r="J85" s="8">
        <v>3756446.562455677</v>
      </c>
      <c r="K85" s="8">
        <v>3892687.2100931592</v>
      </c>
      <c r="L85" s="8">
        <v>7341089.6738173785</v>
      </c>
    </row>
    <row r="86" spans="1:12" x14ac:dyDescent="0.25">
      <c r="A86" s="6" t="s">
        <v>65</v>
      </c>
      <c r="B86" s="8">
        <v>45905.626119868</v>
      </c>
      <c r="C86" s="8">
        <v>6704724.56310065</v>
      </c>
      <c r="D86" s="8">
        <v>6947894.8043167572</v>
      </c>
      <c r="E86" s="8">
        <v>9539772.5751761328</v>
      </c>
      <c r="F86" s="8"/>
      <c r="H86" s="6" t="s">
        <v>65</v>
      </c>
      <c r="I86" s="8">
        <v>4120971.8565198677</v>
      </c>
      <c r="J86" s="8">
        <v>6704724.56310065</v>
      </c>
      <c r="K86" s="8">
        <v>6947894.8043167572</v>
      </c>
      <c r="L86" s="8">
        <v>9539772.5751761328</v>
      </c>
    </row>
    <row r="87" spans="1:12" x14ac:dyDescent="0.25">
      <c r="A87" s="6" t="s">
        <v>160</v>
      </c>
      <c r="B87" s="8">
        <v>0</v>
      </c>
      <c r="C87" s="8">
        <v>0</v>
      </c>
      <c r="D87" s="8">
        <v>0</v>
      </c>
      <c r="E87" s="8">
        <v>0</v>
      </c>
      <c r="F87" s="8"/>
      <c r="H87" s="6" t="s">
        <v>160</v>
      </c>
      <c r="I87" s="8">
        <v>0</v>
      </c>
      <c r="J87" s="8">
        <v>0</v>
      </c>
      <c r="K87" s="8">
        <v>0</v>
      </c>
      <c r="L87" s="8">
        <v>0</v>
      </c>
    </row>
    <row r="88" spans="1:12" x14ac:dyDescent="0.25">
      <c r="A88" s="6" t="s">
        <v>161</v>
      </c>
      <c r="B88" s="8">
        <v>8454.33811332</v>
      </c>
      <c r="C88" s="8">
        <v>45578.217457939303</v>
      </c>
      <c r="D88" s="8">
        <v>47231.270619055562</v>
      </c>
      <c r="E88" s="8">
        <v>77350.249363962605</v>
      </c>
      <c r="F88" s="8"/>
      <c r="H88" s="6" t="s">
        <v>161</v>
      </c>
      <c r="I88" s="8">
        <v>114408.94159331999</v>
      </c>
      <c r="J88" s="8">
        <v>45578.217457939303</v>
      </c>
      <c r="K88" s="8">
        <v>47231.270619055562</v>
      </c>
      <c r="L88" s="8">
        <v>77350.249363962605</v>
      </c>
    </row>
    <row r="89" spans="1:12" x14ac:dyDescent="0.25">
      <c r="A89" s="6" t="s">
        <v>162</v>
      </c>
      <c r="B89" s="8">
        <v>210646.03282109756</v>
      </c>
      <c r="C89" s="8">
        <v>393661.07240940735</v>
      </c>
      <c r="D89" s="8">
        <v>407938.56539726508</v>
      </c>
      <c r="E89" s="8">
        <v>718889.37785192626</v>
      </c>
      <c r="F89" s="8"/>
      <c r="H89" s="6" t="s">
        <v>162</v>
      </c>
      <c r="I89" s="8">
        <v>596736.3088210976</v>
      </c>
      <c r="J89" s="8">
        <v>393661.07240940735</v>
      </c>
      <c r="K89" s="8">
        <v>407938.56539726508</v>
      </c>
      <c r="L89" s="8">
        <v>718889.37785192626</v>
      </c>
    </row>
    <row r="90" spans="1:12" x14ac:dyDescent="0.25">
      <c r="A90" s="6" t="s">
        <v>163</v>
      </c>
      <c r="B90" s="8">
        <v>0</v>
      </c>
      <c r="C90" s="8">
        <v>0</v>
      </c>
      <c r="D90" s="8">
        <v>0</v>
      </c>
      <c r="E90" s="8">
        <v>0</v>
      </c>
      <c r="F90" s="8"/>
      <c r="H90" s="6" t="s">
        <v>163</v>
      </c>
      <c r="I90" s="8">
        <v>0</v>
      </c>
      <c r="J90" s="8">
        <v>0</v>
      </c>
      <c r="K90" s="8">
        <v>0</v>
      </c>
      <c r="L90" s="8">
        <v>0</v>
      </c>
    </row>
    <row r="91" spans="1:12" x14ac:dyDescent="0.25">
      <c r="A91" s="6" t="s">
        <v>164</v>
      </c>
      <c r="B91" s="8">
        <v>615103.94578479009</v>
      </c>
      <c r="C91" s="8">
        <v>0</v>
      </c>
      <c r="D91" s="8">
        <v>0</v>
      </c>
      <c r="E91" s="8">
        <v>2849359.1881919838</v>
      </c>
      <c r="F91" s="8"/>
      <c r="H91" s="6" t="s">
        <v>164</v>
      </c>
      <c r="I91" s="8">
        <v>2890325.6897447901</v>
      </c>
      <c r="J91" s="8">
        <v>0</v>
      </c>
      <c r="K91" s="8">
        <v>0</v>
      </c>
      <c r="L91" s="8">
        <v>2849359.1881919838</v>
      </c>
    </row>
    <row r="92" spans="1:12" x14ac:dyDescent="0.25">
      <c r="A92" s="6" t="s">
        <v>165</v>
      </c>
      <c r="B92" s="8">
        <v>603589.62656422507</v>
      </c>
      <c r="C92" s="8">
        <v>817652.53729826165</v>
      </c>
      <c r="D92" s="8">
        <v>847307.56083495275</v>
      </c>
      <c r="E92" s="8">
        <v>1557310.7815463506</v>
      </c>
      <c r="F92" s="8"/>
      <c r="H92" s="6" t="s">
        <v>165</v>
      </c>
      <c r="I92" s="8">
        <v>1266072.0383642251</v>
      </c>
      <c r="J92" s="8">
        <v>817652.53729826165</v>
      </c>
      <c r="K92" s="8">
        <v>847307.56083495275</v>
      </c>
      <c r="L92" s="8">
        <v>1557310.7815463506</v>
      </c>
    </row>
    <row r="93" spans="1:12" x14ac:dyDescent="0.25">
      <c r="A93" s="6" t="s">
        <v>166</v>
      </c>
      <c r="B93" s="8">
        <v>639.96196658600002</v>
      </c>
      <c r="C93" s="8">
        <v>80714.431723577451</v>
      </c>
      <c r="D93" s="8">
        <v>83641.8223489675</v>
      </c>
      <c r="E93" s="8">
        <v>111880.28424440087</v>
      </c>
      <c r="F93" s="8"/>
      <c r="H93" s="6" t="s">
        <v>166</v>
      </c>
      <c r="I93" s="8">
        <v>54207.226926586001</v>
      </c>
      <c r="J93" s="8">
        <v>80714.431723577451</v>
      </c>
      <c r="K93" s="8">
        <v>83641.8223489675</v>
      </c>
      <c r="L93" s="8">
        <v>111880.28424440087</v>
      </c>
    </row>
    <row r="94" spans="1:12" x14ac:dyDescent="0.25">
      <c r="A94" s="6" t="s">
        <v>167</v>
      </c>
      <c r="B94" s="8">
        <v>5458224.7736063357</v>
      </c>
      <c r="C94" s="8">
        <v>4000938.5568210571</v>
      </c>
      <c r="D94" s="8">
        <v>4146046.560109871</v>
      </c>
      <c r="E94" s="8">
        <v>7564897.530443917</v>
      </c>
      <c r="F94" s="8"/>
      <c r="H94" s="6" t="s">
        <v>167</v>
      </c>
      <c r="I94" s="8">
        <v>8180196.9936063364</v>
      </c>
      <c r="J94" s="8">
        <v>4000938.5568210571</v>
      </c>
      <c r="K94" s="8">
        <v>4146046.560109871</v>
      </c>
      <c r="L94" s="8">
        <v>7564897.530443917</v>
      </c>
    </row>
    <row r="95" spans="1:12" x14ac:dyDescent="0.25">
      <c r="A95" s="6" t="s">
        <v>168</v>
      </c>
      <c r="B95" s="8">
        <v>0</v>
      </c>
      <c r="C95" s="8">
        <v>0</v>
      </c>
      <c r="D95" s="8">
        <v>0</v>
      </c>
      <c r="E95" s="8">
        <v>0</v>
      </c>
      <c r="F95" s="8"/>
      <c r="H95" s="6" t="s">
        <v>168</v>
      </c>
      <c r="I95" s="8">
        <v>0</v>
      </c>
      <c r="J95" s="8">
        <v>0</v>
      </c>
      <c r="K95" s="8">
        <v>0</v>
      </c>
      <c r="L95" s="8">
        <v>0</v>
      </c>
    </row>
    <row r="96" spans="1:12" x14ac:dyDescent="0.25">
      <c r="A96" s="6" t="s">
        <v>169</v>
      </c>
      <c r="B96" s="8">
        <v>11725.177483250001</v>
      </c>
      <c r="C96" s="8">
        <v>45363.689742349612</v>
      </c>
      <c r="D96" s="8">
        <v>47008.962306984016</v>
      </c>
      <c r="E96" s="8">
        <v>78209.081716348242</v>
      </c>
      <c r="F96" s="8"/>
      <c r="H96" s="6" t="s">
        <v>169</v>
      </c>
      <c r="I96" s="8">
        <v>11725.177483250001</v>
      </c>
      <c r="J96" s="8">
        <v>45363.689742349612</v>
      </c>
      <c r="K96" s="8">
        <v>47008.962306984016</v>
      </c>
      <c r="L96" s="8">
        <v>78209.081716348242</v>
      </c>
    </row>
    <row r="97" spans="1:12" x14ac:dyDescent="0.25">
      <c r="A97" s="6" t="s">
        <v>170</v>
      </c>
      <c r="B97" s="8">
        <v>0</v>
      </c>
      <c r="C97" s="8">
        <v>0</v>
      </c>
      <c r="D97" s="8">
        <v>0</v>
      </c>
      <c r="E97" s="8">
        <v>0</v>
      </c>
      <c r="F97" s="8"/>
      <c r="H97" s="6" t="s">
        <v>170</v>
      </c>
      <c r="I97" s="8">
        <v>0</v>
      </c>
      <c r="J97" s="8">
        <v>0</v>
      </c>
      <c r="K97" s="8">
        <v>0</v>
      </c>
      <c r="L97" s="8">
        <v>0</v>
      </c>
    </row>
    <row r="98" spans="1:12" x14ac:dyDescent="0.25">
      <c r="A98" s="6" t="s">
        <v>171</v>
      </c>
      <c r="B98" s="8">
        <v>177988.58623392001</v>
      </c>
      <c r="C98" s="8">
        <v>0</v>
      </c>
      <c r="D98" s="8">
        <v>0</v>
      </c>
      <c r="E98" s="8">
        <v>164816.20299206325</v>
      </c>
      <c r="F98" s="8"/>
      <c r="H98" s="6" t="s">
        <v>171</v>
      </c>
      <c r="I98" s="8">
        <v>177988.58623392001</v>
      </c>
      <c r="J98" s="8">
        <v>0</v>
      </c>
      <c r="K98" s="8">
        <v>0</v>
      </c>
      <c r="L98" s="8">
        <v>164816.20299206325</v>
      </c>
    </row>
    <row r="99" spans="1:12" x14ac:dyDescent="0.25">
      <c r="A99" s="6" t="s">
        <v>172</v>
      </c>
      <c r="B99" s="8">
        <v>154566.42903239999</v>
      </c>
      <c r="C99" s="8">
        <v>72813.248138506751</v>
      </c>
      <c r="D99" s="8">
        <v>75454.074759635056</v>
      </c>
      <c r="E99" s="8">
        <v>143127.44700203417</v>
      </c>
      <c r="F99" s="8"/>
      <c r="H99" s="6" t="s">
        <v>172</v>
      </c>
      <c r="I99" s="8">
        <v>154566.42903239999</v>
      </c>
      <c r="J99" s="8">
        <v>72813.248138506751</v>
      </c>
      <c r="K99" s="8">
        <v>75454.074759635056</v>
      </c>
      <c r="L99" s="8">
        <v>143127.44700203417</v>
      </c>
    </row>
    <row r="100" spans="1:12" x14ac:dyDescent="0.25">
      <c r="A100" s="6" t="s">
        <v>173</v>
      </c>
      <c r="B100" s="8">
        <v>1477724.8293547737</v>
      </c>
      <c r="C100" s="8">
        <v>0</v>
      </c>
      <c r="D100" s="8">
        <v>0</v>
      </c>
      <c r="E100" s="8">
        <v>1407945.2455226262</v>
      </c>
      <c r="F100" s="8"/>
      <c r="H100" s="6" t="s">
        <v>173</v>
      </c>
      <c r="I100" s="8">
        <v>1477724.8293547737</v>
      </c>
      <c r="J100" s="8">
        <v>0</v>
      </c>
      <c r="K100" s="8">
        <v>0</v>
      </c>
      <c r="L100" s="8">
        <v>1407945.2455226262</v>
      </c>
    </row>
    <row r="101" spans="1:12" x14ac:dyDescent="0.25">
      <c r="A101" s="6" t="s">
        <v>174</v>
      </c>
      <c r="B101" s="8">
        <v>39336.384859298996</v>
      </c>
      <c r="C101" s="8">
        <v>20830.054522758626</v>
      </c>
      <c r="D101" s="8">
        <v>21585.529163837906</v>
      </c>
      <c r="E101" s="8">
        <v>40917.40845638403</v>
      </c>
      <c r="F101" s="8"/>
      <c r="H101" s="6" t="s">
        <v>174</v>
      </c>
      <c r="I101" s="8">
        <v>80248.093279298992</v>
      </c>
      <c r="J101" s="8">
        <v>20830.054522758626</v>
      </c>
      <c r="K101" s="8">
        <v>21585.529163837906</v>
      </c>
      <c r="L101" s="8">
        <v>40917.40845638403</v>
      </c>
    </row>
    <row r="102" spans="1:12" x14ac:dyDescent="0.25">
      <c r="A102" s="6" t="s">
        <v>175</v>
      </c>
      <c r="B102" s="8">
        <v>1582408.288979901</v>
      </c>
      <c r="C102" s="8">
        <v>694864.846127711</v>
      </c>
      <c r="D102" s="8">
        <v>720066.54541531426</v>
      </c>
      <c r="E102" s="8">
        <v>1356434.9403137607</v>
      </c>
      <c r="F102" s="8"/>
      <c r="H102" s="6" t="s">
        <v>175</v>
      </c>
      <c r="I102" s="8">
        <v>2209562.456179901</v>
      </c>
      <c r="J102" s="8">
        <v>694864.846127711</v>
      </c>
      <c r="K102" s="8">
        <v>720066.54541531426</v>
      </c>
      <c r="L102" s="8">
        <v>1356434.9403137607</v>
      </c>
    </row>
    <row r="103" spans="1:12" x14ac:dyDescent="0.25">
      <c r="A103" s="6" t="s">
        <v>176</v>
      </c>
      <c r="B103" s="8">
        <v>1864171.1530769374</v>
      </c>
      <c r="C103" s="8">
        <v>2306035.7152460893</v>
      </c>
      <c r="D103" s="8">
        <v>2389672.1503974269</v>
      </c>
      <c r="E103" s="8">
        <v>4375387.1844393481</v>
      </c>
      <c r="F103" s="8"/>
      <c r="H103" s="6" t="s">
        <v>176</v>
      </c>
      <c r="I103" s="8">
        <v>2636785.0172969373</v>
      </c>
      <c r="J103" s="8">
        <v>2306035.7152460893</v>
      </c>
      <c r="K103" s="8">
        <v>2389672.1503974269</v>
      </c>
      <c r="L103" s="8">
        <v>4375387.1844393481</v>
      </c>
    </row>
    <row r="104" spans="1:12" x14ac:dyDescent="0.25">
      <c r="A104" s="6" t="s">
        <v>177</v>
      </c>
      <c r="B104" s="8">
        <v>3408.7615742180001</v>
      </c>
      <c r="C104" s="8">
        <v>336478.95736898365</v>
      </c>
      <c r="D104" s="8">
        <v>348682.54134286736</v>
      </c>
      <c r="E104" s="8">
        <v>545720.19455260923</v>
      </c>
      <c r="F104" s="8"/>
      <c r="H104" s="6" t="s">
        <v>177</v>
      </c>
      <c r="I104" s="8">
        <v>3408.7615742180001</v>
      </c>
      <c r="J104" s="8">
        <v>336478.95736898365</v>
      </c>
      <c r="K104" s="8">
        <v>348682.54134286736</v>
      </c>
      <c r="L104" s="8">
        <v>545720.19455260923</v>
      </c>
    </row>
    <row r="105" spans="1:12" x14ac:dyDescent="0.25">
      <c r="A105" s="6" t="s">
        <v>178</v>
      </c>
      <c r="B105" s="8">
        <v>88.539874999999995</v>
      </c>
      <c r="C105" s="8">
        <v>12032.833106041591</v>
      </c>
      <c r="D105" s="8">
        <v>12469.245802994521</v>
      </c>
      <c r="E105" s="8">
        <v>16245.375603705123</v>
      </c>
      <c r="F105" s="8"/>
      <c r="H105" s="6" t="s">
        <v>178</v>
      </c>
      <c r="I105" s="8">
        <v>3145.2563949999994</v>
      </c>
      <c r="J105" s="8">
        <v>12032.833106041591</v>
      </c>
      <c r="K105" s="8">
        <v>12469.245802994521</v>
      </c>
      <c r="L105" s="8">
        <v>16245.375603705123</v>
      </c>
    </row>
    <row r="106" spans="1:12" x14ac:dyDescent="0.25">
      <c r="A106" s="6" t="s">
        <v>179</v>
      </c>
      <c r="B106" s="8">
        <v>596.54094940750008</v>
      </c>
      <c r="C106" s="8">
        <v>83779.306818424491</v>
      </c>
      <c r="D106" s="8">
        <v>86817.855838033007</v>
      </c>
      <c r="E106" s="8">
        <v>115090.92320498673</v>
      </c>
      <c r="F106" s="8"/>
      <c r="H106" s="6" t="s">
        <v>179</v>
      </c>
      <c r="I106" s="8">
        <v>42155.362429407491</v>
      </c>
      <c r="J106" s="8">
        <v>83779.306818424491</v>
      </c>
      <c r="K106" s="8">
        <v>86817.855838033007</v>
      </c>
      <c r="L106" s="8">
        <v>115090.92320498673</v>
      </c>
    </row>
    <row r="107" spans="1:12" x14ac:dyDescent="0.25">
      <c r="A107" s="6" t="s">
        <v>180</v>
      </c>
      <c r="B107" s="8">
        <v>3256089.5740698404</v>
      </c>
      <c r="C107" s="8">
        <v>1608448.7390928026</v>
      </c>
      <c r="D107" s="8">
        <v>1666784.7474087146</v>
      </c>
      <c r="E107" s="8">
        <v>3094731.891903488</v>
      </c>
      <c r="F107" s="8"/>
      <c r="H107" s="6" t="s">
        <v>180</v>
      </c>
      <c r="I107" s="8">
        <v>4060516.9677298404</v>
      </c>
      <c r="J107" s="8">
        <v>1608448.7390928026</v>
      </c>
      <c r="K107" s="8">
        <v>1666784.7474087146</v>
      </c>
      <c r="L107" s="8">
        <v>3094731.891903488</v>
      </c>
    </row>
    <row r="108" spans="1:12" x14ac:dyDescent="0.25">
      <c r="A108" s="6" t="s">
        <v>181</v>
      </c>
      <c r="B108" s="8">
        <v>783961.4513993999</v>
      </c>
      <c r="C108" s="8">
        <v>418088.8365417028</v>
      </c>
      <c r="D108" s="8">
        <v>433252.28766855889</v>
      </c>
      <c r="E108" s="8">
        <v>781197.04301770718</v>
      </c>
      <c r="F108" s="8"/>
      <c r="H108" s="6" t="s">
        <v>181</v>
      </c>
      <c r="I108" s="8">
        <v>830498.57499939995</v>
      </c>
      <c r="J108" s="8">
        <v>418088.8365417028</v>
      </c>
      <c r="K108" s="8">
        <v>433252.28766855889</v>
      </c>
      <c r="L108" s="8">
        <v>781197.04301770718</v>
      </c>
    </row>
    <row r="109" spans="1:12" x14ac:dyDescent="0.25">
      <c r="A109" s="6" t="s">
        <v>182</v>
      </c>
      <c r="B109" s="8">
        <v>826416.81437430007</v>
      </c>
      <c r="C109" s="8">
        <v>544517.65076605836</v>
      </c>
      <c r="D109" s="8">
        <v>564266.48418002564</v>
      </c>
      <c r="E109" s="8">
        <v>1017428.6933082552</v>
      </c>
      <c r="F109" s="8"/>
      <c r="H109" s="6" t="s">
        <v>182</v>
      </c>
      <c r="I109" s="8">
        <v>939927.68437430006</v>
      </c>
      <c r="J109" s="8">
        <v>544517.65076605836</v>
      </c>
      <c r="K109" s="8">
        <v>564266.48418002564</v>
      </c>
      <c r="L109" s="8">
        <v>1017428.6933082552</v>
      </c>
    </row>
    <row r="110" spans="1:12" x14ac:dyDescent="0.25">
      <c r="A110" s="6" t="s">
        <v>183</v>
      </c>
      <c r="B110" s="8">
        <v>47929.370219637502</v>
      </c>
      <c r="C110" s="8">
        <v>55854.733104027284</v>
      </c>
      <c r="D110" s="8">
        <v>57880.499978436586</v>
      </c>
      <c r="E110" s="8">
        <v>93753.331017954843</v>
      </c>
      <c r="F110" s="8"/>
      <c r="H110" s="6" t="s">
        <v>183</v>
      </c>
      <c r="I110" s="8">
        <v>98756.242579637503</v>
      </c>
      <c r="J110" s="8">
        <v>55854.733104027284</v>
      </c>
      <c r="K110" s="8">
        <v>57880.499978436586</v>
      </c>
      <c r="L110" s="8">
        <v>93753.331017954843</v>
      </c>
    </row>
    <row r="111" spans="1:12" x14ac:dyDescent="0.25">
      <c r="A111" s="6" t="s">
        <v>184</v>
      </c>
      <c r="B111" s="8">
        <v>1819786.2802817298</v>
      </c>
      <c r="C111" s="8">
        <v>859482.96605473803</v>
      </c>
      <c r="D111" s="8">
        <v>890655.1161124598</v>
      </c>
      <c r="E111" s="8">
        <v>1613235.1085156682</v>
      </c>
      <c r="F111" s="8"/>
      <c r="H111" s="6" t="s">
        <v>184</v>
      </c>
      <c r="I111" s="8">
        <v>2467879.9088817295</v>
      </c>
      <c r="J111" s="8">
        <v>859482.96605473803</v>
      </c>
      <c r="K111" s="8">
        <v>890655.1161124598</v>
      </c>
      <c r="L111" s="8">
        <v>1613235.1085156682</v>
      </c>
    </row>
    <row r="112" spans="1:12" x14ac:dyDescent="0.25">
      <c r="A112" s="6" t="s">
        <v>185</v>
      </c>
      <c r="B112" s="8">
        <v>1087.7747837739998</v>
      </c>
      <c r="C112" s="8">
        <v>199433.20400254632</v>
      </c>
      <c r="D112" s="8">
        <v>206666.34532958877</v>
      </c>
      <c r="E112" s="8">
        <v>241898.73158396303</v>
      </c>
      <c r="F112" s="8"/>
      <c r="H112" s="6" t="s">
        <v>185</v>
      </c>
      <c r="I112" s="8">
        <v>79032.468423774</v>
      </c>
      <c r="J112" s="8">
        <v>199433.20400254632</v>
      </c>
      <c r="K112" s="8">
        <v>206666.34532958877</v>
      </c>
      <c r="L112" s="8">
        <v>241898.73158396303</v>
      </c>
    </row>
    <row r="113" spans="1:12" x14ac:dyDescent="0.25">
      <c r="A113" s="6" t="s">
        <v>186</v>
      </c>
      <c r="B113" s="8">
        <v>6994.7099779554992</v>
      </c>
      <c r="C113" s="8">
        <v>27095.758193217665</v>
      </c>
      <c r="D113" s="8">
        <v>28078.480450301849</v>
      </c>
      <c r="E113" s="8">
        <v>48245.341082605846</v>
      </c>
      <c r="F113" s="8"/>
      <c r="H113" s="6" t="s">
        <v>186</v>
      </c>
      <c r="I113" s="8">
        <v>23570.4966779555</v>
      </c>
      <c r="J113" s="8">
        <v>27095.758193217665</v>
      </c>
      <c r="K113" s="8">
        <v>28078.480450301849</v>
      </c>
      <c r="L113" s="8">
        <v>48245.341082605846</v>
      </c>
    </row>
    <row r="114" spans="1:12" x14ac:dyDescent="0.25">
      <c r="A114" s="6" t="s">
        <v>187</v>
      </c>
      <c r="B114" s="8">
        <v>1575327.8387397318</v>
      </c>
      <c r="C114" s="8">
        <v>1346722.3523451481</v>
      </c>
      <c r="D114" s="8">
        <v>1395565.9396079553</v>
      </c>
      <c r="E114" s="8">
        <v>2487824.9876461509</v>
      </c>
      <c r="F114" s="8"/>
      <c r="H114" s="6" t="s">
        <v>187</v>
      </c>
      <c r="I114" s="8">
        <v>3035558.4232997317</v>
      </c>
      <c r="J114" s="8">
        <v>1346722.3523451481</v>
      </c>
      <c r="K114" s="8">
        <v>1395565.9396079553</v>
      </c>
      <c r="L114" s="8">
        <v>2487824.9876461509</v>
      </c>
    </row>
    <row r="115" spans="1:12" x14ac:dyDescent="0.25">
      <c r="A115" s="6" t="s">
        <v>188</v>
      </c>
      <c r="B115" s="8">
        <v>1485.2078832735001</v>
      </c>
      <c r="C115" s="8">
        <v>6536.2871309873844</v>
      </c>
      <c r="D115" s="8">
        <v>6773.3484007444376</v>
      </c>
      <c r="E115" s="8">
        <v>10068.889028999884</v>
      </c>
      <c r="F115" s="8"/>
      <c r="H115" s="6" t="s">
        <v>188</v>
      </c>
      <c r="I115" s="8">
        <v>4323.7240032735008</v>
      </c>
      <c r="J115" s="8">
        <v>6536.2871309873844</v>
      </c>
      <c r="K115" s="8">
        <v>6773.3484007444376</v>
      </c>
      <c r="L115" s="8">
        <v>10068.889028999884</v>
      </c>
    </row>
    <row r="116" spans="1:12" x14ac:dyDescent="0.25">
      <c r="A116" s="6" t="s">
        <v>189</v>
      </c>
      <c r="B116" s="8">
        <v>0</v>
      </c>
      <c r="C116" s="8">
        <v>0</v>
      </c>
      <c r="D116" s="8">
        <v>0</v>
      </c>
      <c r="E116" s="8">
        <v>0</v>
      </c>
      <c r="F116" s="8"/>
      <c r="H116" s="6" t="s">
        <v>189</v>
      </c>
      <c r="I116" s="8">
        <v>0</v>
      </c>
      <c r="J116" s="8">
        <v>0</v>
      </c>
      <c r="K116" s="8">
        <v>0</v>
      </c>
      <c r="L116" s="8">
        <v>0</v>
      </c>
    </row>
    <row r="117" spans="1:12" x14ac:dyDescent="0.25">
      <c r="A117" s="6" t="s">
        <v>190</v>
      </c>
      <c r="B117" s="8">
        <v>141969.5547503375</v>
      </c>
      <c r="C117" s="8">
        <v>93720.753138343513</v>
      </c>
      <c r="D117" s="8">
        <v>97119.863412467384</v>
      </c>
      <c r="E117" s="8">
        <v>189647.8598129781</v>
      </c>
      <c r="F117" s="8"/>
      <c r="H117" s="6" t="s">
        <v>190</v>
      </c>
      <c r="I117" s="8">
        <v>149195.5209703375</v>
      </c>
      <c r="J117" s="8">
        <v>93720.753138343513</v>
      </c>
      <c r="K117" s="8">
        <v>97119.863412467384</v>
      </c>
      <c r="L117" s="8">
        <v>189647.8598129781</v>
      </c>
    </row>
    <row r="118" spans="1:12" x14ac:dyDescent="0.25">
      <c r="A118" s="6" t="s">
        <v>191</v>
      </c>
      <c r="B118" s="8">
        <v>22226.541292798502</v>
      </c>
      <c r="C118" s="8">
        <v>758051.59069204796</v>
      </c>
      <c r="D118" s="8">
        <v>785544.97784434457</v>
      </c>
      <c r="E118" s="8">
        <v>1160759.1416266933</v>
      </c>
      <c r="F118" s="8"/>
      <c r="H118" s="6" t="s">
        <v>191</v>
      </c>
      <c r="I118" s="8">
        <v>274675.56053279852</v>
      </c>
      <c r="J118" s="8">
        <v>758051.59069204796</v>
      </c>
      <c r="K118" s="8">
        <v>785544.97784434457</v>
      </c>
      <c r="L118" s="8">
        <v>1160759.1416266933</v>
      </c>
    </row>
    <row r="119" spans="1:12" x14ac:dyDescent="0.25">
      <c r="A119" s="6" t="s">
        <v>192</v>
      </c>
      <c r="B119" s="8">
        <v>198707.90658903401</v>
      </c>
      <c r="C119" s="8">
        <v>106008.86190419519</v>
      </c>
      <c r="D119" s="8">
        <v>109853.64333819447</v>
      </c>
      <c r="E119" s="8">
        <v>207731.56403232407</v>
      </c>
      <c r="F119" s="8"/>
      <c r="H119" s="6" t="s">
        <v>192</v>
      </c>
      <c r="I119" s="8">
        <v>220374.85078903401</v>
      </c>
      <c r="J119" s="8">
        <v>106008.86190419519</v>
      </c>
      <c r="K119" s="8">
        <v>109853.64333819447</v>
      </c>
      <c r="L119" s="8">
        <v>207731.56403232407</v>
      </c>
    </row>
    <row r="120" spans="1:12" x14ac:dyDescent="0.25">
      <c r="A120" s="6" t="s">
        <v>193</v>
      </c>
      <c r="B120" s="8">
        <v>38289.520851272013</v>
      </c>
      <c r="C120" s="8">
        <v>291700.480839581</v>
      </c>
      <c r="D120" s="8">
        <v>302280.01704886742</v>
      </c>
      <c r="E120" s="8">
        <v>444309.51268375915</v>
      </c>
      <c r="F120" s="8"/>
      <c r="H120" s="6" t="s">
        <v>193</v>
      </c>
      <c r="I120" s="8">
        <v>229711.33231127204</v>
      </c>
      <c r="J120" s="8">
        <v>291700.480839581</v>
      </c>
      <c r="K120" s="8">
        <v>302280.01704886742</v>
      </c>
      <c r="L120" s="8">
        <v>444309.51268375915</v>
      </c>
    </row>
    <row r="121" spans="1:12" x14ac:dyDescent="0.25">
      <c r="A121" s="6" t="s">
        <v>194</v>
      </c>
      <c r="B121" s="8">
        <v>1672732.3773959207</v>
      </c>
      <c r="C121" s="8">
        <v>1024992.144910635</v>
      </c>
      <c r="D121" s="8">
        <v>1062167.0631010504</v>
      </c>
      <c r="E121" s="8">
        <v>2061530.2164757522</v>
      </c>
      <c r="F121" s="8"/>
      <c r="H121" s="6" t="s">
        <v>194</v>
      </c>
      <c r="I121" s="8">
        <v>2232443.0673959209</v>
      </c>
      <c r="J121" s="8">
        <v>1024992.144910635</v>
      </c>
      <c r="K121" s="8">
        <v>1062167.0631010504</v>
      </c>
      <c r="L121" s="8">
        <v>2061530.2164757522</v>
      </c>
    </row>
    <row r="122" spans="1:12" x14ac:dyDescent="0.25">
      <c r="A122" s="6" t="s">
        <v>195</v>
      </c>
      <c r="B122" s="8">
        <v>877252.19610125001</v>
      </c>
      <c r="C122" s="8">
        <v>566416.0313934359</v>
      </c>
      <c r="D122" s="8">
        <v>586959.08602399251</v>
      </c>
      <c r="E122" s="8">
        <v>990461.78363758419</v>
      </c>
      <c r="F122" s="8"/>
      <c r="H122" s="6" t="s">
        <v>195</v>
      </c>
      <c r="I122" s="8">
        <v>1725841.19538125</v>
      </c>
      <c r="J122" s="8">
        <v>566416.0313934359</v>
      </c>
      <c r="K122" s="8">
        <v>586959.08602399251</v>
      </c>
      <c r="L122" s="8">
        <v>990461.78363758419</v>
      </c>
    </row>
    <row r="123" spans="1:12" x14ac:dyDescent="0.25">
      <c r="A123" s="6" t="s">
        <v>196</v>
      </c>
      <c r="B123" s="8">
        <v>3476953.3343052035</v>
      </c>
      <c r="C123" s="8">
        <v>3537843.6083833971</v>
      </c>
      <c r="D123" s="8">
        <v>3666155.8567895587</v>
      </c>
      <c r="E123" s="8">
        <v>6703675.7724793321</v>
      </c>
      <c r="F123" s="8"/>
      <c r="H123" s="6" t="s">
        <v>196</v>
      </c>
      <c r="I123" s="8">
        <v>7269631.8063052036</v>
      </c>
      <c r="J123" s="8">
        <v>3537843.6083833971</v>
      </c>
      <c r="K123" s="8">
        <v>3666155.8567895587</v>
      </c>
      <c r="L123" s="8">
        <v>6703675.7724793321</v>
      </c>
    </row>
    <row r="124" spans="1:12" x14ac:dyDescent="0.25">
      <c r="A124" s="6" t="s">
        <v>197</v>
      </c>
      <c r="B124" s="8">
        <v>5998132.5866501983</v>
      </c>
      <c r="C124" s="8">
        <v>2748552.2952687871</v>
      </c>
      <c r="D124" s="8">
        <v>2848238.1389369876</v>
      </c>
      <c r="E124" s="8">
        <v>5077451.2416122705</v>
      </c>
      <c r="F124" s="8"/>
      <c r="H124" s="6" t="s">
        <v>197</v>
      </c>
      <c r="I124" s="8">
        <v>6662493.0550701981</v>
      </c>
      <c r="J124" s="8">
        <v>2748552.2952687871</v>
      </c>
      <c r="K124" s="8">
        <v>2848238.1389369876</v>
      </c>
      <c r="L124" s="8">
        <v>5077451.2416122705</v>
      </c>
    </row>
    <row r="125" spans="1:12" x14ac:dyDescent="0.25">
      <c r="A125" s="6" t="s">
        <v>198</v>
      </c>
      <c r="B125" s="8">
        <v>4535840.2099152999</v>
      </c>
      <c r="C125" s="8">
        <v>2028865.5993185155</v>
      </c>
      <c r="D125" s="8">
        <v>2102449.4926668783</v>
      </c>
      <c r="E125" s="8">
        <v>3922553.212708375</v>
      </c>
      <c r="F125" s="8"/>
      <c r="H125" s="6" t="s">
        <v>198</v>
      </c>
      <c r="I125" s="8">
        <v>5780056.4869553</v>
      </c>
      <c r="J125" s="8">
        <v>2028865.5993185155</v>
      </c>
      <c r="K125" s="8">
        <v>2102449.4926668783</v>
      </c>
      <c r="L125" s="8">
        <v>3922553.212708375</v>
      </c>
    </row>
    <row r="126" spans="1:12" x14ac:dyDescent="0.25">
      <c r="A126" s="6" t="s">
        <v>199</v>
      </c>
      <c r="B126" s="8">
        <v>60912.148108159003</v>
      </c>
      <c r="C126" s="8">
        <v>27379.959039108911</v>
      </c>
      <c r="D126" s="8">
        <v>28372.988831961171</v>
      </c>
      <c r="E126" s="8">
        <v>53240.890753159161</v>
      </c>
      <c r="F126" s="8"/>
      <c r="H126" s="6" t="s">
        <v>199</v>
      </c>
      <c r="I126" s="8">
        <v>78003.216608158997</v>
      </c>
      <c r="J126" s="8">
        <v>27379.959039108911</v>
      </c>
      <c r="K126" s="8">
        <v>28372.988831961171</v>
      </c>
      <c r="L126" s="8">
        <v>53240.890753159161</v>
      </c>
    </row>
    <row r="127" spans="1:12" x14ac:dyDescent="0.25">
      <c r="A127" s="6" t="s">
        <v>200</v>
      </c>
      <c r="B127" s="8">
        <v>4177628.2370032747</v>
      </c>
      <c r="C127" s="8">
        <v>2030972.8704506948</v>
      </c>
      <c r="D127" s="8">
        <v>2104633.1913427543</v>
      </c>
      <c r="E127" s="8">
        <v>3900824.851924289</v>
      </c>
      <c r="F127" s="8"/>
      <c r="H127" s="6" t="s">
        <v>200</v>
      </c>
      <c r="I127" s="8">
        <v>5061221.8688032748</v>
      </c>
      <c r="J127" s="8">
        <v>2030972.8704506948</v>
      </c>
      <c r="K127" s="8">
        <v>2104633.1913427543</v>
      </c>
      <c r="L127" s="8">
        <v>3900824.851924289</v>
      </c>
    </row>
    <row r="128" spans="1:12" x14ac:dyDescent="0.25">
      <c r="A128" s="6" t="s">
        <v>201</v>
      </c>
      <c r="B128" s="8">
        <v>1517809.702687663</v>
      </c>
      <c r="C128" s="8">
        <v>1591696.7363800649</v>
      </c>
      <c r="D128" s="8">
        <v>1649425.1748395017</v>
      </c>
      <c r="E128" s="8">
        <v>2963666.998190809</v>
      </c>
      <c r="F128" s="8"/>
      <c r="H128" s="6" t="s">
        <v>201</v>
      </c>
      <c r="I128" s="8">
        <v>3709249.581227663</v>
      </c>
      <c r="J128" s="8">
        <v>1591696.7363800649</v>
      </c>
      <c r="K128" s="8">
        <v>1649425.1748395017</v>
      </c>
      <c r="L128" s="8">
        <v>2963666.998190809</v>
      </c>
    </row>
    <row r="129" spans="1:12" x14ac:dyDescent="0.25">
      <c r="A129" s="6" t="s">
        <v>202</v>
      </c>
      <c r="B129" s="8">
        <v>293025.52840879164</v>
      </c>
      <c r="C129" s="8">
        <v>241608.60154587441</v>
      </c>
      <c r="D129" s="8">
        <v>250371.38089122402</v>
      </c>
      <c r="E129" s="8">
        <v>485850.52604408184</v>
      </c>
      <c r="F129" s="8"/>
      <c r="H129" s="6" t="s">
        <v>202</v>
      </c>
      <c r="I129" s="8">
        <v>430071.15580879163</v>
      </c>
      <c r="J129" s="8">
        <v>241608.60154587441</v>
      </c>
      <c r="K129" s="8">
        <v>250371.38089122402</v>
      </c>
      <c r="L129" s="8">
        <v>485850.52604408184</v>
      </c>
    </row>
    <row r="130" spans="1:12" x14ac:dyDescent="0.25">
      <c r="A130" s="6" t="s">
        <v>203</v>
      </c>
      <c r="B130" s="8">
        <v>2462782.792754652</v>
      </c>
      <c r="C130" s="8">
        <v>2911610.0399903599</v>
      </c>
      <c r="D130" s="8">
        <v>3017209.7419748767</v>
      </c>
      <c r="E130" s="8">
        <v>5551502.0409183642</v>
      </c>
      <c r="F130" s="8"/>
      <c r="H130" s="6" t="s">
        <v>203</v>
      </c>
      <c r="I130" s="8">
        <v>4066526.846754652</v>
      </c>
      <c r="J130" s="8">
        <v>2911610.0399903599</v>
      </c>
      <c r="K130" s="8">
        <v>3017209.7419748767</v>
      </c>
      <c r="L130" s="8">
        <v>5551502.0409183642</v>
      </c>
    </row>
    <row r="131" spans="1:12" x14ac:dyDescent="0.25">
      <c r="A131" s="6" t="s">
        <v>204</v>
      </c>
      <c r="B131" s="8">
        <v>267419.84415962198</v>
      </c>
      <c r="C131" s="8">
        <v>650564.65432259091</v>
      </c>
      <c r="D131" s="8">
        <v>674159.65251072496</v>
      </c>
      <c r="E131" s="8">
        <v>1229935.7255334514</v>
      </c>
      <c r="F131" s="8"/>
      <c r="H131" s="6" t="s">
        <v>204</v>
      </c>
      <c r="I131" s="8">
        <v>1247253.3398996219</v>
      </c>
      <c r="J131" s="8">
        <v>650564.65432259091</v>
      </c>
      <c r="K131" s="8">
        <v>674159.65251072496</v>
      </c>
      <c r="L131" s="8">
        <v>1229935.7255334514</v>
      </c>
    </row>
    <row r="132" spans="1:12" x14ac:dyDescent="0.25">
      <c r="A132" s="6" t="s">
        <v>205</v>
      </c>
      <c r="B132" s="8">
        <v>74101.006097337988</v>
      </c>
      <c r="C132" s="8">
        <v>96796.077836789802</v>
      </c>
      <c r="D132" s="8">
        <v>100306.72549648432</v>
      </c>
      <c r="E132" s="8">
        <v>160740.84527940225</v>
      </c>
      <c r="F132" s="8"/>
      <c r="H132" s="6" t="s">
        <v>205</v>
      </c>
      <c r="I132" s="8">
        <v>125686.40259733799</v>
      </c>
      <c r="J132" s="8">
        <v>96796.077836789802</v>
      </c>
      <c r="K132" s="8">
        <v>100306.72549648432</v>
      </c>
      <c r="L132" s="8">
        <v>160740.84527940225</v>
      </c>
    </row>
    <row r="133" spans="1:12" x14ac:dyDescent="0.25">
      <c r="A133" s="6" t="s">
        <v>206</v>
      </c>
      <c r="B133" s="8">
        <v>2775790.3600503276</v>
      </c>
      <c r="C133" s="8">
        <v>1198138.3274813958</v>
      </c>
      <c r="D133" s="8">
        <v>1241592.9964035712</v>
      </c>
      <c r="E133" s="8">
        <v>2316726.9518478746</v>
      </c>
      <c r="F133" s="8"/>
      <c r="H133" s="6" t="s">
        <v>206</v>
      </c>
      <c r="I133" s="8">
        <v>3730048.4802503278</v>
      </c>
      <c r="J133" s="8">
        <v>1198138.3274813958</v>
      </c>
      <c r="K133" s="8">
        <v>1241592.9964035712</v>
      </c>
      <c r="L133" s="8">
        <v>2316726.9518478746</v>
      </c>
    </row>
    <row r="134" spans="1:12" x14ac:dyDescent="0.25">
      <c r="A134" s="6" t="s">
        <v>207</v>
      </c>
      <c r="B134" s="8">
        <v>490897.46197107009</v>
      </c>
      <c r="C134" s="8">
        <v>1191553.2532055792</v>
      </c>
      <c r="D134" s="8">
        <v>1234769.0914218833</v>
      </c>
      <c r="E134" s="8">
        <v>2254734.8658957495</v>
      </c>
      <c r="F134" s="8"/>
      <c r="H134" s="6" t="s">
        <v>207</v>
      </c>
      <c r="I134" s="8">
        <v>2306689.0646510702</v>
      </c>
      <c r="J134" s="8">
        <v>1191553.2532055792</v>
      </c>
      <c r="K134" s="8">
        <v>1234769.0914218833</v>
      </c>
      <c r="L134" s="8">
        <v>2254734.8658957495</v>
      </c>
    </row>
    <row r="135" spans="1:12" x14ac:dyDescent="0.25">
      <c r="A135" s="6" t="s">
        <v>208</v>
      </c>
      <c r="B135" s="8">
        <v>1307288.8104182913</v>
      </c>
      <c r="C135" s="8">
        <v>685061.15415479732</v>
      </c>
      <c r="D135" s="8">
        <v>709907.28833015368</v>
      </c>
      <c r="E135" s="8">
        <v>1369274.5350670523</v>
      </c>
      <c r="F135" s="8"/>
      <c r="H135" s="6" t="s">
        <v>208</v>
      </c>
      <c r="I135" s="8">
        <v>1769796.5550182913</v>
      </c>
      <c r="J135" s="8">
        <v>685061.15415479732</v>
      </c>
      <c r="K135" s="8">
        <v>709907.28833015368</v>
      </c>
      <c r="L135" s="8">
        <v>1369274.5350670523</v>
      </c>
    </row>
    <row r="136" spans="1:12" x14ac:dyDescent="0.25">
      <c r="A136" s="6" t="s">
        <v>74</v>
      </c>
      <c r="B136" s="8">
        <v>49262.381539800001</v>
      </c>
      <c r="C136" s="8">
        <v>4499680.8461121842</v>
      </c>
      <c r="D136" s="8">
        <v>4662877.4795378819</v>
      </c>
      <c r="E136" s="8">
        <v>6767827.8827656899</v>
      </c>
      <c r="F136" s="8"/>
      <c r="H136" s="6" t="s">
        <v>74</v>
      </c>
      <c r="I136" s="8">
        <v>7553788.0761398003</v>
      </c>
      <c r="J136" s="8">
        <v>4499680.8461121842</v>
      </c>
      <c r="K136" s="8">
        <v>4662877.4795378819</v>
      </c>
      <c r="L136" s="8">
        <v>6767827.8827656899</v>
      </c>
    </row>
    <row r="137" spans="1:12" x14ac:dyDescent="0.25">
      <c r="A137" s="6" t="s">
        <v>209</v>
      </c>
      <c r="B137" s="8">
        <v>114.07902486400002</v>
      </c>
      <c r="C137" s="8">
        <v>14495.043931017288</v>
      </c>
      <c r="D137" s="8">
        <v>15020.7572986539</v>
      </c>
      <c r="E137" s="8">
        <v>21631.33163850745</v>
      </c>
      <c r="F137" s="8"/>
      <c r="H137" s="6" t="s">
        <v>209</v>
      </c>
      <c r="I137" s="8">
        <v>5917.1653248639996</v>
      </c>
      <c r="J137" s="8">
        <v>14495.043931017288</v>
      </c>
      <c r="K137" s="8">
        <v>15020.7572986539</v>
      </c>
      <c r="L137" s="8">
        <v>21631.33163850745</v>
      </c>
    </row>
    <row r="138" spans="1:12" x14ac:dyDescent="0.25">
      <c r="A138" s="6" t="s">
        <v>210</v>
      </c>
      <c r="B138" s="8">
        <v>2710598.3791346406</v>
      </c>
      <c r="C138" s="8">
        <v>4219793.3310387069</v>
      </c>
      <c r="D138" s="8">
        <v>4372838.8666954711</v>
      </c>
      <c r="E138" s="8">
        <v>7055963.5201039826</v>
      </c>
      <c r="F138" s="8"/>
      <c r="H138" s="6" t="s">
        <v>210</v>
      </c>
      <c r="I138" s="8">
        <v>6662448.1990746409</v>
      </c>
      <c r="J138" s="8">
        <v>4219793.3310387069</v>
      </c>
      <c r="K138" s="8">
        <v>4372838.8666954711</v>
      </c>
      <c r="L138" s="8">
        <v>7055963.5201039826</v>
      </c>
    </row>
    <row r="139" spans="1:12" x14ac:dyDescent="0.25">
      <c r="A139" s="6" t="s">
        <v>73</v>
      </c>
      <c r="B139" s="8">
        <v>4458754.6671183268</v>
      </c>
      <c r="C139" s="8">
        <v>2098239.6642574356</v>
      </c>
      <c r="D139" s="8">
        <v>2174339.6502426509</v>
      </c>
      <c r="E139" s="8">
        <v>4061843.4908653577</v>
      </c>
      <c r="F139" s="8"/>
      <c r="H139" s="6" t="s">
        <v>73</v>
      </c>
      <c r="I139" s="8">
        <v>4995416.5511183264</v>
      </c>
      <c r="J139" s="8">
        <v>2098239.6642574356</v>
      </c>
      <c r="K139" s="8">
        <v>2174339.6502426509</v>
      </c>
      <c r="L139" s="8">
        <v>4061843.4908653577</v>
      </c>
    </row>
    <row r="140" spans="1:12" x14ac:dyDescent="0.25">
      <c r="A140" s="6" t="s">
        <v>211</v>
      </c>
      <c r="B140" s="8">
        <v>0</v>
      </c>
      <c r="C140" s="8">
        <v>0</v>
      </c>
      <c r="D140" s="8">
        <v>0</v>
      </c>
      <c r="E140" s="8">
        <v>0</v>
      </c>
      <c r="F140" s="8"/>
      <c r="H140" s="6" t="s">
        <v>211</v>
      </c>
      <c r="I140" s="8">
        <v>0</v>
      </c>
      <c r="J140" s="8">
        <v>0</v>
      </c>
      <c r="K140" s="8">
        <v>0</v>
      </c>
      <c r="L140" s="8">
        <v>0</v>
      </c>
    </row>
    <row r="141" spans="1:12" x14ac:dyDescent="0.25">
      <c r="A141" s="6" t="s">
        <v>212</v>
      </c>
      <c r="B141" s="8">
        <v>16595.404534479501</v>
      </c>
      <c r="C141" s="8">
        <v>1461403.9624903149</v>
      </c>
      <c r="D141" s="8">
        <v>1514406.8786770168</v>
      </c>
      <c r="E141" s="8">
        <v>2431238.05240897</v>
      </c>
      <c r="F141" s="8"/>
      <c r="H141" s="6" t="s">
        <v>212</v>
      </c>
      <c r="I141" s="8">
        <v>1021266.8606744794</v>
      </c>
      <c r="J141" s="8">
        <v>1461403.9624903149</v>
      </c>
      <c r="K141" s="8">
        <v>1514406.8786770168</v>
      </c>
      <c r="L141" s="8">
        <v>2431238.05240897</v>
      </c>
    </row>
    <row r="142" spans="1:12" x14ac:dyDescent="0.25">
      <c r="A142" s="6" t="s">
        <v>213</v>
      </c>
      <c r="B142" s="8">
        <v>14262.946590970001</v>
      </c>
      <c r="C142" s="8">
        <v>4716966.9504107162</v>
      </c>
      <c r="D142" s="8">
        <v>4888044.2229138128</v>
      </c>
      <c r="E142" s="8">
        <v>8924468.3998973724</v>
      </c>
      <c r="F142" s="8"/>
      <c r="H142" s="6" t="s">
        <v>213</v>
      </c>
      <c r="I142" s="8">
        <v>5553803.8259909712</v>
      </c>
      <c r="J142" s="8">
        <v>4716966.9504107162</v>
      </c>
      <c r="K142" s="8">
        <v>4888044.2229138128</v>
      </c>
      <c r="L142" s="8">
        <v>8924468.3998973724</v>
      </c>
    </row>
    <row r="143" spans="1:12" x14ac:dyDescent="0.25">
      <c r="A143" s="6" t="s">
        <v>214</v>
      </c>
      <c r="B143" s="8">
        <v>4683.4569416249997</v>
      </c>
      <c r="C143" s="8">
        <v>10831.425090505085</v>
      </c>
      <c r="D143" s="8">
        <v>11224.264531884655</v>
      </c>
      <c r="E143" s="8">
        <v>20839.350801194414</v>
      </c>
      <c r="F143" s="8"/>
      <c r="H143" s="6" t="s">
        <v>214</v>
      </c>
      <c r="I143" s="8">
        <v>28936.698041625001</v>
      </c>
      <c r="J143" s="8">
        <v>10831.425090505085</v>
      </c>
      <c r="K143" s="8">
        <v>11224.264531884655</v>
      </c>
      <c r="L143" s="8">
        <v>20839.350801194414</v>
      </c>
    </row>
    <row r="144" spans="1:12" x14ac:dyDescent="0.25">
      <c r="A144" s="6" t="s">
        <v>215</v>
      </c>
      <c r="B144" s="8">
        <v>513555.08230990899</v>
      </c>
      <c r="C144" s="8">
        <v>672496.20403314556</v>
      </c>
      <c r="D144" s="8">
        <v>696886.62643045723</v>
      </c>
      <c r="E144" s="8">
        <v>1293863.3828159382</v>
      </c>
      <c r="F144" s="8"/>
      <c r="H144" s="6" t="s">
        <v>215</v>
      </c>
      <c r="I144" s="8">
        <v>958012.85430990905</v>
      </c>
      <c r="J144" s="8">
        <v>672496.20403314556</v>
      </c>
      <c r="K144" s="8">
        <v>696886.62643045723</v>
      </c>
      <c r="L144" s="8">
        <v>1293863.3828159382</v>
      </c>
    </row>
    <row r="145" spans="1:12" x14ac:dyDescent="0.25">
      <c r="A145" s="6" t="s">
        <v>216</v>
      </c>
      <c r="B145" s="8">
        <v>4797990.1427936284</v>
      </c>
      <c r="C145" s="8">
        <v>4617038.5602860963</v>
      </c>
      <c r="D145" s="8">
        <v>4784491.580890066</v>
      </c>
      <c r="E145" s="8">
        <v>8764373.8870617803</v>
      </c>
      <c r="F145" s="8"/>
      <c r="H145" s="6" t="s">
        <v>216</v>
      </c>
      <c r="I145" s="8">
        <v>8223223.5851936284</v>
      </c>
      <c r="J145" s="8">
        <v>4617038.5602860963</v>
      </c>
      <c r="K145" s="8">
        <v>4784491.580890066</v>
      </c>
      <c r="L145" s="8">
        <v>8764373.8870617803</v>
      </c>
    </row>
    <row r="146" spans="1:12" x14ac:dyDescent="0.25">
      <c r="A146" s="6" t="s">
        <v>217</v>
      </c>
      <c r="B146" s="8">
        <v>7065482.5367604783</v>
      </c>
      <c r="C146" s="8">
        <v>6756081.7522769496</v>
      </c>
      <c r="D146" s="8">
        <v>7001114.6412368454</v>
      </c>
      <c r="E146" s="8">
        <v>12824849.893573675</v>
      </c>
      <c r="F146" s="8"/>
      <c r="H146" s="6" t="s">
        <v>217</v>
      </c>
      <c r="I146" s="8">
        <v>11577819.924560478</v>
      </c>
      <c r="J146" s="8">
        <v>6756081.7522769496</v>
      </c>
      <c r="K146" s="8">
        <v>7001114.6412368454</v>
      </c>
      <c r="L146" s="8">
        <v>12824849.893573675</v>
      </c>
    </row>
    <row r="147" spans="1:12" x14ac:dyDescent="0.25">
      <c r="A147" s="6" t="s">
        <v>218</v>
      </c>
      <c r="B147" s="8">
        <v>53.103676416999996</v>
      </c>
      <c r="C147" s="8">
        <v>6860.009895644218</v>
      </c>
      <c r="D147" s="8">
        <v>7108.8121015169736</v>
      </c>
      <c r="E147" s="8">
        <v>10430.422311691793</v>
      </c>
      <c r="F147" s="8"/>
      <c r="H147" s="6" t="s">
        <v>218</v>
      </c>
      <c r="I147" s="8">
        <v>13363.616936417</v>
      </c>
      <c r="J147" s="8">
        <v>6860.009895644218</v>
      </c>
      <c r="K147" s="8">
        <v>7108.8121015169736</v>
      </c>
      <c r="L147" s="8">
        <v>10430.422311691793</v>
      </c>
    </row>
    <row r="148" spans="1:12" x14ac:dyDescent="0.25">
      <c r="A148" s="6" t="s">
        <v>219</v>
      </c>
      <c r="B148" s="8">
        <v>80123.369397246031</v>
      </c>
      <c r="C148" s="8">
        <v>293432.2940603926</v>
      </c>
      <c r="D148" s="8">
        <v>304074.64052156673</v>
      </c>
      <c r="E148" s="8">
        <v>453998.8757300314</v>
      </c>
      <c r="F148" s="8"/>
      <c r="H148" s="6" t="s">
        <v>219</v>
      </c>
      <c r="I148" s="8">
        <v>295113.86819724605</v>
      </c>
      <c r="J148" s="8">
        <v>293432.2940603926</v>
      </c>
      <c r="K148" s="8">
        <v>304074.64052156673</v>
      </c>
      <c r="L148" s="8">
        <v>453998.8757300314</v>
      </c>
    </row>
    <row r="149" spans="1:12" x14ac:dyDescent="0.25">
      <c r="A149" s="6" t="s">
        <v>220</v>
      </c>
      <c r="B149" s="8">
        <v>375421.6156256281</v>
      </c>
      <c r="C149" s="8">
        <v>207700.89242388139</v>
      </c>
      <c r="D149" s="8">
        <v>215233.89033247242</v>
      </c>
      <c r="E149" s="8">
        <v>404818.34572762018</v>
      </c>
      <c r="F149" s="8"/>
      <c r="H149" s="6" t="s">
        <v>220</v>
      </c>
      <c r="I149" s="8">
        <v>777558.24238562817</v>
      </c>
      <c r="J149" s="8">
        <v>207700.89242388139</v>
      </c>
      <c r="K149" s="8">
        <v>215233.89033247242</v>
      </c>
      <c r="L149" s="8">
        <v>404818.34572762018</v>
      </c>
    </row>
    <row r="150" spans="1:12" x14ac:dyDescent="0.25">
      <c r="A150" s="6" t="s">
        <v>221</v>
      </c>
      <c r="B150" s="8">
        <v>1218.4675326645004</v>
      </c>
      <c r="C150" s="8">
        <v>194273.10339847472</v>
      </c>
      <c r="D150" s="8">
        <v>201319.09566416775</v>
      </c>
      <c r="E150" s="8">
        <v>261719.87738041929</v>
      </c>
      <c r="F150" s="8"/>
      <c r="H150" s="6" t="s">
        <v>221</v>
      </c>
      <c r="I150" s="8">
        <v>44279.0499326645</v>
      </c>
      <c r="J150" s="8">
        <v>194273.10339847472</v>
      </c>
      <c r="K150" s="8">
        <v>201319.09566416775</v>
      </c>
      <c r="L150" s="8">
        <v>261719.87738041929</v>
      </c>
    </row>
    <row r="151" spans="1:12" x14ac:dyDescent="0.25">
      <c r="A151" s="6" t="s">
        <v>222</v>
      </c>
      <c r="B151" s="8">
        <v>2040965.3015061149</v>
      </c>
      <c r="C151" s="8">
        <v>1073471.7969210569</v>
      </c>
      <c r="D151" s="8">
        <v>1112404.9989249974</v>
      </c>
      <c r="E151" s="8">
        <v>2095538.7677595918</v>
      </c>
      <c r="F151" s="8"/>
      <c r="H151" s="6" t="s">
        <v>222</v>
      </c>
      <c r="I151" s="8">
        <v>2548678.747306115</v>
      </c>
      <c r="J151" s="8">
        <v>1073471.7969210569</v>
      </c>
      <c r="K151" s="8">
        <v>1112404.9989249974</v>
      </c>
      <c r="L151" s="8">
        <v>2095538.7677595918</v>
      </c>
    </row>
    <row r="152" spans="1:12" x14ac:dyDescent="0.25">
      <c r="A152" s="6" t="s">
        <v>223</v>
      </c>
      <c r="B152" s="8">
        <v>28594.294041008005</v>
      </c>
      <c r="C152" s="8">
        <v>159770.56349305087</v>
      </c>
      <c r="D152" s="8">
        <v>165565.20070718156</v>
      </c>
      <c r="E152" s="8">
        <v>270596.61695069046</v>
      </c>
      <c r="F152" s="8"/>
      <c r="H152" s="6" t="s">
        <v>223</v>
      </c>
      <c r="I152" s="8">
        <v>123882.89756100801</v>
      </c>
      <c r="J152" s="8">
        <v>159770.56349305087</v>
      </c>
      <c r="K152" s="8">
        <v>165565.20070718156</v>
      </c>
      <c r="L152" s="8">
        <v>270596.61695069046</v>
      </c>
    </row>
    <row r="153" spans="1:12" x14ac:dyDescent="0.25">
      <c r="A153" s="6" t="s">
        <v>224</v>
      </c>
      <c r="B153" s="8">
        <v>0</v>
      </c>
      <c r="C153" s="8">
        <v>0</v>
      </c>
      <c r="D153" s="8">
        <v>0</v>
      </c>
      <c r="E153" s="8">
        <v>0</v>
      </c>
      <c r="F153" s="8"/>
      <c r="H153" s="6" t="s">
        <v>224</v>
      </c>
      <c r="I153" s="8">
        <v>0</v>
      </c>
      <c r="J153" s="8">
        <v>0</v>
      </c>
      <c r="K153" s="8">
        <v>0</v>
      </c>
      <c r="L153" s="8">
        <v>0</v>
      </c>
    </row>
    <row r="154" spans="1:12" x14ac:dyDescent="0.25">
      <c r="A154" s="6" t="s">
        <v>225</v>
      </c>
      <c r="B154" s="8">
        <v>0</v>
      </c>
      <c r="C154" s="8">
        <v>0</v>
      </c>
      <c r="D154" s="8">
        <v>0</v>
      </c>
      <c r="E154" s="8">
        <v>0</v>
      </c>
      <c r="F154" s="8"/>
      <c r="H154" s="6" t="s">
        <v>225</v>
      </c>
      <c r="I154" s="8">
        <v>0</v>
      </c>
      <c r="J154" s="8">
        <v>0</v>
      </c>
      <c r="K154" s="8">
        <v>0</v>
      </c>
      <c r="L154" s="8">
        <v>0</v>
      </c>
    </row>
    <row r="155" spans="1:12" x14ac:dyDescent="0.25">
      <c r="A155" s="6" t="s">
        <v>226</v>
      </c>
      <c r="B155" s="8">
        <v>8030.8153978360015</v>
      </c>
      <c r="C155" s="8">
        <v>1320845.3513342398</v>
      </c>
      <c r="D155" s="8">
        <v>1368750.4188236319</v>
      </c>
      <c r="E155" s="8">
        <v>2196785.9987814594</v>
      </c>
      <c r="F155" s="8"/>
      <c r="H155" s="6" t="s">
        <v>226</v>
      </c>
      <c r="I155" s="8">
        <v>3127093.900117836</v>
      </c>
      <c r="J155" s="8">
        <v>1320845.3513342398</v>
      </c>
      <c r="K155" s="8">
        <v>1368750.4188236319</v>
      </c>
      <c r="L155" s="8">
        <v>2196785.9987814594</v>
      </c>
    </row>
    <row r="156" spans="1:12" x14ac:dyDescent="0.25">
      <c r="A156" s="6" t="s">
        <v>227</v>
      </c>
      <c r="B156" s="8">
        <v>205187.054895576</v>
      </c>
      <c r="C156" s="8">
        <v>178351.73525366219</v>
      </c>
      <c r="D156" s="8">
        <v>184820.28352507512</v>
      </c>
      <c r="E156" s="8">
        <v>352274.32894989412</v>
      </c>
      <c r="F156" s="8"/>
      <c r="H156" s="6" t="s">
        <v>227</v>
      </c>
      <c r="I156" s="8">
        <v>324157.956615576</v>
      </c>
      <c r="J156" s="8">
        <v>178351.73525366219</v>
      </c>
      <c r="K156" s="8">
        <v>184820.28352507512</v>
      </c>
      <c r="L156" s="8">
        <v>352274.32894989412</v>
      </c>
    </row>
    <row r="157" spans="1:12" x14ac:dyDescent="0.25">
      <c r="A157" s="6" t="s">
        <v>228</v>
      </c>
      <c r="B157" s="8">
        <v>511207.70651676017</v>
      </c>
      <c r="C157" s="8">
        <v>446162.47583484079</v>
      </c>
      <c r="D157" s="8">
        <v>462344.11549046898</v>
      </c>
      <c r="E157" s="8">
        <v>881245.06640657759</v>
      </c>
      <c r="F157" s="8"/>
      <c r="H157" s="6" t="s">
        <v>228</v>
      </c>
      <c r="I157" s="8">
        <v>958379.98481676017</v>
      </c>
      <c r="J157" s="8">
        <v>446162.47583484079</v>
      </c>
      <c r="K157" s="8">
        <v>462344.11549046898</v>
      </c>
      <c r="L157" s="8">
        <v>881245.06640657759</v>
      </c>
    </row>
    <row r="158" spans="1:12" x14ac:dyDescent="0.25">
      <c r="A158" s="6" t="s">
        <v>229</v>
      </c>
      <c r="B158" s="8">
        <v>208980.75656485354</v>
      </c>
      <c r="C158" s="8">
        <v>714046.9465368886</v>
      </c>
      <c r="D158" s="8">
        <v>739944.35165694356</v>
      </c>
      <c r="E158" s="8">
        <v>1324027.9003398211</v>
      </c>
      <c r="F158" s="8"/>
      <c r="H158" s="6" t="s">
        <v>229</v>
      </c>
      <c r="I158" s="8">
        <v>996650.64836485335</v>
      </c>
      <c r="J158" s="8">
        <v>714046.9465368886</v>
      </c>
      <c r="K158" s="8">
        <v>739944.35165694356</v>
      </c>
      <c r="L158" s="8">
        <v>1324027.9003398211</v>
      </c>
    </row>
    <row r="159" spans="1:12" x14ac:dyDescent="0.25">
      <c r="A159" s="6" t="s">
        <v>230</v>
      </c>
      <c r="B159" s="8">
        <v>77987.175624629992</v>
      </c>
      <c r="C159" s="8">
        <v>94375.738712677325</v>
      </c>
      <c r="D159" s="8">
        <v>97798.604325086169</v>
      </c>
      <c r="E159" s="8">
        <v>180069.32137913938</v>
      </c>
      <c r="F159" s="8"/>
      <c r="H159" s="6" t="s">
        <v>230</v>
      </c>
      <c r="I159" s="8">
        <v>157663.45164463</v>
      </c>
      <c r="J159" s="8">
        <v>94375.738712677325</v>
      </c>
      <c r="K159" s="8">
        <v>97798.604325086169</v>
      </c>
      <c r="L159" s="8">
        <v>180069.32137913938</v>
      </c>
    </row>
    <row r="160" spans="1:12" x14ac:dyDescent="0.25">
      <c r="A160" s="6" t="s">
        <v>231</v>
      </c>
      <c r="B160" s="8">
        <v>3169155.4178686575</v>
      </c>
      <c r="C160" s="8">
        <v>2240487.2325901007</v>
      </c>
      <c r="D160" s="8">
        <v>2321746.3232004666</v>
      </c>
      <c r="E160" s="8">
        <v>4552533.8168841042</v>
      </c>
      <c r="F160" s="8"/>
      <c r="H160" s="6" t="s">
        <v>231</v>
      </c>
      <c r="I160" s="8">
        <v>5589189.612468658</v>
      </c>
      <c r="J160" s="8">
        <v>2240487.2325901007</v>
      </c>
      <c r="K160" s="8">
        <v>2321746.3232004666</v>
      </c>
      <c r="L160" s="8">
        <v>4552533.8168841042</v>
      </c>
    </row>
    <row r="161" spans="1:12" x14ac:dyDescent="0.25">
      <c r="A161" s="6" t="s">
        <v>232</v>
      </c>
      <c r="B161" s="8">
        <v>178519.04411264</v>
      </c>
      <c r="C161" s="8">
        <v>310215.0533595609</v>
      </c>
      <c r="D161" s="8">
        <v>321466.08517218259</v>
      </c>
      <c r="E161" s="8">
        <v>586552.89000672835</v>
      </c>
      <c r="F161" s="8"/>
      <c r="H161" s="6" t="s">
        <v>232</v>
      </c>
      <c r="I161" s="8">
        <v>688331.16891263996</v>
      </c>
      <c r="J161" s="8">
        <v>310215.0533595609</v>
      </c>
      <c r="K161" s="8">
        <v>321466.08517218259</v>
      </c>
      <c r="L161" s="8">
        <v>586552.89000672835</v>
      </c>
    </row>
    <row r="162" spans="1:12" x14ac:dyDescent="0.25">
      <c r="A162" s="6" t="s">
        <v>233</v>
      </c>
      <c r="B162" s="8">
        <v>0.20023849999999999</v>
      </c>
      <c r="C162" s="8">
        <v>1.0043952154014621</v>
      </c>
      <c r="D162" s="8">
        <v>1.0408231140432116</v>
      </c>
      <c r="E162" s="8">
        <v>1.8770299213052268</v>
      </c>
      <c r="F162" s="8"/>
      <c r="H162" s="6" t="s">
        <v>233</v>
      </c>
      <c r="I162" s="8">
        <v>2.4222384999999997</v>
      </c>
      <c r="J162" s="8">
        <v>1.0043952154014621</v>
      </c>
      <c r="K162" s="8">
        <v>1.0408231140432116</v>
      </c>
      <c r="L162" s="8">
        <v>1.8770299213052268</v>
      </c>
    </row>
    <row r="163" spans="1:12" x14ac:dyDescent="0.25">
      <c r="A163" s="6" t="s">
        <v>234</v>
      </c>
      <c r="B163" s="8">
        <v>1310.4397473090003</v>
      </c>
      <c r="C163" s="8">
        <v>140709.22172497926</v>
      </c>
      <c r="D163" s="8">
        <v>145812.53284032363</v>
      </c>
      <c r="E163" s="8">
        <v>233924.60267476423</v>
      </c>
      <c r="F163" s="8"/>
      <c r="H163" s="6" t="s">
        <v>234</v>
      </c>
      <c r="I163" s="8">
        <v>329774.05676730903</v>
      </c>
      <c r="J163" s="8">
        <v>140709.22172497926</v>
      </c>
      <c r="K163" s="8">
        <v>145812.53284032363</v>
      </c>
      <c r="L163" s="8">
        <v>233924.60267476423</v>
      </c>
    </row>
    <row r="164" spans="1:12" x14ac:dyDescent="0.25">
      <c r="A164" s="6" t="s">
        <v>235</v>
      </c>
      <c r="B164" s="8">
        <v>0</v>
      </c>
      <c r="C164" s="8">
        <v>0</v>
      </c>
      <c r="D164" s="8">
        <v>0</v>
      </c>
      <c r="E164" s="8">
        <v>0</v>
      </c>
      <c r="F164" s="8"/>
      <c r="H164" s="6" t="s">
        <v>235</v>
      </c>
      <c r="I164" s="8">
        <v>0</v>
      </c>
      <c r="J164" s="8">
        <v>0</v>
      </c>
      <c r="K164" s="8">
        <v>0</v>
      </c>
      <c r="L164" s="8">
        <v>0</v>
      </c>
    </row>
    <row r="165" spans="1:12" x14ac:dyDescent="0.25">
      <c r="A165" s="6" t="s">
        <v>236</v>
      </c>
      <c r="B165" s="8">
        <v>2185.7311243595004</v>
      </c>
      <c r="C165" s="8">
        <v>306796.5147748405</v>
      </c>
      <c r="D165" s="8">
        <v>317923.56135221076</v>
      </c>
      <c r="E165" s="8">
        <v>421684.68365218281</v>
      </c>
      <c r="F165" s="8"/>
      <c r="H165" s="6" t="s">
        <v>236</v>
      </c>
      <c r="I165" s="8">
        <v>740389.45892435953</v>
      </c>
      <c r="J165" s="8">
        <v>306796.5147748405</v>
      </c>
      <c r="K165" s="8">
        <v>317923.56135221076</v>
      </c>
      <c r="L165" s="8">
        <v>421684.68365218281</v>
      </c>
    </row>
    <row r="166" spans="1:12" x14ac:dyDescent="0.25">
      <c r="A166" s="6" t="s">
        <v>237</v>
      </c>
      <c r="B166" s="8">
        <v>14077.5826510435</v>
      </c>
      <c r="C166" s="8">
        <v>2149587.8166553029</v>
      </c>
      <c r="D166" s="8">
        <v>2227550.1226339908</v>
      </c>
      <c r="E166" s="8">
        <v>2954558.5259145619</v>
      </c>
      <c r="F166" s="8"/>
      <c r="H166" s="6" t="s">
        <v>237</v>
      </c>
      <c r="I166" s="8">
        <v>166836.0830510435</v>
      </c>
      <c r="J166" s="8">
        <v>2149587.8166553029</v>
      </c>
      <c r="K166" s="8">
        <v>2227550.1226339908</v>
      </c>
      <c r="L166" s="8">
        <v>2954558.5259145619</v>
      </c>
    </row>
    <row r="167" spans="1:12" x14ac:dyDescent="0.25">
      <c r="A167" s="6" t="s">
        <v>238</v>
      </c>
      <c r="B167" s="8">
        <v>6259762.5765499389</v>
      </c>
      <c r="C167" s="8">
        <v>4141318.3338292907</v>
      </c>
      <c r="D167" s="8">
        <v>4291517.6997707682</v>
      </c>
      <c r="E167" s="8">
        <v>7136207.6337455902</v>
      </c>
      <c r="F167" s="8"/>
      <c r="H167" s="6" t="s">
        <v>238</v>
      </c>
      <c r="I167" s="8">
        <v>8069877.1469899388</v>
      </c>
      <c r="J167" s="8">
        <v>4141318.3338292907</v>
      </c>
      <c r="K167" s="8">
        <v>4291517.6997707682</v>
      </c>
      <c r="L167" s="8">
        <v>7136207.6337455902</v>
      </c>
    </row>
    <row r="168" spans="1:12" x14ac:dyDescent="0.25">
      <c r="A168" s="6" t="s">
        <v>239</v>
      </c>
      <c r="B168" s="8">
        <v>16106.6899994</v>
      </c>
      <c r="C168" s="8">
        <v>12659.918815667766</v>
      </c>
      <c r="D168" s="8">
        <v>13119.074964918826</v>
      </c>
      <c r="E168" s="8">
        <v>21787.378106172404</v>
      </c>
      <c r="F168" s="8"/>
      <c r="H168" s="6" t="s">
        <v>239</v>
      </c>
      <c r="I168" s="8">
        <v>38288.915999399993</v>
      </c>
      <c r="J168" s="8">
        <v>12659.918815667766</v>
      </c>
      <c r="K168" s="8">
        <v>13119.074964918826</v>
      </c>
      <c r="L168" s="8">
        <v>21787.378106172404</v>
      </c>
    </row>
    <row r="169" spans="1:12" x14ac:dyDescent="0.25">
      <c r="A169" s="6" t="s">
        <v>240</v>
      </c>
      <c r="B169" s="8">
        <v>5003150.0407387437</v>
      </c>
      <c r="C169" s="8">
        <v>2557971.0907815434</v>
      </c>
      <c r="D169" s="8">
        <v>2650744.8417857937</v>
      </c>
      <c r="E169" s="8">
        <v>4945389.5604527546</v>
      </c>
      <c r="F169" s="8"/>
      <c r="H169" s="6" t="s">
        <v>240</v>
      </c>
      <c r="I169" s="8">
        <v>6245893.4206387438</v>
      </c>
      <c r="J169" s="8">
        <v>2557971.0907815434</v>
      </c>
      <c r="K169" s="8">
        <v>2650744.8417857937</v>
      </c>
      <c r="L169" s="8">
        <v>4945389.5604527546</v>
      </c>
    </row>
    <row r="170" spans="1:12" x14ac:dyDescent="0.25">
      <c r="A170" s="6" t="s">
        <v>241</v>
      </c>
      <c r="B170" s="8">
        <v>401617.88888952503</v>
      </c>
      <c r="C170" s="8">
        <v>384390.00542073755</v>
      </c>
      <c r="D170" s="8">
        <v>398331.25080069614</v>
      </c>
      <c r="E170" s="8">
        <v>743682.70502392366</v>
      </c>
      <c r="F170" s="8"/>
      <c r="H170" s="6" t="s">
        <v>241</v>
      </c>
      <c r="I170" s="8">
        <v>968829.18430952495</v>
      </c>
      <c r="J170" s="8">
        <v>384390.00542073755</v>
      </c>
      <c r="K170" s="8">
        <v>398331.25080069614</v>
      </c>
      <c r="L170" s="8">
        <v>743682.70502392366</v>
      </c>
    </row>
    <row r="171" spans="1:12" x14ac:dyDescent="0.25">
      <c r="A171" s="6" t="s">
        <v>242</v>
      </c>
      <c r="B171" s="8">
        <v>0</v>
      </c>
      <c r="C171" s="8">
        <v>0</v>
      </c>
      <c r="D171" s="8">
        <v>0</v>
      </c>
      <c r="E171" s="8">
        <v>0</v>
      </c>
      <c r="F171" s="8"/>
      <c r="H171" s="6" t="s">
        <v>242</v>
      </c>
      <c r="I171" s="8">
        <v>0</v>
      </c>
      <c r="J171" s="8">
        <v>0</v>
      </c>
      <c r="K171" s="8">
        <v>0</v>
      </c>
      <c r="L171" s="8">
        <v>0</v>
      </c>
    </row>
    <row r="172" spans="1:12" x14ac:dyDescent="0.25">
      <c r="A172" s="6" t="s">
        <v>243</v>
      </c>
      <c r="B172" s="8">
        <v>135026.21028388801</v>
      </c>
      <c r="C172" s="8">
        <v>244535.06499786701</v>
      </c>
      <c r="D172" s="8">
        <v>253403.98275603782</v>
      </c>
      <c r="E172" s="8">
        <v>421346.38806460344</v>
      </c>
      <c r="F172" s="8"/>
      <c r="H172" s="6" t="s">
        <v>243</v>
      </c>
      <c r="I172" s="8">
        <v>535349.90724388801</v>
      </c>
      <c r="J172" s="8">
        <v>244535.06499786701</v>
      </c>
      <c r="K172" s="8">
        <v>253403.98275603782</v>
      </c>
      <c r="L172" s="8">
        <v>421346.38806460344</v>
      </c>
    </row>
    <row r="173" spans="1:12" x14ac:dyDescent="0.25">
      <c r="A173" s="6" t="s">
        <v>244</v>
      </c>
      <c r="B173" s="8">
        <v>841975.04507001606</v>
      </c>
      <c r="C173" s="8">
        <v>438688.53361416369</v>
      </c>
      <c r="D173" s="8">
        <v>454599.10466502921</v>
      </c>
      <c r="E173" s="8">
        <v>844883.83794836723</v>
      </c>
      <c r="F173" s="8"/>
      <c r="H173" s="6" t="s">
        <v>244</v>
      </c>
      <c r="I173" s="8">
        <v>1617865.7149100159</v>
      </c>
      <c r="J173" s="8">
        <v>438688.53361416369</v>
      </c>
      <c r="K173" s="8">
        <v>454599.10466502921</v>
      </c>
      <c r="L173" s="8">
        <v>844883.83794836723</v>
      </c>
    </row>
    <row r="174" spans="1:12" x14ac:dyDescent="0.25">
      <c r="A174" s="6" t="s">
        <v>245</v>
      </c>
      <c r="B174" s="8">
        <v>2068927.6025234468</v>
      </c>
      <c r="C174" s="8">
        <v>2269583.177327693</v>
      </c>
      <c r="D174" s="8">
        <v>2351897.5339424508</v>
      </c>
      <c r="E174" s="8">
        <v>4300684.0649537789</v>
      </c>
      <c r="F174" s="8"/>
      <c r="H174" s="6" t="s">
        <v>245</v>
      </c>
      <c r="I174" s="8">
        <v>2070295.2435234468</v>
      </c>
      <c r="J174" s="8">
        <v>2269583.177327693</v>
      </c>
      <c r="K174" s="8">
        <v>2351897.5339424508</v>
      </c>
      <c r="L174" s="8">
        <v>4300684.0649537789</v>
      </c>
    </row>
    <row r="175" spans="1:12" x14ac:dyDescent="0.25">
      <c r="A175" s="6" t="s">
        <v>246</v>
      </c>
      <c r="B175" s="8">
        <v>13383.24644855</v>
      </c>
      <c r="C175" s="8">
        <v>6961.7167877837619</v>
      </c>
      <c r="D175" s="8">
        <v>7214.2077491396331</v>
      </c>
      <c r="E175" s="8">
        <v>13384.534962463111</v>
      </c>
      <c r="F175" s="8"/>
      <c r="H175" s="6" t="s">
        <v>246</v>
      </c>
      <c r="I175" s="8">
        <v>25581.537608550003</v>
      </c>
      <c r="J175" s="8">
        <v>6961.7167877837619</v>
      </c>
      <c r="K175" s="8">
        <v>7214.2077491396331</v>
      </c>
      <c r="L175" s="8">
        <v>13384.534962463111</v>
      </c>
    </row>
    <row r="176" spans="1:12" x14ac:dyDescent="0.25">
      <c r="A176" s="6" t="s">
        <v>247</v>
      </c>
      <c r="B176" s="8">
        <v>177110.04849174034</v>
      </c>
      <c r="C176" s="8">
        <v>69100.746020084043</v>
      </c>
      <c r="D176" s="8">
        <v>71606.925792239534</v>
      </c>
      <c r="E176" s="8">
        <v>137921.71402146289</v>
      </c>
      <c r="F176" s="8"/>
      <c r="H176" s="6" t="s">
        <v>247</v>
      </c>
      <c r="I176" s="8">
        <v>178069.95249174035</v>
      </c>
      <c r="J176" s="8">
        <v>69100.746020084043</v>
      </c>
      <c r="K176" s="8">
        <v>71606.925792239534</v>
      </c>
      <c r="L176" s="8">
        <v>137921.71402146289</v>
      </c>
    </row>
    <row r="177" spans="1:12" x14ac:dyDescent="0.25">
      <c r="A177" s="6" t="s">
        <v>248</v>
      </c>
      <c r="B177" s="8">
        <v>29649.319608490001</v>
      </c>
      <c r="C177" s="8">
        <v>69188.709773166207</v>
      </c>
      <c r="D177" s="8">
        <v>71698.079857892197</v>
      </c>
      <c r="E177" s="8">
        <v>127858.95611828307</v>
      </c>
      <c r="F177" s="8"/>
      <c r="H177" s="6" t="s">
        <v>248</v>
      </c>
      <c r="I177" s="8">
        <v>90641.597548490012</v>
      </c>
      <c r="J177" s="8">
        <v>69188.709773166207</v>
      </c>
      <c r="K177" s="8">
        <v>71698.079857892197</v>
      </c>
      <c r="L177" s="8">
        <v>127858.95611828307</v>
      </c>
    </row>
    <row r="178" spans="1:12" x14ac:dyDescent="0.25">
      <c r="A178" s="6" t="s">
        <v>249</v>
      </c>
      <c r="B178" s="8">
        <v>3799.0671857025004</v>
      </c>
      <c r="C178" s="8">
        <v>553482.10394594434</v>
      </c>
      <c r="D178" s="8">
        <v>573556.06454770407</v>
      </c>
      <c r="E178" s="8">
        <v>780403.74925295671</v>
      </c>
      <c r="F178" s="8"/>
      <c r="H178" s="6" t="s">
        <v>249</v>
      </c>
      <c r="I178" s="8">
        <v>155544.33558570247</v>
      </c>
      <c r="J178" s="8">
        <v>553482.10394594434</v>
      </c>
      <c r="K178" s="8">
        <v>573556.06454770407</v>
      </c>
      <c r="L178" s="8">
        <v>780403.74925295671</v>
      </c>
    </row>
    <row r="179" spans="1:12" x14ac:dyDescent="0.25">
      <c r="A179" s="6" t="s">
        <v>250</v>
      </c>
      <c r="B179" s="8">
        <v>0</v>
      </c>
      <c r="C179" s="8">
        <v>0</v>
      </c>
      <c r="D179" s="8">
        <v>0</v>
      </c>
      <c r="E179" s="8">
        <v>0</v>
      </c>
      <c r="F179" s="8"/>
      <c r="H179" s="6" t="s">
        <v>250</v>
      </c>
      <c r="I179" s="8">
        <v>0</v>
      </c>
      <c r="J179" s="8">
        <v>0</v>
      </c>
      <c r="K179" s="8">
        <v>0</v>
      </c>
      <c r="L179" s="8">
        <v>0</v>
      </c>
    </row>
    <row r="180" spans="1:12" x14ac:dyDescent="0.25">
      <c r="A180" s="6" t="s">
        <v>75</v>
      </c>
      <c r="B180" s="8">
        <v>375.03764401150011</v>
      </c>
      <c r="C180" s="8">
        <v>69835.545823997352</v>
      </c>
      <c r="D180" s="8">
        <v>72368.375676089956</v>
      </c>
      <c r="E180" s="8">
        <v>84165.309112583229</v>
      </c>
      <c r="F180" s="8"/>
      <c r="H180" s="6" t="s">
        <v>75</v>
      </c>
      <c r="I180" s="8">
        <v>31832.580464011502</v>
      </c>
      <c r="J180" s="8">
        <v>69835.545823997352</v>
      </c>
      <c r="K180" s="8">
        <v>72368.375676089956</v>
      </c>
      <c r="L180" s="8">
        <v>84165.309112583229</v>
      </c>
    </row>
    <row r="181" spans="1:12" x14ac:dyDescent="0.25">
      <c r="A181" s="6" t="s">
        <v>251</v>
      </c>
      <c r="B181" s="8">
        <v>1746.00134093</v>
      </c>
      <c r="C181" s="8">
        <v>608291.29931631638</v>
      </c>
      <c r="D181" s="8">
        <v>630353.10671679839</v>
      </c>
      <c r="E181" s="8">
        <v>733108.39964624424</v>
      </c>
      <c r="F181" s="8"/>
      <c r="H181" s="6" t="s">
        <v>251</v>
      </c>
      <c r="I181" s="8">
        <v>679869.9599409299</v>
      </c>
      <c r="J181" s="8">
        <v>608291.29931631638</v>
      </c>
      <c r="K181" s="8">
        <v>630353.10671679839</v>
      </c>
      <c r="L181" s="8">
        <v>733108.39964624424</v>
      </c>
    </row>
    <row r="182" spans="1:12" x14ac:dyDescent="0.25">
      <c r="A182" s="6" t="s">
        <v>252</v>
      </c>
      <c r="B182" s="8">
        <v>0</v>
      </c>
      <c r="C182" s="8">
        <v>0</v>
      </c>
      <c r="D182" s="8">
        <v>0</v>
      </c>
      <c r="E182" s="8">
        <v>0</v>
      </c>
      <c r="F182" s="8"/>
      <c r="H182" s="6" t="s">
        <v>252</v>
      </c>
      <c r="I182" s="8">
        <v>0</v>
      </c>
      <c r="J182" s="8">
        <v>0</v>
      </c>
      <c r="K182" s="8">
        <v>0</v>
      </c>
      <c r="L182" s="8">
        <v>0</v>
      </c>
    </row>
    <row r="183" spans="1:12" x14ac:dyDescent="0.25">
      <c r="A183" s="6" t="s">
        <v>253</v>
      </c>
      <c r="B183" s="8">
        <v>509030.92625685298</v>
      </c>
      <c r="C183" s="8">
        <v>834260.38051447389</v>
      </c>
      <c r="D183" s="8">
        <v>864517.74546026485</v>
      </c>
      <c r="E183" s="8">
        <v>1609528.0153787602</v>
      </c>
      <c r="F183" s="8"/>
      <c r="H183" s="6" t="s">
        <v>253</v>
      </c>
      <c r="I183" s="8">
        <v>2198782.3564368533</v>
      </c>
      <c r="J183" s="8">
        <v>834260.38051447389</v>
      </c>
      <c r="K183" s="8">
        <v>864517.74546026485</v>
      </c>
      <c r="L183" s="8">
        <v>1609528.0153787602</v>
      </c>
    </row>
    <row r="184" spans="1:12" x14ac:dyDescent="0.25">
      <c r="A184" s="6" t="s">
        <v>254</v>
      </c>
      <c r="B184" s="8">
        <v>2487.7464183880006</v>
      </c>
      <c r="C184" s="8">
        <v>422585.26332141762</v>
      </c>
      <c r="D184" s="8">
        <v>437911.79306162219</v>
      </c>
      <c r="E184" s="8">
        <v>714774.96445171512</v>
      </c>
      <c r="F184" s="8"/>
      <c r="H184" s="6" t="s">
        <v>254</v>
      </c>
      <c r="I184" s="8">
        <v>968695.7381783881</v>
      </c>
      <c r="J184" s="8">
        <v>422585.26332141762</v>
      </c>
      <c r="K184" s="8">
        <v>437911.79306162219</v>
      </c>
      <c r="L184" s="8">
        <v>714774.96445171512</v>
      </c>
    </row>
    <row r="185" spans="1:12" x14ac:dyDescent="0.25">
      <c r="A185" s="6" t="s">
        <v>255</v>
      </c>
      <c r="B185" s="8">
        <v>385568.60417044198</v>
      </c>
      <c r="C185" s="8">
        <v>727229.35851974366</v>
      </c>
      <c r="D185" s="8">
        <v>753604.86982768332</v>
      </c>
      <c r="E185" s="8">
        <v>1379252.2634365223</v>
      </c>
      <c r="F185" s="8"/>
      <c r="H185" s="6" t="s">
        <v>255</v>
      </c>
      <c r="I185" s="8">
        <v>1546419.574130442</v>
      </c>
      <c r="J185" s="8">
        <v>727229.35851974366</v>
      </c>
      <c r="K185" s="8">
        <v>753604.86982768332</v>
      </c>
      <c r="L185" s="8">
        <v>1379252.2634365223</v>
      </c>
    </row>
    <row r="186" spans="1:12" x14ac:dyDescent="0.25">
      <c r="A186" s="6" t="s">
        <v>256</v>
      </c>
      <c r="B186" s="8">
        <v>592135.86096665007</v>
      </c>
      <c r="C186" s="8">
        <v>1580563.5489759273</v>
      </c>
      <c r="D186" s="8">
        <v>1637888.2035302853</v>
      </c>
      <c r="E186" s="8">
        <v>2870822.8880836368</v>
      </c>
      <c r="F186" s="8"/>
      <c r="H186" s="6" t="s">
        <v>256</v>
      </c>
      <c r="I186" s="8">
        <v>3877532.7328666495</v>
      </c>
      <c r="J186" s="8">
        <v>1580563.5489759273</v>
      </c>
      <c r="K186" s="8">
        <v>1637888.2035302853</v>
      </c>
      <c r="L186" s="8">
        <v>2870822.8880836368</v>
      </c>
    </row>
    <row r="187" spans="1:12" x14ac:dyDescent="0.25">
      <c r="A187" s="6" t="s">
        <v>257</v>
      </c>
      <c r="B187" s="8">
        <v>788.82122514749994</v>
      </c>
      <c r="C187" s="8">
        <v>32824.98717404098</v>
      </c>
      <c r="D187" s="8">
        <v>34015.499919777969</v>
      </c>
      <c r="E187" s="8">
        <v>49371.026756230087</v>
      </c>
      <c r="F187" s="8"/>
      <c r="H187" s="6" t="s">
        <v>257</v>
      </c>
      <c r="I187" s="8">
        <v>788.82122514749994</v>
      </c>
      <c r="J187" s="8">
        <v>32824.98717404098</v>
      </c>
      <c r="K187" s="8">
        <v>34015.499919777969</v>
      </c>
      <c r="L187" s="8">
        <v>49371.026756230087</v>
      </c>
    </row>
    <row r="188" spans="1:12" x14ac:dyDescent="0.25">
      <c r="A188" s="6" t="s">
        <v>258</v>
      </c>
      <c r="B188" s="8">
        <v>227521.58260736003</v>
      </c>
      <c r="C188" s="8">
        <v>141199.98164660606</v>
      </c>
      <c r="D188" s="8">
        <v>146321.09188365904</v>
      </c>
      <c r="E188" s="8">
        <v>284626.7542395966</v>
      </c>
      <c r="F188" s="8"/>
      <c r="H188" s="6" t="s">
        <v>258</v>
      </c>
      <c r="I188" s="8">
        <v>318982.39116736001</v>
      </c>
      <c r="J188" s="8">
        <v>141199.98164660606</v>
      </c>
      <c r="K188" s="8">
        <v>146321.09188365904</v>
      </c>
      <c r="L188" s="8">
        <v>284626.7542395966</v>
      </c>
    </row>
    <row r="189" spans="1:12" x14ac:dyDescent="0.25">
      <c r="A189" s="6" t="s">
        <v>259</v>
      </c>
      <c r="B189" s="8">
        <v>794352.99932188203</v>
      </c>
      <c r="C189" s="8">
        <v>0</v>
      </c>
      <c r="D189" s="8">
        <v>0</v>
      </c>
      <c r="E189" s="8">
        <v>756876.44199087936</v>
      </c>
      <c r="F189" s="8"/>
      <c r="H189" s="6" t="s">
        <v>259</v>
      </c>
      <c r="I189" s="8">
        <v>794352.99932188203</v>
      </c>
      <c r="J189" s="8">
        <v>0</v>
      </c>
      <c r="K189" s="8">
        <v>0</v>
      </c>
      <c r="L189" s="8">
        <v>756876.44199087936</v>
      </c>
    </row>
    <row r="190" spans="1:12" x14ac:dyDescent="0.25">
      <c r="A190" s="6" t="s">
        <v>260</v>
      </c>
      <c r="B190" s="8">
        <v>21952.764860254498</v>
      </c>
      <c r="C190" s="8">
        <v>34567.330450604102</v>
      </c>
      <c r="D190" s="8">
        <v>35821.03535745907</v>
      </c>
      <c r="E190" s="8">
        <v>64632.410091165926</v>
      </c>
      <c r="F190" s="8"/>
      <c r="H190" s="6" t="s">
        <v>260</v>
      </c>
      <c r="I190" s="8">
        <v>52293.441600254489</v>
      </c>
      <c r="J190" s="8">
        <v>34567.330450604102</v>
      </c>
      <c r="K190" s="8">
        <v>35821.03535745907</v>
      </c>
      <c r="L190" s="8">
        <v>64632.410091165926</v>
      </c>
    </row>
    <row r="191" spans="1:12" x14ac:dyDescent="0.25">
      <c r="A191" s="6" t="s">
        <v>261</v>
      </c>
      <c r="B191" s="8">
        <v>148715.83983718001</v>
      </c>
      <c r="C191" s="8">
        <v>456195.45977985114</v>
      </c>
      <c r="D191" s="8">
        <v>472740.98062150925</v>
      </c>
      <c r="E191" s="8">
        <v>852973.36108591617</v>
      </c>
      <c r="F191" s="8"/>
      <c r="H191" s="6" t="s">
        <v>261</v>
      </c>
      <c r="I191" s="8">
        <v>1198884.5013571798</v>
      </c>
      <c r="J191" s="8">
        <v>456195.45977985114</v>
      </c>
      <c r="K191" s="8">
        <v>472740.98062150925</v>
      </c>
      <c r="L191" s="8">
        <v>852973.36108591617</v>
      </c>
    </row>
    <row r="192" spans="1:12" x14ac:dyDescent="0.25">
      <c r="A192" s="6" t="s">
        <v>262</v>
      </c>
      <c r="B192" s="8">
        <v>10514037.015938379</v>
      </c>
      <c r="C192" s="8">
        <v>9867911.7586210854</v>
      </c>
      <c r="D192" s="8">
        <v>10225806.025575645</v>
      </c>
      <c r="E192" s="8">
        <v>18438639.832651678</v>
      </c>
      <c r="F192" s="8"/>
      <c r="H192" s="6" t="s">
        <v>262</v>
      </c>
      <c r="I192" s="8">
        <v>13628660.41133838</v>
      </c>
      <c r="J192" s="8">
        <v>9867911.7586210854</v>
      </c>
      <c r="K192" s="8">
        <v>10225806.025575645</v>
      </c>
      <c r="L192" s="8">
        <v>18438639.832651678</v>
      </c>
    </row>
    <row r="193" spans="1:12" x14ac:dyDescent="0.25">
      <c r="A193" s="6" t="s">
        <v>263</v>
      </c>
      <c r="B193" s="8">
        <v>1638.828443439</v>
      </c>
      <c r="C193" s="8">
        <v>211971.14308527164</v>
      </c>
      <c r="D193" s="8">
        <v>219659.01654074169</v>
      </c>
      <c r="E193" s="8">
        <v>322308.85461810278</v>
      </c>
      <c r="F193" s="8"/>
      <c r="H193" s="6" t="s">
        <v>263</v>
      </c>
      <c r="I193" s="8">
        <v>412413.54686343891</v>
      </c>
      <c r="J193" s="8">
        <v>211971.14308527164</v>
      </c>
      <c r="K193" s="8">
        <v>219659.01654074169</v>
      </c>
      <c r="L193" s="8">
        <v>322308.85461810278</v>
      </c>
    </row>
    <row r="194" spans="1:12" x14ac:dyDescent="0.25">
      <c r="A194" s="6" t="s">
        <v>264</v>
      </c>
      <c r="B194" s="8">
        <v>986.93468912940023</v>
      </c>
      <c r="C194" s="8">
        <v>127493.65374663292</v>
      </c>
      <c r="D194" s="8">
        <v>132117.65615617478</v>
      </c>
      <c r="E194" s="8">
        <v>193849.96098655139</v>
      </c>
      <c r="F194" s="8"/>
      <c r="H194" s="6" t="s">
        <v>264</v>
      </c>
      <c r="I194" s="8">
        <v>248363.54122112942</v>
      </c>
      <c r="J194" s="8">
        <v>127493.65374663292</v>
      </c>
      <c r="K194" s="8">
        <v>132117.65615617478</v>
      </c>
      <c r="L194" s="8">
        <v>193849.96098655139</v>
      </c>
    </row>
    <row r="195" spans="1:12" x14ac:dyDescent="0.25">
      <c r="A195" s="6" t="s">
        <v>265</v>
      </c>
      <c r="B195" s="8">
        <v>0</v>
      </c>
      <c r="C195" s="8">
        <v>0</v>
      </c>
      <c r="D195" s="8">
        <v>0</v>
      </c>
      <c r="E195" s="8">
        <v>0</v>
      </c>
      <c r="F195" s="8"/>
      <c r="H195" s="6" t="s">
        <v>265</v>
      </c>
      <c r="I195" s="8">
        <v>0</v>
      </c>
      <c r="J195" s="8">
        <v>0</v>
      </c>
      <c r="K195" s="8">
        <v>0</v>
      </c>
      <c r="L195" s="8">
        <v>0</v>
      </c>
    </row>
    <row r="196" spans="1:12" x14ac:dyDescent="0.25">
      <c r="A196" s="6" t="s">
        <v>266</v>
      </c>
      <c r="B196" s="8">
        <v>33910.974127875801</v>
      </c>
      <c r="C196" s="8">
        <v>2978094.2608113</v>
      </c>
      <c r="D196" s="8">
        <v>3086105.2451478271</v>
      </c>
      <c r="E196" s="8">
        <v>5032887.9969436415</v>
      </c>
      <c r="F196" s="8"/>
      <c r="H196" s="6" t="s">
        <v>266</v>
      </c>
      <c r="I196" s="8">
        <v>3272611.2939278758</v>
      </c>
      <c r="J196" s="8">
        <v>2978094.2608113</v>
      </c>
      <c r="K196" s="8">
        <v>3086105.2451478271</v>
      </c>
      <c r="L196" s="8">
        <v>5032887.9969436415</v>
      </c>
    </row>
    <row r="197" spans="1:12" x14ac:dyDescent="0.25">
      <c r="A197" s="6" t="s">
        <v>267</v>
      </c>
      <c r="B197" s="8">
        <v>13296.690717387002</v>
      </c>
      <c r="C197" s="8">
        <v>1409005.7532065562</v>
      </c>
      <c r="D197" s="8">
        <v>1460108.2654212669</v>
      </c>
      <c r="E197" s="8">
        <v>2381176.5249518882</v>
      </c>
      <c r="F197" s="8"/>
      <c r="H197" s="6" t="s">
        <v>267</v>
      </c>
      <c r="I197" s="8">
        <v>3346131.4405773869</v>
      </c>
      <c r="J197" s="8">
        <v>1409005.7532065562</v>
      </c>
      <c r="K197" s="8">
        <v>1460108.2654212669</v>
      </c>
      <c r="L197" s="8">
        <v>2381176.5249518882</v>
      </c>
    </row>
    <row r="198" spans="1:12" x14ac:dyDescent="0.25">
      <c r="A198" s="6" t="s">
        <v>268</v>
      </c>
      <c r="B198" s="8">
        <v>1415.8473583870002</v>
      </c>
      <c r="C198" s="8">
        <v>232500.21977882518</v>
      </c>
      <c r="D198" s="8">
        <v>240932.65186374131</v>
      </c>
      <c r="E198" s="8">
        <v>392918.24332411616</v>
      </c>
      <c r="F198" s="8"/>
      <c r="H198" s="6" t="s">
        <v>268</v>
      </c>
      <c r="I198" s="8">
        <v>551312.34109838703</v>
      </c>
      <c r="J198" s="8">
        <v>232500.21977882518</v>
      </c>
      <c r="K198" s="8">
        <v>240932.65186374131</v>
      </c>
      <c r="L198" s="8">
        <v>392918.24332411616</v>
      </c>
    </row>
    <row r="199" spans="1:12" x14ac:dyDescent="0.25">
      <c r="A199" s="6" t="s">
        <v>269</v>
      </c>
      <c r="B199" s="8">
        <v>56380.114192054003</v>
      </c>
      <c r="C199" s="8">
        <v>248138.66864631919</v>
      </c>
      <c r="D199" s="8">
        <v>257138.28367030533</v>
      </c>
      <c r="E199" s="8">
        <v>393513.31495672476</v>
      </c>
      <c r="F199" s="8"/>
      <c r="H199" s="6" t="s">
        <v>269</v>
      </c>
      <c r="I199" s="8">
        <v>192622.53303205399</v>
      </c>
      <c r="J199" s="8">
        <v>248138.66864631919</v>
      </c>
      <c r="K199" s="8">
        <v>257138.28367030533</v>
      </c>
      <c r="L199" s="8">
        <v>393513.31495672476</v>
      </c>
    </row>
    <row r="200" spans="1:12" x14ac:dyDescent="0.25">
      <c r="A200" s="6" t="s">
        <v>270</v>
      </c>
      <c r="B200" s="8">
        <v>0</v>
      </c>
      <c r="C200" s="8">
        <v>0</v>
      </c>
      <c r="D200" s="8">
        <v>0</v>
      </c>
      <c r="E200" s="8">
        <v>0</v>
      </c>
      <c r="F200" s="8"/>
      <c r="H200" s="6" t="s">
        <v>270</v>
      </c>
      <c r="I200" s="8">
        <v>0</v>
      </c>
      <c r="J200" s="8">
        <v>0</v>
      </c>
      <c r="K200" s="8">
        <v>0</v>
      </c>
      <c r="L200" s="8">
        <v>0</v>
      </c>
    </row>
    <row r="201" spans="1:12" x14ac:dyDescent="0.25">
      <c r="A201" s="6" t="s">
        <v>271</v>
      </c>
      <c r="B201" s="8">
        <v>123494.3315837</v>
      </c>
      <c r="C201" s="8">
        <v>501403.18176313146</v>
      </c>
      <c r="D201" s="8">
        <v>519588.31845418719</v>
      </c>
      <c r="E201" s="8">
        <v>969055.3427246986</v>
      </c>
      <c r="F201" s="8"/>
      <c r="H201" s="6" t="s">
        <v>271</v>
      </c>
      <c r="I201" s="8">
        <v>828841.01208369981</v>
      </c>
      <c r="J201" s="8">
        <v>501403.18176313146</v>
      </c>
      <c r="K201" s="8">
        <v>519588.31845418719</v>
      </c>
      <c r="L201" s="8">
        <v>969055.3427246986</v>
      </c>
    </row>
    <row r="202" spans="1:12" x14ac:dyDescent="0.25">
      <c r="A202" s="6" t="s">
        <v>272</v>
      </c>
      <c r="B202" s="8">
        <v>6280.5381380584995</v>
      </c>
      <c r="C202" s="8">
        <v>22502.265965790812</v>
      </c>
      <c r="D202" s="8">
        <v>23318.389192228002</v>
      </c>
      <c r="E202" s="8">
        <v>34680.391678474567</v>
      </c>
      <c r="F202" s="8"/>
      <c r="H202" s="6" t="s">
        <v>272</v>
      </c>
      <c r="I202" s="8">
        <v>18290.603678058498</v>
      </c>
      <c r="J202" s="8">
        <v>22502.265965790812</v>
      </c>
      <c r="K202" s="8">
        <v>23318.389192228002</v>
      </c>
      <c r="L202" s="8">
        <v>34680.391678474567</v>
      </c>
    </row>
    <row r="203" spans="1:12" x14ac:dyDescent="0.25">
      <c r="A203" s="6" t="s">
        <v>273</v>
      </c>
      <c r="B203" s="8">
        <v>848971.81629129988</v>
      </c>
      <c r="C203" s="8">
        <v>1936297.498936309</v>
      </c>
      <c r="D203" s="8">
        <v>2006524.086986444</v>
      </c>
      <c r="E203" s="8">
        <v>3243888.0337292058</v>
      </c>
      <c r="F203" s="8"/>
      <c r="H203" s="6" t="s">
        <v>273</v>
      </c>
      <c r="I203" s="8">
        <v>1844607.1094712997</v>
      </c>
      <c r="J203" s="8">
        <v>1936297.498936309</v>
      </c>
      <c r="K203" s="8">
        <v>2006524.086986444</v>
      </c>
      <c r="L203" s="8">
        <v>3243888.0337292058</v>
      </c>
    </row>
    <row r="204" spans="1:12" x14ac:dyDescent="0.25">
      <c r="A204" s="6" t="s">
        <v>274</v>
      </c>
      <c r="B204" s="8">
        <v>0</v>
      </c>
      <c r="C204" s="8">
        <v>0</v>
      </c>
      <c r="D204" s="8">
        <v>0</v>
      </c>
      <c r="E204" s="8">
        <v>0</v>
      </c>
      <c r="F204" s="8"/>
      <c r="H204" s="6" t="s">
        <v>274</v>
      </c>
      <c r="I204" s="8">
        <v>0</v>
      </c>
      <c r="J204" s="8">
        <v>0</v>
      </c>
      <c r="K204" s="8">
        <v>0</v>
      </c>
      <c r="L204" s="8">
        <v>0</v>
      </c>
    </row>
    <row r="205" spans="1:12" x14ac:dyDescent="0.25">
      <c r="A205" s="6" t="s">
        <v>275</v>
      </c>
      <c r="B205" s="8">
        <v>3061558.4362109522</v>
      </c>
      <c r="C205" s="8">
        <v>1967181.4396153828</v>
      </c>
      <c r="D205" s="8">
        <v>2038528.1415842858</v>
      </c>
      <c r="E205" s="8">
        <v>3897967.1204471453</v>
      </c>
      <c r="F205" s="8"/>
      <c r="H205" s="6" t="s">
        <v>275</v>
      </c>
      <c r="I205" s="8">
        <v>4737504.1582109518</v>
      </c>
      <c r="J205" s="8">
        <v>1967181.4396153828</v>
      </c>
      <c r="K205" s="8">
        <v>2038528.1415842858</v>
      </c>
      <c r="L205" s="8">
        <v>3897967.1204471453</v>
      </c>
    </row>
    <row r="206" spans="1:12" x14ac:dyDescent="0.25">
      <c r="A206" s="6" t="s">
        <v>276</v>
      </c>
      <c r="B206" s="8">
        <v>0</v>
      </c>
      <c r="C206" s="8">
        <v>0</v>
      </c>
      <c r="D206" s="8">
        <v>0</v>
      </c>
      <c r="E206" s="8">
        <v>0</v>
      </c>
      <c r="F206" s="8"/>
      <c r="H206" s="6" t="s">
        <v>276</v>
      </c>
      <c r="I206" s="8">
        <v>0</v>
      </c>
      <c r="J206" s="8">
        <v>0</v>
      </c>
      <c r="K206" s="8">
        <v>0</v>
      </c>
      <c r="L206" s="8">
        <v>0</v>
      </c>
    </row>
    <row r="207" spans="1:12" x14ac:dyDescent="0.25">
      <c r="A207" s="6" t="s">
        <v>277</v>
      </c>
      <c r="B207" s="8">
        <v>231.13865608000003</v>
      </c>
      <c r="C207" s="8">
        <v>16448.061536390152</v>
      </c>
      <c r="D207" s="8">
        <v>17044.607905103574</v>
      </c>
      <c r="E207" s="8">
        <v>28665.781972693447</v>
      </c>
      <c r="F207" s="8"/>
      <c r="H207" s="6" t="s">
        <v>277</v>
      </c>
      <c r="I207" s="8">
        <v>14719.023056079999</v>
      </c>
      <c r="J207" s="8">
        <v>16448.061536390152</v>
      </c>
      <c r="K207" s="8">
        <v>17044.607905103574</v>
      </c>
      <c r="L207" s="8">
        <v>28665.781972693447</v>
      </c>
    </row>
    <row r="208" spans="1:12" x14ac:dyDescent="0.25">
      <c r="A208" s="6" t="s">
        <v>278</v>
      </c>
      <c r="B208" s="8">
        <v>7697212.2642681012</v>
      </c>
      <c r="C208" s="8">
        <v>3661973.0728434594</v>
      </c>
      <c r="D208" s="8">
        <v>3794787.3095909301</v>
      </c>
      <c r="E208" s="8">
        <v>7099029.0150019396</v>
      </c>
      <c r="F208" s="8"/>
      <c r="H208" s="6" t="s">
        <v>278</v>
      </c>
      <c r="I208" s="8">
        <v>12206719.046268102</v>
      </c>
      <c r="J208" s="8">
        <v>3661973.0728434594</v>
      </c>
      <c r="K208" s="8">
        <v>3794787.3095909301</v>
      </c>
      <c r="L208" s="8">
        <v>7099029.0150019396</v>
      </c>
    </row>
    <row r="209" spans="1:12" x14ac:dyDescent="0.25">
      <c r="A209" s="6" t="s">
        <v>279</v>
      </c>
      <c r="B209" s="8">
        <v>212587.33461688797</v>
      </c>
      <c r="C209" s="8">
        <v>990939.75937910262</v>
      </c>
      <c r="D209" s="8">
        <v>1026879.648937729</v>
      </c>
      <c r="E209" s="8">
        <v>1728983.406798854</v>
      </c>
      <c r="F209" s="8"/>
      <c r="H209" s="6" t="s">
        <v>279</v>
      </c>
      <c r="I209" s="8">
        <v>2506090.805776888</v>
      </c>
      <c r="J209" s="8">
        <v>990939.75937910262</v>
      </c>
      <c r="K209" s="8">
        <v>1026879.648937729</v>
      </c>
      <c r="L209" s="8">
        <v>1728983.406798854</v>
      </c>
    </row>
    <row r="210" spans="1:12" x14ac:dyDescent="0.25">
      <c r="A210" s="6" t="s">
        <v>280</v>
      </c>
      <c r="B210" s="8">
        <v>128605.88256948002</v>
      </c>
      <c r="C210" s="8">
        <v>336253.27010131406</v>
      </c>
      <c r="D210" s="8">
        <v>348448.66873860382</v>
      </c>
      <c r="E210" s="8">
        <v>628424.42267116904</v>
      </c>
      <c r="F210" s="8"/>
      <c r="H210" s="6" t="s">
        <v>280</v>
      </c>
      <c r="I210" s="8">
        <v>471679.57176948001</v>
      </c>
      <c r="J210" s="8">
        <v>336253.27010131406</v>
      </c>
      <c r="K210" s="8">
        <v>348448.66873860382</v>
      </c>
      <c r="L210" s="8">
        <v>628424.42267116904</v>
      </c>
    </row>
    <row r="211" spans="1:12" x14ac:dyDescent="0.25">
      <c r="A211" s="6" t="s">
        <v>281</v>
      </c>
      <c r="B211" s="8">
        <v>938827.42534526275</v>
      </c>
      <c r="C211" s="8">
        <v>384042.32598200679</v>
      </c>
      <c r="D211" s="8">
        <v>397970.96155343606</v>
      </c>
      <c r="E211" s="8">
        <v>737799.60313419474</v>
      </c>
      <c r="F211" s="8"/>
      <c r="H211" s="6" t="s">
        <v>281</v>
      </c>
      <c r="I211" s="8">
        <v>954756.72114526271</v>
      </c>
      <c r="J211" s="8">
        <v>384042.32598200679</v>
      </c>
      <c r="K211" s="8">
        <v>397970.96155343606</v>
      </c>
      <c r="L211" s="8">
        <v>737799.60313419474</v>
      </c>
    </row>
    <row r="212" spans="1:12" x14ac:dyDescent="0.25">
      <c r="A212" s="6" t="s">
        <v>282</v>
      </c>
      <c r="B212" s="8">
        <v>34236.724277579997</v>
      </c>
      <c r="C212" s="8">
        <v>17820.667592452479</v>
      </c>
      <c r="D212" s="8">
        <v>18466.996311299165</v>
      </c>
      <c r="E212" s="8">
        <v>34236.021885550872</v>
      </c>
      <c r="F212" s="8"/>
      <c r="H212" s="6" t="s">
        <v>282</v>
      </c>
      <c r="I212" s="8">
        <v>65329.059177579999</v>
      </c>
      <c r="J212" s="8">
        <v>17820.667592452479</v>
      </c>
      <c r="K212" s="8">
        <v>18466.996311299165</v>
      </c>
      <c r="L212" s="8">
        <v>34236.021885550872</v>
      </c>
    </row>
    <row r="213" spans="1:12" x14ac:dyDescent="0.25">
      <c r="A213" s="6" t="s">
        <v>283</v>
      </c>
      <c r="B213" s="8">
        <v>950868.11622264003</v>
      </c>
      <c r="C213" s="8">
        <v>766990.14355344244</v>
      </c>
      <c r="D213" s="8">
        <v>794807.71852806816</v>
      </c>
      <c r="E213" s="8">
        <v>1473496.50087288</v>
      </c>
      <c r="F213" s="8"/>
      <c r="H213" s="6" t="s">
        <v>283</v>
      </c>
      <c r="I213" s="8">
        <v>2288928.5190226398</v>
      </c>
      <c r="J213" s="8">
        <v>766990.14355344244</v>
      </c>
      <c r="K213" s="8">
        <v>794807.71852806816</v>
      </c>
      <c r="L213" s="8">
        <v>1473496.50087288</v>
      </c>
    </row>
    <row r="214" spans="1:12" x14ac:dyDescent="0.25">
      <c r="A214" s="6" t="s">
        <v>284</v>
      </c>
      <c r="B214" s="8">
        <v>311853.04260093207</v>
      </c>
      <c r="C214" s="8">
        <v>651099.12910967786</v>
      </c>
      <c r="D214" s="8">
        <v>674713.51189171674</v>
      </c>
      <c r="E214" s="8">
        <v>1038696.9182803881</v>
      </c>
      <c r="F214" s="8"/>
      <c r="H214" s="6" t="s">
        <v>284</v>
      </c>
      <c r="I214" s="8">
        <v>609040.36534093204</v>
      </c>
      <c r="J214" s="8">
        <v>651099.12910967786</v>
      </c>
      <c r="K214" s="8">
        <v>674713.51189171674</v>
      </c>
      <c r="L214" s="8">
        <v>1038696.9182803881</v>
      </c>
    </row>
    <row r="215" spans="1:12" x14ac:dyDescent="0.25">
      <c r="A215" s="6" t="s">
        <v>285</v>
      </c>
      <c r="B215" s="8">
        <v>4386310.050172423</v>
      </c>
      <c r="C215" s="8">
        <v>4200954.1158766598</v>
      </c>
      <c r="D215" s="8">
        <v>4353316.381631407</v>
      </c>
      <c r="E215" s="8">
        <v>7996694.0915228482</v>
      </c>
      <c r="F215" s="8"/>
      <c r="H215" s="6" t="s">
        <v>285</v>
      </c>
      <c r="I215" s="8">
        <v>7724205.1161724227</v>
      </c>
      <c r="J215" s="8">
        <v>4200954.1158766598</v>
      </c>
      <c r="K215" s="8">
        <v>4353316.381631407</v>
      </c>
      <c r="L215" s="8">
        <v>7996694.0915228482</v>
      </c>
    </row>
    <row r="216" spans="1:12" x14ac:dyDescent="0.25">
      <c r="A216" s="6" t="s">
        <v>286</v>
      </c>
      <c r="B216" s="8">
        <v>0</v>
      </c>
      <c r="C216" s="8">
        <v>0</v>
      </c>
      <c r="D216" s="8">
        <v>0</v>
      </c>
      <c r="E216" s="8">
        <v>0</v>
      </c>
      <c r="F216" s="8"/>
      <c r="H216" s="6" t="s">
        <v>286</v>
      </c>
      <c r="I216" s="8">
        <v>0</v>
      </c>
      <c r="J216" s="8">
        <v>0</v>
      </c>
      <c r="K216" s="8">
        <v>0</v>
      </c>
      <c r="L216" s="8">
        <v>0</v>
      </c>
    </row>
    <row r="217" spans="1:12" x14ac:dyDescent="0.25">
      <c r="A217" s="6" t="s">
        <v>287</v>
      </c>
      <c r="B217" s="8">
        <v>536394.65569135023</v>
      </c>
      <c r="C217" s="8">
        <v>262120.40627114873</v>
      </c>
      <c r="D217" s="8">
        <v>271627.11781772156</v>
      </c>
      <c r="E217" s="8">
        <v>484739.54171248979</v>
      </c>
      <c r="F217" s="8"/>
      <c r="H217" s="6" t="s">
        <v>287</v>
      </c>
      <c r="I217" s="8">
        <v>538917.2922913502</v>
      </c>
      <c r="J217" s="8">
        <v>262120.40627114873</v>
      </c>
      <c r="K217" s="8">
        <v>271627.11781772156</v>
      </c>
      <c r="L217" s="8">
        <v>484739.54171248979</v>
      </c>
    </row>
    <row r="218" spans="1:12" x14ac:dyDescent="0.25">
      <c r="A218" s="6" t="s">
        <v>288</v>
      </c>
      <c r="B218" s="8">
        <v>7175129.5795379197</v>
      </c>
      <c r="C218" s="8">
        <v>4500734.0089340201</v>
      </c>
      <c r="D218" s="8">
        <v>4663968.8389858436</v>
      </c>
      <c r="E218" s="8">
        <v>8323212.1142207645</v>
      </c>
      <c r="F218" s="8"/>
      <c r="H218" s="6" t="s">
        <v>288</v>
      </c>
      <c r="I218" s="8">
        <v>8249682.3357379194</v>
      </c>
      <c r="J218" s="8">
        <v>4500734.0089340201</v>
      </c>
      <c r="K218" s="8">
        <v>4663968.8389858436</v>
      </c>
      <c r="L218" s="8">
        <v>8323212.1142207645</v>
      </c>
    </row>
    <row r="219" spans="1:12" x14ac:dyDescent="0.25">
      <c r="A219" s="6" t="s">
        <v>289</v>
      </c>
      <c r="B219" s="8">
        <v>5499192.6419676961</v>
      </c>
      <c r="C219" s="8">
        <v>3449471.2703122599</v>
      </c>
      <c r="D219" s="8">
        <v>3574578.3873870214</v>
      </c>
      <c r="E219" s="8">
        <v>6379110.8311951729</v>
      </c>
      <c r="F219" s="8"/>
      <c r="H219" s="6" t="s">
        <v>289</v>
      </c>
      <c r="I219" s="8">
        <v>5633007.7035676958</v>
      </c>
      <c r="J219" s="8">
        <v>3449471.2703122599</v>
      </c>
      <c r="K219" s="8">
        <v>3574578.3873870214</v>
      </c>
      <c r="L219" s="8">
        <v>6379110.8311951729</v>
      </c>
    </row>
    <row r="220" spans="1:12" x14ac:dyDescent="0.25">
      <c r="A220" s="6" t="s">
        <v>290</v>
      </c>
      <c r="B220" s="8">
        <v>213386.64071124402</v>
      </c>
      <c r="C220" s="8">
        <v>689528.90669544507</v>
      </c>
      <c r="D220" s="8">
        <v>714537.0795127739</v>
      </c>
      <c r="E220" s="8">
        <v>1264478.9811717032</v>
      </c>
      <c r="F220" s="8"/>
      <c r="H220" s="6" t="s">
        <v>290</v>
      </c>
      <c r="I220" s="8">
        <v>1807166.7356512439</v>
      </c>
      <c r="J220" s="8">
        <v>689528.90669544507</v>
      </c>
      <c r="K220" s="8">
        <v>714537.0795127739</v>
      </c>
      <c r="L220" s="8">
        <v>1264478.9811717032</v>
      </c>
    </row>
    <row r="221" spans="1:12" x14ac:dyDescent="0.25">
      <c r="A221" s="6" t="s">
        <v>291</v>
      </c>
      <c r="B221" s="8">
        <v>0</v>
      </c>
      <c r="C221" s="8">
        <v>0</v>
      </c>
      <c r="D221" s="8">
        <v>0</v>
      </c>
      <c r="E221" s="8">
        <v>0</v>
      </c>
      <c r="F221" s="8"/>
      <c r="H221" s="6" t="s">
        <v>291</v>
      </c>
      <c r="I221" s="8">
        <v>0</v>
      </c>
      <c r="J221" s="8">
        <v>0</v>
      </c>
      <c r="K221" s="8">
        <v>0</v>
      </c>
      <c r="L221" s="8">
        <v>0</v>
      </c>
    </row>
    <row r="222" spans="1:12" x14ac:dyDescent="0.25">
      <c r="A222" s="6" t="s">
        <v>292</v>
      </c>
      <c r="B222" s="8">
        <v>25832.004354550001</v>
      </c>
      <c r="C222" s="8">
        <v>2982169.5332854129</v>
      </c>
      <c r="D222" s="8">
        <v>3090328.3216042253</v>
      </c>
      <c r="E222" s="8">
        <v>5471932.7303464152</v>
      </c>
      <c r="F222" s="8"/>
      <c r="H222" s="6" t="s">
        <v>292</v>
      </c>
      <c r="I222" s="8">
        <v>1099075.1359745499</v>
      </c>
      <c r="J222" s="8">
        <v>2982169.5332854129</v>
      </c>
      <c r="K222" s="8">
        <v>3090328.3216042253</v>
      </c>
      <c r="L222" s="8">
        <v>5471932.7303464152</v>
      </c>
    </row>
    <row r="223" spans="1:12" x14ac:dyDescent="0.25">
      <c r="A223" s="6" t="s">
        <v>293</v>
      </c>
      <c r="B223" s="8">
        <v>0.70475955000000001</v>
      </c>
      <c r="C223" s="8">
        <v>90.490148666344481</v>
      </c>
      <c r="D223" s="8">
        <v>93.772089791857368</v>
      </c>
      <c r="E223" s="8">
        <v>137.67001585655038</v>
      </c>
      <c r="F223" s="8"/>
      <c r="H223" s="6" t="s">
        <v>293</v>
      </c>
      <c r="I223" s="8">
        <v>177.35375954999998</v>
      </c>
      <c r="J223" s="8">
        <v>90.490148666344481</v>
      </c>
      <c r="K223" s="8">
        <v>93.772089791857368</v>
      </c>
      <c r="L223" s="8">
        <v>137.67001585655038</v>
      </c>
    </row>
    <row r="224" spans="1:12" x14ac:dyDescent="0.25">
      <c r="A224" s="6" t="s">
        <v>347</v>
      </c>
      <c r="B224" s="8">
        <v>215690685.23403138</v>
      </c>
      <c r="C224" s="8">
        <v>229997779.6694597</v>
      </c>
      <c r="D224" s="8">
        <v>238339452.02826068</v>
      </c>
      <c r="E224" s="8">
        <v>419331602.23274457</v>
      </c>
      <c r="F224" s="8"/>
      <c r="H224" s="6" t="s">
        <v>347</v>
      </c>
      <c r="I224" s="8">
        <v>404091760.52674747</v>
      </c>
      <c r="J224" s="8">
        <v>229997779.6694597</v>
      </c>
      <c r="K224" s="8">
        <v>238339452.02826068</v>
      </c>
      <c r="L224" s="8">
        <v>419331602.23274457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221"/>
  <sheetViews>
    <sheetView topLeftCell="D1" workbookViewId="0">
      <selection activeCell="L2" sqref="L2:L221"/>
    </sheetView>
  </sheetViews>
  <sheetFormatPr defaultRowHeight="15" x14ac:dyDescent="0.25"/>
  <cols>
    <col min="1" max="1" width="57" bestFit="1" customWidth="1"/>
    <col min="2" max="2" width="17.5703125" bestFit="1" customWidth="1"/>
    <col min="3" max="14" width="12.7109375" customWidth="1"/>
  </cols>
  <sheetData>
    <row r="1" spans="1:14" ht="60" x14ac:dyDescent="0.25">
      <c r="A1" s="2" t="s">
        <v>14</v>
      </c>
      <c r="B1" s="2" t="s">
        <v>15</v>
      </c>
      <c r="C1" s="2" t="s">
        <v>326</v>
      </c>
      <c r="D1" s="2" t="s">
        <v>327</v>
      </c>
      <c r="E1" s="2" t="s">
        <v>328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</row>
    <row r="2" spans="1:14" x14ac:dyDescent="0.25">
      <c r="A2" s="1" t="s">
        <v>79</v>
      </c>
      <c r="B2" s="1" t="s">
        <v>303</v>
      </c>
      <c r="C2" s="15">
        <v>7704.0481180060015</v>
      </c>
      <c r="D2" s="15">
        <v>640115.89312000002</v>
      </c>
      <c r="E2" s="15">
        <v>647819.94123800599</v>
      </c>
      <c r="F2" s="15">
        <v>1407300.7663028073</v>
      </c>
      <c r="G2" s="15">
        <v>0</v>
      </c>
      <c r="H2" s="15">
        <f>ExitRevenues[[#This Row],[2019/20 Exit Revenue Recovery Revenue]]+ExitRevenues[[#This Row],[2019/20 Exit Capacity Revenue]]</f>
        <v>1407300.7663028073</v>
      </c>
      <c r="I2" s="15">
        <v>1458341.4412156641</v>
      </c>
      <c r="J2" s="15">
        <v>0</v>
      </c>
      <c r="K2" s="15">
        <f>ExitRevenues[[#This Row],[2020/21 Exit Revenue Recovery Revenue]]+ExitRevenues[[#This Row],[2020/21 Exit Capacity Revenue]]</f>
        <v>1458341.4412156641</v>
      </c>
      <c r="L2" s="15">
        <v>1743436.1657586696</v>
      </c>
      <c r="M2" s="15">
        <v>0</v>
      </c>
      <c r="N2" s="15">
        <f>ExitRevenues[[#This Row],[2021/22 Exit Revenue Recovery Revenue]]+ExitRevenues[[#This Row],[2021/22 Exit Capacity Revenue]]</f>
        <v>1743436.1657586696</v>
      </c>
    </row>
    <row r="3" spans="1:14" x14ac:dyDescent="0.25">
      <c r="A3" s="1" t="s">
        <v>80</v>
      </c>
      <c r="B3" s="1" t="s">
        <v>304</v>
      </c>
      <c r="C3" s="15">
        <v>1193412.3014342757</v>
      </c>
      <c r="D3" s="15">
        <v>1824825.3658799997</v>
      </c>
      <c r="E3" s="15">
        <v>3018237.6673142752</v>
      </c>
      <c r="F3" s="15">
        <v>1171274.2052400322</v>
      </c>
      <c r="G3" s="15">
        <v>0</v>
      </c>
      <c r="H3" s="15">
        <f>ExitRevenues[[#This Row],[2019/20 Exit Revenue Recovery Revenue]]+ExitRevenues[[#This Row],[2019/20 Exit Capacity Revenue]]</f>
        <v>1171274.2052400322</v>
      </c>
      <c r="I3" s="15">
        <v>1213754.5529915148</v>
      </c>
      <c r="J3" s="15">
        <v>0</v>
      </c>
      <c r="K3" s="15">
        <f>ExitRevenues[[#This Row],[2020/21 Exit Revenue Recovery Revenue]]+ExitRevenues[[#This Row],[2020/21 Exit Capacity Revenue]]</f>
        <v>1213754.5529915148</v>
      </c>
      <c r="L3" s="15">
        <v>2286374.0136631751</v>
      </c>
      <c r="M3" s="15">
        <v>0</v>
      </c>
      <c r="N3" s="15">
        <f>ExitRevenues[[#This Row],[2021/22 Exit Revenue Recovery Revenue]]+ExitRevenues[[#This Row],[2021/22 Exit Capacity Revenue]]</f>
        <v>2286374.0136631751</v>
      </c>
    </row>
    <row r="4" spans="1:14" x14ac:dyDescent="0.25">
      <c r="A4" s="1" t="s">
        <v>81</v>
      </c>
      <c r="B4" s="1" t="s">
        <v>305</v>
      </c>
      <c r="C4" s="15">
        <v>4220562.8636541953</v>
      </c>
      <c r="D4" s="15">
        <v>1414627.4119999998</v>
      </c>
      <c r="E4" s="15">
        <v>5635190.2756541949</v>
      </c>
      <c r="F4" s="15">
        <v>2498655.1253039907</v>
      </c>
      <c r="G4" s="15">
        <v>0</v>
      </c>
      <c r="H4" s="15">
        <f>ExitRevenues[[#This Row],[2019/20 Exit Revenue Recovery Revenue]]+ExitRevenues[[#This Row],[2019/20 Exit Capacity Revenue]]</f>
        <v>2498655.1253039907</v>
      </c>
      <c r="I4" s="15">
        <v>2589277.5757592926</v>
      </c>
      <c r="J4" s="15">
        <v>0</v>
      </c>
      <c r="K4" s="15">
        <f>ExitRevenues[[#This Row],[2020/21 Exit Revenue Recovery Revenue]]+ExitRevenues[[#This Row],[2020/21 Exit Capacity Revenue]]</f>
        <v>2589277.5757592926</v>
      </c>
      <c r="L4" s="15">
        <v>5030171.078682825</v>
      </c>
      <c r="M4" s="15">
        <v>0</v>
      </c>
      <c r="N4" s="15">
        <f>ExitRevenues[[#This Row],[2021/22 Exit Revenue Recovery Revenue]]+ExitRevenues[[#This Row],[2021/22 Exit Capacity Revenue]]</f>
        <v>5030171.078682825</v>
      </c>
    </row>
    <row r="5" spans="1:14" x14ac:dyDescent="0.25">
      <c r="A5" s="1" t="s">
        <v>82</v>
      </c>
      <c r="B5" s="1" t="s">
        <v>306</v>
      </c>
      <c r="C5" s="15">
        <v>4452439.1187825594</v>
      </c>
      <c r="D5" s="15">
        <v>1050730.4720000001</v>
      </c>
      <c r="E5" s="15">
        <v>5503169.5907825595</v>
      </c>
      <c r="F5" s="15">
        <v>2640151.1718540243</v>
      </c>
      <c r="G5" s="15">
        <v>0</v>
      </c>
      <c r="H5" s="15">
        <f>ExitRevenues[[#This Row],[2019/20 Exit Revenue Recovery Revenue]]+ExitRevenues[[#This Row],[2019/20 Exit Capacity Revenue]]</f>
        <v>2640151.1718540243</v>
      </c>
      <c r="I5" s="15">
        <v>2735905.4703736096</v>
      </c>
      <c r="J5" s="15">
        <v>0</v>
      </c>
      <c r="K5" s="15">
        <f>ExitRevenues[[#This Row],[2020/21 Exit Revenue Recovery Revenue]]+ExitRevenues[[#This Row],[2020/21 Exit Capacity Revenue]]</f>
        <v>2735905.4703736096</v>
      </c>
      <c r="L5" s="15">
        <v>5315024.0437423196</v>
      </c>
      <c r="M5" s="15">
        <v>0</v>
      </c>
      <c r="N5" s="15">
        <f>ExitRevenues[[#This Row],[2021/22 Exit Revenue Recovery Revenue]]+ExitRevenues[[#This Row],[2021/22 Exit Capacity Revenue]]</f>
        <v>5315024.0437423196</v>
      </c>
    </row>
    <row r="6" spans="1:14" x14ac:dyDescent="0.25">
      <c r="A6" s="1" t="s">
        <v>83</v>
      </c>
      <c r="B6" s="1" t="s">
        <v>304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f>ExitRevenues[[#This Row],[2019/20 Exit Revenue Recovery Revenue]]+ExitRevenues[[#This Row],[2019/20 Exit Capacity Revenue]]</f>
        <v>0</v>
      </c>
      <c r="I6" s="15">
        <v>0</v>
      </c>
      <c r="J6" s="15">
        <v>0</v>
      </c>
      <c r="K6" s="15">
        <f>ExitRevenues[[#This Row],[2020/21 Exit Revenue Recovery Revenue]]+ExitRevenues[[#This Row],[2020/21 Exit Capacity Revenue]]</f>
        <v>0</v>
      </c>
      <c r="L6" s="15">
        <v>0</v>
      </c>
      <c r="M6" s="15">
        <v>0</v>
      </c>
      <c r="N6" s="15">
        <f>ExitRevenues[[#This Row],[2021/22 Exit Revenue Recovery Revenue]]+ExitRevenues[[#This Row],[2021/22 Exit Capacity Revenue]]</f>
        <v>0</v>
      </c>
    </row>
    <row r="7" spans="1:14" x14ac:dyDescent="0.25">
      <c r="A7" s="1" t="s">
        <v>84</v>
      </c>
      <c r="B7" s="1" t="s">
        <v>303</v>
      </c>
      <c r="C7" s="15">
        <v>2663.1112142375</v>
      </c>
      <c r="D7" s="15">
        <v>136818.3168</v>
      </c>
      <c r="E7" s="15">
        <v>139481.42801423749</v>
      </c>
      <c r="F7" s="15">
        <v>383410.35381826706</v>
      </c>
      <c r="G7" s="15">
        <v>0</v>
      </c>
      <c r="H7" s="15">
        <f>ExitRevenues[[#This Row],[2019/20 Exit Revenue Recovery Revenue]]+ExitRevenues[[#This Row],[2019/20 Exit Capacity Revenue]]</f>
        <v>383410.35381826706</v>
      </c>
      <c r="I7" s="15">
        <v>397316.06871308206</v>
      </c>
      <c r="J7" s="15">
        <v>0</v>
      </c>
      <c r="K7" s="15">
        <f>ExitRevenues[[#This Row],[2020/21 Exit Revenue Recovery Revenue]]+ExitRevenues[[#This Row],[2020/21 Exit Capacity Revenue]]</f>
        <v>397316.06871308206</v>
      </c>
      <c r="L7" s="15">
        <v>543679.59131466318</v>
      </c>
      <c r="M7" s="15">
        <v>0</v>
      </c>
      <c r="N7" s="15">
        <f>ExitRevenues[[#This Row],[2021/22 Exit Revenue Recovery Revenue]]+ExitRevenues[[#This Row],[2021/22 Exit Capacity Revenue]]</f>
        <v>543679.59131466318</v>
      </c>
    </row>
    <row r="8" spans="1:14" x14ac:dyDescent="0.25">
      <c r="A8" s="1" t="s">
        <v>85</v>
      </c>
      <c r="B8" s="1" t="s">
        <v>306</v>
      </c>
      <c r="C8" s="15">
        <v>4016067.8450834863</v>
      </c>
      <c r="D8" s="15">
        <v>2671070.1995999999</v>
      </c>
      <c r="E8" s="15">
        <v>6687138.0446834862</v>
      </c>
      <c r="F8" s="15">
        <v>2142799.7435702677</v>
      </c>
      <c r="G8" s="15">
        <v>0</v>
      </c>
      <c r="H8" s="15">
        <f>ExitRevenues[[#This Row],[2019/20 Exit Revenue Recovery Revenue]]+ExitRevenues[[#This Row],[2019/20 Exit Capacity Revenue]]</f>
        <v>2142799.7435702677</v>
      </c>
      <c r="I8" s="15">
        <v>2220515.8563826368</v>
      </c>
      <c r="J8" s="15">
        <v>0</v>
      </c>
      <c r="K8" s="15">
        <f>ExitRevenues[[#This Row],[2020/21 Exit Revenue Recovery Revenue]]+ExitRevenues[[#This Row],[2020/21 Exit Capacity Revenue]]</f>
        <v>2220515.8563826368</v>
      </c>
      <c r="L8" s="15">
        <v>4259205.0102287913</v>
      </c>
      <c r="M8" s="15">
        <v>0</v>
      </c>
      <c r="N8" s="15">
        <f>ExitRevenues[[#This Row],[2021/22 Exit Revenue Recovery Revenue]]+ExitRevenues[[#This Row],[2021/22 Exit Capacity Revenue]]</f>
        <v>4259205.0102287913</v>
      </c>
    </row>
    <row r="9" spans="1:14" x14ac:dyDescent="0.25">
      <c r="A9" s="1" t="s">
        <v>86</v>
      </c>
      <c r="B9" s="1" t="s">
        <v>307</v>
      </c>
      <c r="C9" s="15">
        <v>22740.786907509999</v>
      </c>
      <c r="D9" s="15">
        <v>111947.02639999999</v>
      </c>
      <c r="E9" s="15">
        <v>134687.81330750999</v>
      </c>
      <c r="F9" s="15">
        <v>144973.42620884892</v>
      </c>
      <c r="G9" s="15">
        <v>0</v>
      </c>
      <c r="H9" s="15">
        <f>ExitRevenues[[#This Row],[2019/20 Exit Revenue Recovery Revenue]]+ExitRevenues[[#This Row],[2019/20 Exit Capacity Revenue]]</f>
        <v>144973.42620884892</v>
      </c>
      <c r="I9" s="15">
        <v>150231.39358533843</v>
      </c>
      <c r="J9" s="15">
        <v>0</v>
      </c>
      <c r="K9" s="15">
        <f>ExitRevenues[[#This Row],[2020/21 Exit Revenue Recovery Revenue]]+ExitRevenues[[#This Row],[2020/21 Exit Capacity Revenue]]</f>
        <v>150231.39358533843</v>
      </c>
      <c r="L9" s="15">
        <v>245076.58633093553</v>
      </c>
      <c r="M9" s="15">
        <v>0</v>
      </c>
      <c r="N9" s="15">
        <f>ExitRevenues[[#This Row],[2021/22 Exit Revenue Recovery Revenue]]+ExitRevenues[[#This Row],[2021/22 Exit Capacity Revenue]]</f>
        <v>245076.58633093553</v>
      </c>
    </row>
    <row r="10" spans="1:14" x14ac:dyDescent="0.25">
      <c r="A10" s="1" t="s">
        <v>87</v>
      </c>
      <c r="B10" s="1" t="s">
        <v>308</v>
      </c>
      <c r="C10" s="15">
        <v>649020.96710408409</v>
      </c>
      <c r="D10" s="15">
        <v>243200.56639999998</v>
      </c>
      <c r="E10" s="15">
        <v>892221.5335040841</v>
      </c>
      <c r="F10" s="15">
        <v>298018.58083268651</v>
      </c>
      <c r="G10" s="15">
        <v>0</v>
      </c>
      <c r="H10" s="15">
        <f>ExitRevenues[[#This Row],[2019/20 Exit Revenue Recovery Revenue]]+ExitRevenues[[#This Row],[2019/20 Exit Capacity Revenue]]</f>
        <v>298018.58083268651</v>
      </c>
      <c r="I10" s="15">
        <v>308827.26499352435</v>
      </c>
      <c r="J10" s="15">
        <v>0</v>
      </c>
      <c r="K10" s="15">
        <f>ExitRevenues[[#This Row],[2020/21 Exit Revenue Recovery Revenue]]+ExitRevenues[[#This Row],[2020/21 Exit Capacity Revenue]]</f>
        <v>308827.26499352435</v>
      </c>
      <c r="L10" s="15">
        <v>588154.97881216696</v>
      </c>
      <c r="M10" s="15">
        <v>0</v>
      </c>
      <c r="N10" s="15">
        <f>ExitRevenues[[#This Row],[2021/22 Exit Revenue Recovery Revenue]]+ExitRevenues[[#This Row],[2021/22 Exit Capacity Revenue]]</f>
        <v>588154.97881216696</v>
      </c>
    </row>
    <row r="11" spans="1:14" x14ac:dyDescent="0.25">
      <c r="A11" s="1" t="s">
        <v>88</v>
      </c>
      <c r="B11" s="1" t="s">
        <v>306</v>
      </c>
      <c r="C11" s="15">
        <v>1237944.3168257403</v>
      </c>
      <c r="D11" s="15">
        <v>2378.6509999999998</v>
      </c>
      <c r="E11" s="15">
        <v>1240322.9678257403</v>
      </c>
      <c r="F11" s="15">
        <v>568441.43278830464</v>
      </c>
      <c r="G11" s="15">
        <v>0</v>
      </c>
      <c r="H11" s="15">
        <f>ExitRevenues[[#This Row],[2019/20 Exit Revenue Recovery Revenue]]+ExitRevenues[[#This Row],[2019/20 Exit Capacity Revenue]]</f>
        <v>568441.43278830464</v>
      </c>
      <c r="I11" s="15">
        <v>589057.94567074243</v>
      </c>
      <c r="J11" s="15">
        <v>0</v>
      </c>
      <c r="K11" s="15">
        <f>ExitRevenues[[#This Row],[2020/21 Exit Revenue Recovery Revenue]]+ExitRevenues[[#This Row],[2020/21 Exit Capacity Revenue]]</f>
        <v>589057.94567074243</v>
      </c>
      <c r="L11" s="15">
        <v>1121848.3690628125</v>
      </c>
      <c r="M11" s="15">
        <v>0</v>
      </c>
      <c r="N11" s="15">
        <f>ExitRevenues[[#This Row],[2021/22 Exit Revenue Recovery Revenue]]+ExitRevenues[[#This Row],[2021/22 Exit Capacity Revenue]]</f>
        <v>1121848.3690628125</v>
      </c>
    </row>
    <row r="12" spans="1:14" x14ac:dyDescent="0.25">
      <c r="A12" s="1" t="s">
        <v>89</v>
      </c>
      <c r="B12" s="1" t="s">
        <v>306</v>
      </c>
      <c r="C12" s="15">
        <v>3482875.2893804931</v>
      </c>
      <c r="D12" s="15">
        <v>1280964.1129999999</v>
      </c>
      <c r="E12" s="15">
        <v>4763839.4023804925</v>
      </c>
      <c r="F12" s="15">
        <v>2147128.5606612805</v>
      </c>
      <c r="G12" s="15">
        <v>0</v>
      </c>
      <c r="H12" s="15">
        <f>ExitRevenues[[#This Row],[2019/20 Exit Revenue Recovery Revenue]]+ExitRevenues[[#This Row],[2019/20 Exit Capacity Revenue]]</f>
        <v>2147128.5606612805</v>
      </c>
      <c r="I12" s="15">
        <v>2225001.6731365449</v>
      </c>
      <c r="J12" s="15">
        <v>0</v>
      </c>
      <c r="K12" s="15">
        <f>ExitRevenues[[#This Row],[2020/21 Exit Revenue Recovery Revenue]]+ExitRevenues[[#This Row],[2020/21 Exit Capacity Revenue]]</f>
        <v>2225001.6731365449</v>
      </c>
      <c r="L12" s="15">
        <v>4332687.504592062</v>
      </c>
      <c r="M12" s="15">
        <v>0</v>
      </c>
      <c r="N12" s="15">
        <f>ExitRevenues[[#This Row],[2021/22 Exit Revenue Recovery Revenue]]+ExitRevenues[[#This Row],[2021/22 Exit Capacity Revenue]]</f>
        <v>4332687.504592062</v>
      </c>
    </row>
    <row r="13" spans="1:14" x14ac:dyDescent="0.25">
      <c r="A13" s="1" t="s">
        <v>90</v>
      </c>
      <c r="B13" s="1" t="s">
        <v>298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f>ExitRevenues[[#This Row],[2019/20 Exit Revenue Recovery Revenue]]+ExitRevenues[[#This Row],[2019/20 Exit Capacity Revenue]]</f>
        <v>0</v>
      </c>
      <c r="I13" s="15">
        <v>0</v>
      </c>
      <c r="J13" s="15">
        <v>0</v>
      </c>
      <c r="K13" s="15">
        <f>ExitRevenues[[#This Row],[2020/21 Exit Revenue Recovery Revenue]]+ExitRevenues[[#This Row],[2020/21 Exit Capacity Revenue]]</f>
        <v>0</v>
      </c>
      <c r="L13" s="15">
        <v>0</v>
      </c>
      <c r="M13" s="15">
        <v>0</v>
      </c>
      <c r="N13" s="15">
        <f>ExitRevenues[[#This Row],[2021/22 Exit Revenue Recovery Revenue]]+ExitRevenues[[#This Row],[2021/22 Exit Capacity Revenue]]</f>
        <v>0</v>
      </c>
    </row>
    <row r="14" spans="1:14" x14ac:dyDescent="0.25">
      <c r="A14" s="1" t="s">
        <v>91</v>
      </c>
      <c r="B14" s="1" t="s">
        <v>309</v>
      </c>
      <c r="C14" s="15">
        <v>2405008.720248065</v>
      </c>
      <c r="D14" s="15">
        <v>460760.14160000003</v>
      </c>
      <c r="E14" s="15">
        <v>2865768.8618480652</v>
      </c>
      <c r="F14" s="15">
        <v>1142582.9270322723</v>
      </c>
      <c r="G14" s="15">
        <v>0</v>
      </c>
      <c r="H14" s="15">
        <f>ExitRevenues[[#This Row],[2019/20 Exit Revenue Recovery Revenue]]+ExitRevenues[[#This Row],[2019/20 Exit Capacity Revenue]]</f>
        <v>1142582.9270322723</v>
      </c>
      <c r="I14" s="15">
        <v>1184022.6854236827</v>
      </c>
      <c r="J14" s="15">
        <v>0</v>
      </c>
      <c r="K14" s="15">
        <f>ExitRevenues[[#This Row],[2020/21 Exit Revenue Recovery Revenue]]+ExitRevenues[[#This Row],[2020/21 Exit Capacity Revenue]]</f>
        <v>1184022.6854236827</v>
      </c>
      <c r="L14" s="15">
        <v>2154280.2065873942</v>
      </c>
      <c r="M14" s="15">
        <v>0</v>
      </c>
      <c r="N14" s="15">
        <f>ExitRevenues[[#This Row],[2021/22 Exit Revenue Recovery Revenue]]+ExitRevenues[[#This Row],[2021/22 Exit Capacity Revenue]]</f>
        <v>2154280.2065873942</v>
      </c>
    </row>
    <row r="15" spans="1:14" x14ac:dyDescent="0.25">
      <c r="A15" s="1" t="s">
        <v>92</v>
      </c>
      <c r="B15" s="1" t="s">
        <v>310</v>
      </c>
      <c r="C15" s="15">
        <v>875.73869547799995</v>
      </c>
      <c r="D15" s="15">
        <v>67535.356899999999</v>
      </c>
      <c r="E15" s="15">
        <v>68411.095595477993</v>
      </c>
      <c r="F15" s="15">
        <v>93914.464288104165</v>
      </c>
      <c r="G15" s="15">
        <v>0</v>
      </c>
      <c r="H15" s="15">
        <f>ExitRevenues[[#This Row],[2019/20 Exit Revenue Recovery Revenue]]+ExitRevenues[[#This Row],[2019/20 Exit Capacity Revenue]]</f>
        <v>93914.464288104165</v>
      </c>
      <c r="I15" s="15">
        <v>97320.600173283397</v>
      </c>
      <c r="J15" s="15">
        <v>0</v>
      </c>
      <c r="K15" s="15">
        <f>ExitRevenues[[#This Row],[2020/21 Exit Revenue Recovery Revenue]]+ExitRevenues[[#This Row],[2020/21 Exit Capacity Revenue]]</f>
        <v>97320.600173283397</v>
      </c>
      <c r="L15" s="15">
        <v>172578.59987505683</v>
      </c>
      <c r="M15" s="15">
        <v>0</v>
      </c>
      <c r="N15" s="15">
        <f>ExitRevenues[[#This Row],[2021/22 Exit Revenue Recovery Revenue]]+ExitRevenues[[#This Row],[2021/22 Exit Capacity Revenue]]</f>
        <v>172578.59987505683</v>
      </c>
    </row>
    <row r="16" spans="1:14" x14ac:dyDescent="0.25">
      <c r="A16" s="1" t="s">
        <v>93</v>
      </c>
      <c r="B16" s="1" t="s">
        <v>298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>ExitRevenues[[#This Row],[2019/20 Exit Revenue Recovery Revenue]]+ExitRevenues[[#This Row],[2019/20 Exit Capacity Revenue]]</f>
        <v>0</v>
      </c>
      <c r="I16" s="15">
        <v>0</v>
      </c>
      <c r="J16" s="15">
        <v>0</v>
      </c>
      <c r="K16" s="15">
        <f>ExitRevenues[[#This Row],[2020/21 Exit Revenue Recovery Revenue]]+ExitRevenues[[#This Row],[2020/21 Exit Capacity Revenue]]</f>
        <v>0</v>
      </c>
      <c r="L16" s="15">
        <v>0</v>
      </c>
      <c r="M16" s="15">
        <v>0</v>
      </c>
      <c r="N16" s="15">
        <f>ExitRevenues[[#This Row],[2021/22 Exit Revenue Recovery Revenue]]+ExitRevenues[[#This Row],[2021/22 Exit Capacity Revenue]]</f>
        <v>0</v>
      </c>
    </row>
    <row r="17" spans="1:14" x14ac:dyDescent="0.25">
      <c r="A17" s="1" t="s">
        <v>94</v>
      </c>
      <c r="B17" s="1" t="s">
        <v>311</v>
      </c>
      <c r="C17" s="15">
        <v>47.999511560000002</v>
      </c>
      <c r="D17" s="15">
        <v>21936.428359999998</v>
      </c>
      <c r="E17" s="15">
        <v>21984.427871559998</v>
      </c>
      <c r="F17" s="15">
        <v>0</v>
      </c>
      <c r="G17" s="15">
        <v>0</v>
      </c>
      <c r="H17" s="15">
        <f>ExitRevenues[[#This Row],[2019/20 Exit Revenue Recovery Revenue]]+ExitRevenues[[#This Row],[2019/20 Exit Capacity Revenue]]</f>
        <v>0</v>
      </c>
      <c r="I17" s="15">
        <v>0</v>
      </c>
      <c r="J17" s="15">
        <v>0</v>
      </c>
      <c r="K17" s="15">
        <f>ExitRevenues[[#This Row],[2020/21 Exit Revenue Recovery Revenue]]+ExitRevenues[[#This Row],[2020/21 Exit Capacity Revenue]]</f>
        <v>0</v>
      </c>
      <c r="L17" s="15">
        <v>20669.396412532751</v>
      </c>
      <c r="M17" s="15">
        <v>0</v>
      </c>
      <c r="N17" s="15">
        <f>ExitRevenues[[#This Row],[2021/22 Exit Revenue Recovery Revenue]]+ExitRevenues[[#This Row],[2021/22 Exit Capacity Revenue]]</f>
        <v>20669.396412532751</v>
      </c>
    </row>
    <row r="18" spans="1:14" x14ac:dyDescent="0.25">
      <c r="A18" s="1" t="s">
        <v>95</v>
      </c>
      <c r="B18" s="1" t="s">
        <v>304</v>
      </c>
      <c r="C18" s="15">
        <v>2213.5104443606001</v>
      </c>
      <c r="D18" s="15">
        <v>859698.34601199988</v>
      </c>
      <c r="E18" s="15">
        <v>861911.85645636043</v>
      </c>
      <c r="F18" s="15">
        <v>440856.19046068331</v>
      </c>
      <c r="G18" s="15">
        <v>0</v>
      </c>
      <c r="H18" s="15">
        <f>ExitRevenues[[#This Row],[2019/20 Exit Revenue Recovery Revenue]]+ExitRevenues[[#This Row],[2019/20 Exit Capacity Revenue]]</f>
        <v>440856.19046068331</v>
      </c>
      <c r="I18" s="15">
        <v>456845.37915397115</v>
      </c>
      <c r="J18" s="15">
        <v>0</v>
      </c>
      <c r="K18" s="15">
        <f>ExitRevenues[[#This Row],[2020/21 Exit Revenue Recovery Revenue]]+ExitRevenues[[#This Row],[2020/21 Exit Capacity Revenue]]</f>
        <v>456845.37915397115</v>
      </c>
      <c r="L18" s="15">
        <v>810123.81503403012</v>
      </c>
      <c r="M18" s="15">
        <v>0</v>
      </c>
      <c r="N18" s="15">
        <f>ExitRevenues[[#This Row],[2021/22 Exit Revenue Recovery Revenue]]+ExitRevenues[[#This Row],[2021/22 Exit Capacity Revenue]]</f>
        <v>810123.81503403012</v>
      </c>
    </row>
    <row r="19" spans="1:14" x14ac:dyDescent="0.25">
      <c r="A19" s="1" t="s">
        <v>96</v>
      </c>
      <c r="B19" s="1" t="s">
        <v>311</v>
      </c>
      <c r="C19" s="15">
        <v>38975.511378231997</v>
      </c>
      <c r="D19" s="15">
        <v>17812337.779192001</v>
      </c>
      <c r="E19" s="15">
        <v>17851313.290570233</v>
      </c>
      <c r="F19" s="15">
        <v>9133313.0336000919</v>
      </c>
      <c r="G19" s="15">
        <v>0</v>
      </c>
      <c r="H19" s="15">
        <f>ExitRevenues[[#This Row],[2019/20 Exit Revenue Recovery Revenue]]+ExitRevenues[[#This Row],[2019/20 Exit Capacity Revenue]]</f>
        <v>9133313.0336000919</v>
      </c>
      <c r="I19" s="15">
        <v>9464564.5134454705</v>
      </c>
      <c r="J19" s="15">
        <v>0</v>
      </c>
      <c r="K19" s="15">
        <f>ExitRevenues[[#This Row],[2020/21 Exit Revenue Recovery Revenue]]+ExitRevenues[[#This Row],[2020/21 Exit Capacity Revenue]]</f>
        <v>9464564.5134454705</v>
      </c>
      <c r="L19" s="15">
        <v>16783510.266575262</v>
      </c>
      <c r="M19" s="15">
        <v>0</v>
      </c>
      <c r="N19" s="15">
        <f>ExitRevenues[[#This Row],[2021/22 Exit Revenue Recovery Revenue]]+ExitRevenues[[#This Row],[2021/22 Exit Capacity Revenue]]</f>
        <v>16783510.266575262</v>
      </c>
    </row>
    <row r="20" spans="1:14" x14ac:dyDescent="0.25">
      <c r="A20" s="1" t="s">
        <v>97</v>
      </c>
      <c r="B20" s="1" t="s">
        <v>307</v>
      </c>
      <c r="C20" s="15">
        <v>12369.339989369</v>
      </c>
      <c r="D20" s="15">
        <v>34688.486360000003</v>
      </c>
      <c r="E20" s="15">
        <v>47057.826349369003</v>
      </c>
      <c r="F20" s="15">
        <v>39421.995702802211</v>
      </c>
      <c r="G20" s="15">
        <v>0</v>
      </c>
      <c r="H20" s="15">
        <f>ExitRevenues[[#This Row],[2019/20 Exit Revenue Recovery Revenue]]+ExitRevenues[[#This Row],[2019/20 Exit Capacity Revenue]]</f>
        <v>39421.995702802211</v>
      </c>
      <c r="I20" s="15">
        <v>40851.771991753536</v>
      </c>
      <c r="J20" s="15">
        <v>0</v>
      </c>
      <c r="K20" s="15">
        <f>ExitRevenues[[#This Row],[2020/21 Exit Revenue Recovery Revenue]]+ExitRevenues[[#This Row],[2020/21 Exit Capacity Revenue]]</f>
        <v>40851.771991753536</v>
      </c>
      <c r="L20" s="15">
        <v>62645.737340742722</v>
      </c>
      <c r="M20" s="15">
        <v>0</v>
      </c>
      <c r="N20" s="15">
        <f>ExitRevenues[[#This Row],[2021/22 Exit Revenue Recovery Revenue]]+ExitRevenues[[#This Row],[2021/22 Exit Capacity Revenue]]</f>
        <v>62645.737340742722</v>
      </c>
    </row>
    <row r="21" spans="1:14" x14ac:dyDescent="0.25">
      <c r="A21" s="1" t="s">
        <v>98</v>
      </c>
      <c r="B21" s="1" t="s">
        <v>303</v>
      </c>
      <c r="C21" s="15">
        <v>5297.5110719695003</v>
      </c>
      <c r="D21" s="15">
        <v>379007.65100000001</v>
      </c>
      <c r="E21" s="15">
        <v>384305.16207196953</v>
      </c>
      <c r="F21" s="15">
        <v>878569.15366398951</v>
      </c>
      <c r="G21" s="15">
        <v>0</v>
      </c>
      <c r="H21" s="15">
        <f>ExitRevenues[[#This Row],[2019/20 Exit Revenue Recovery Revenue]]+ExitRevenues[[#This Row],[2019/20 Exit Capacity Revenue]]</f>
        <v>878569.15366398951</v>
      </c>
      <c r="I21" s="15">
        <v>910433.53094166017</v>
      </c>
      <c r="J21" s="15">
        <v>0</v>
      </c>
      <c r="K21" s="15">
        <f>ExitRevenues[[#This Row],[2020/21 Exit Revenue Recovery Revenue]]+ExitRevenues[[#This Row],[2020/21 Exit Capacity Revenue]]</f>
        <v>910433.53094166017</v>
      </c>
      <c r="L21" s="15">
        <v>1162653.4755916672</v>
      </c>
      <c r="M21" s="15">
        <v>0</v>
      </c>
      <c r="N21" s="15">
        <f>ExitRevenues[[#This Row],[2021/22 Exit Revenue Recovery Revenue]]+ExitRevenues[[#This Row],[2021/22 Exit Capacity Revenue]]</f>
        <v>1162653.4755916672</v>
      </c>
    </row>
    <row r="22" spans="1:14" x14ac:dyDescent="0.25">
      <c r="A22" s="1" t="s">
        <v>99</v>
      </c>
      <c r="B22" s="1" t="s">
        <v>304</v>
      </c>
      <c r="C22" s="15">
        <v>119.71401750000001</v>
      </c>
      <c r="D22" s="15">
        <v>371.96280000000002</v>
      </c>
      <c r="E22" s="15">
        <v>491.67681750000003</v>
      </c>
      <c r="F22" s="15">
        <v>231.13266025445031</v>
      </c>
      <c r="G22" s="15">
        <v>0</v>
      </c>
      <c r="H22" s="15">
        <f>ExitRevenues[[#This Row],[2019/20 Exit Revenue Recovery Revenue]]+ExitRevenues[[#This Row],[2019/20 Exit Capacity Revenue]]</f>
        <v>231.13266025445031</v>
      </c>
      <c r="I22" s="15">
        <v>239.5154930193213</v>
      </c>
      <c r="J22" s="15">
        <v>0</v>
      </c>
      <c r="K22" s="15">
        <f>ExitRevenues[[#This Row],[2020/21 Exit Revenue Recovery Revenue]]+ExitRevenues[[#This Row],[2020/21 Exit Capacity Revenue]]</f>
        <v>239.5154930193213</v>
      </c>
      <c r="L22" s="15">
        <v>438.54259190204016</v>
      </c>
      <c r="M22" s="15">
        <v>0</v>
      </c>
      <c r="N22" s="15">
        <f>ExitRevenues[[#This Row],[2021/22 Exit Revenue Recovery Revenue]]+ExitRevenues[[#This Row],[2021/22 Exit Capacity Revenue]]</f>
        <v>438.54259190204016</v>
      </c>
    </row>
    <row r="23" spans="1:14" x14ac:dyDescent="0.25">
      <c r="A23" s="1" t="s">
        <v>100</v>
      </c>
      <c r="B23" s="1" t="s">
        <v>298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>ExitRevenues[[#This Row],[2019/20 Exit Revenue Recovery Revenue]]+ExitRevenues[[#This Row],[2019/20 Exit Capacity Revenue]]</f>
        <v>0</v>
      </c>
      <c r="I23" s="15">
        <v>0</v>
      </c>
      <c r="J23" s="15">
        <v>0</v>
      </c>
      <c r="K23" s="15">
        <f>ExitRevenues[[#This Row],[2020/21 Exit Revenue Recovery Revenue]]+ExitRevenues[[#This Row],[2020/21 Exit Capacity Revenue]]</f>
        <v>0</v>
      </c>
      <c r="L23" s="15">
        <v>0</v>
      </c>
      <c r="M23" s="15">
        <v>0</v>
      </c>
      <c r="N23" s="15">
        <f>ExitRevenues[[#This Row],[2021/22 Exit Revenue Recovery Revenue]]+ExitRevenues[[#This Row],[2021/22 Exit Capacity Revenue]]</f>
        <v>0</v>
      </c>
    </row>
    <row r="24" spans="1:14" x14ac:dyDescent="0.25">
      <c r="A24" s="1" t="s">
        <v>101</v>
      </c>
      <c r="B24" s="1" t="s">
        <v>312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f>ExitRevenues[[#This Row],[2019/20 Exit Revenue Recovery Revenue]]+ExitRevenues[[#This Row],[2019/20 Exit Capacity Revenue]]</f>
        <v>0</v>
      </c>
      <c r="I24" s="15">
        <v>0</v>
      </c>
      <c r="J24" s="15">
        <v>0</v>
      </c>
      <c r="K24" s="15">
        <f>ExitRevenues[[#This Row],[2020/21 Exit Revenue Recovery Revenue]]+ExitRevenues[[#This Row],[2020/21 Exit Capacity Revenue]]</f>
        <v>0</v>
      </c>
      <c r="L24" s="15">
        <v>0</v>
      </c>
      <c r="M24" s="15">
        <v>0</v>
      </c>
      <c r="N24" s="15">
        <f>ExitRevenues[[#This Row],[2021/22 Exit Revenue Recovery Revenue]]+ExitRevenues[[#This Row],[2021/22 Exit Capacity Revenue]]</f>
        <v>0</v>
      </c>
    </row>
    <row r="25" spans="1:14" x14ac:dyDescent="0.25">
      <c r="A25" s="1" t="s">
        <v>102</v>
      </c>
      <c r="B25" s="1" t="s">
        <v>298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f>ExitRevenues[[#This Row],[2019/20 Exit Revenue Recovery Revenue]]+ExitRevenues[[#This Row],[2019/20 Exit Capacity Revenue]]</f>
        <v>0</v>
      </c>
      <c r="I25" s="15">
        <v>0</v>
      </c>
      <c r="J25" s="15">
        <v>0</v>
      </c>
      <c r="K25" s="15">
        <f>ExitRevenues[[#This Row],[2020/21 Exit Revenue Recovery Revenue]]+ExitRevenues[[#This Row],[2020/21 Exit Capacity Revenue]]</f>
        <v>0</v>
      </c>
      <c r="L25" s="15">
        <v>0</v>
      </c>
      <c r="M25" s="15">
        <v>0</v>
      </c>
      <c r="N25" s="15">
        <f>ExitRevenues[[#This Row],[2021/22 Exit Revenue Recovery Revenue]]+ExitRevenues[[#This Row],[2021/22 Exit Capacity Revenue]]</f>
        <v>0</v>
      </c>
    </row>
    <row r="26" spans="1:14" x14ac:dyDescent="0.25">
      <c r="A26" s="1" t="s">
        <v>103</v>
      </c>
      <c r="B26" s="1" t="s">
        <v>298</v>
      </c>
      <c r="C26" s="15">
        <v>395757.285200816</v>
      </c>
      <c r="D26" s="15">
        <v>0</v>
      </c>
      <c r="E26" s="15">
        <v>395757.285200816</v>
      </c>
      <c r="F26" s="15">
        <v>247928.60799394443</v>
      </c>
      <c r="G26" s="15">
        <v>0</v>
      </c>
      <c r="H26" s="15">
        <f>ExitRevenues[[#This Row],[2019/20 Exit Revenue Recovery Revenue]]+ExitRevenues[[#This Row],[2019/20 Exit Capacity Revenue]]</f>
        <v>247928.60799394443</v>
      </c>
      <c r="I26" s="15">
        <v>256920.60443508986</v>
      </c>
      <c r="J26" s="15">
        <v>0</v>
      </c>
      <c r="K26" s="15">
        <f>ExitRevenues[[#This Row],[2020/21 Exit Revenue Recovery Revenue]]+ExitRevenues[[#This Row],[2020/21 Exit Capacity Revenue]]</f>
        <v>256920.60443508986</v>
      </c>
      <c r="L26" s="15">
        <v>461623.91936130106</v>
      </c>
      <c r="M26" s="15">
        <v>0</v>
      </c>
      <c r="N26" s="15">
        <f>ExitRevenues[[#This Row],[2021/22 Exit Revenue Recovery Revenue]]+ExitRevenues[[#This Row],[2021/22 Exit Capacity Revenue]]</f>
        <v>461623.91936130106</v>
      </c>
    </row>
    <row r="27" spans="1:14" x14ac:dyDescent="0.25">
      <c r="A27" s="1" t="s">
        <v>104</v>
      </c>
      <c r="B27" s="1" t="s">
        <v>303</v>
      </c>
      <c r="C27" s="15">
        <v>7466.3077056770007</v>
      </c>
      <c r="D27" s="15">
        <v>532857.37559999991</v>
      </c>
      <c r="E27" s="15">
        <v>540323.68330567691</v>
      </c>
      <c r="F27" s="15">
        <v>1061942.5261443947</v>
      </c>
      <c r="G27" s="15">
        <v>0</v>
      </c>
      <c r="H27" s="15">
        <f>ExitRevenues[[#This Row],[2019/20 Exit Revenue Recovery Revenue]]+ExitRevenues[[#This Row],[2019/20 Exit Capacity Revenue]]</f>
        <v>1061942.5261443947</v>
      </c>
      <c r="I27" s="15">
        <v>1100457.5788970992</v>
      </c>
      <c r="J27" s="15">
        <v>0</v>
      </c>
      <c r="K27" s="15">
        <f>ExitRevenues[[#This Row],[2020/21 Exit Revenue Recovery Revenue]]+ExitRevenues[[#This Row],[2020/21 Exit Capacity Revenue]]</f>
        <v>1100457.5788970992</v>
      </c>
      <c r="L27" s="15">
        <v>1503846.5793378337</v>
      </c>
      <c r="M27" s="15">
        <v>0</v>
      </c>
      <c r="N27" s="15">
        <f>ExitRevenues[[#This Row],[2021/22 Exit Revenue Recovery Revenue]]+ExitRevenues[[#This Row],[2021/22 Exit Capacity Revenue]]</f>
        <v>1503846.5793378337</v>
      </c>
    </row>
    <row r="28" spans="1:14" x14ac:dyDescent="0.25">
      <c r="A28" s="1" t="s">
        <v>105</v>
      </c>
      <c r="B28" s="1" t="s">
        <v>312</v>
      </c>
      <c r="C28" s="15">
        <v>5545.9844501380003</v>
      </c>
      <c r="D28" s="15">
        <v>1390109.0196400001</v>
      </c>
      <c r="E28" s="15">
        <v>1395655.004090138</v>
      </c>
      <c r="F28" s="15">
        <v>712096.71070682537</v>
      </c>
      <c r="G28" s="15">
        <v>0</v>
      </c>
      <c r="H28" s="15">
        <f>ExitRevenues[[#This Row],[2019/20 Exit Revenue Recovery Revenue]]+ExitRevenues[[#This Row],[2019/20 Exit Capacity Revenue]]</f>
        <v>712096.71070682537</v>
      </c>
      <c r="I28" s="15">
        <v>737923.38371659548</v>
      </c>
      <c r="J28" s="15">
        <v>0</v>
      </c>
      <c r="K28" s="15">
        <f>ExitRevenues[[#This Row],[2020/21 Exit Revenue Recovery Revenue]]+ExitRevenues[[#This Row],[2020/21 Exit Capacity Revenue]]</f>
        <v>737923.38371659548</v>
      </c>
      <c r="L28" s="15">
        <v>1083370.5867351214</v>
      </c>
      <c r="M28" s="15">
        <v>0</v>
      </c>
      <c r="N28" s="15">
        <f>ExitRevenues[[#This Row],[2021/22 Exit Revenue Recovery Revenue]]+ExitRevenues[[#This Row],[2021/22 Exit Capacity Revenue]]</f>
        <v>1083370.5867351214</v>
      </c>
    </row>
    <row r="29" spans="1:14" x14ac:dyDescent="0.25">
      <c r="A29" s="1" t="s">
        <v>106</v>
      </c>
      <c r="B29" s="1" t="s">
        <v>313</v>
      </c>
      <c r="C29" s="15">
        <v>159781.75570375202</v>
      </c>
      <c r="D29" s="15">
        <v>1934599.6317999999</v>
      </c>
      <c r="E29" s="15">
        <v>2094381.3875037518</v>
      </c>
      <c r="F29" s="15">
        <v>1962988.6767863056</v>
      </c>
      <c r="G29" s="15">
        <v>0</v>
      </c>
      <c r="H29" s="15">
        <f>ExitRevenues[[#This Row],[2019/20 Exit Revenue Recovery Revenue]]+ExitRevenues[[#This Row],[2019/20 Exit Capacity Revenue]]</f>
        <v>1962988.6767863056</v>
      </c>
      <c r="I29" s="15">
        <v>2034183.3135750631</v>
      </c>
      <c r="J29" s="15">
        <v>0</v>
      </c>
      <c r="K29" s="15">
        <f>ExitRevenues[[#This Row],[2020/21 Exit Revenue Recovery Revenue]]+ExitRevenues[[#This Row],[2020/21 Exit Capacity Revenue]]</f>
        <v>2034183.3135750631</v>
      </c>
      <c r="L29" s="15">
        <v>2953896.609274901</v>
      </c>
      <c r="M29" s="15">
        <v>0</v>
      </c>
      <c r="N29" s="15">
        <f>ExitRevenues[[#This Row],[2021/22 Exit Revenue Recovery Revenue]]+ExitRevenues[[#This Row],[2021/22 Exit Capacity Revenue]]</f>
        <v>2953896.609274901</v>
      </c>
    </row>
    <row r="30" spans="1:14" x14ac:dyDescent="0.25">
      <c r="A30" s="1" t="s">
        <v>107</v>
      </c>
      <c r="B30" s="1" t="s">
        <v>312</v>
      </c>
      <c r="C30" s="15">
        <v>2694.3622464000005</v>
      </c>
      <c r="D30" s="15">
        <v>84418.223999999987</v>
      </c>
      <c r="E30" s="15">
        <v>87112.586246399995</v>
      </c>
      <c r="F30" s="15">
        <v>0</v>
      </c>
      <c r="G30" s="15">
        <v>0</v>
      </c>
      <c r="H30" s="15">
        <f>ExitRevenues[[#This Row],[2019/20 Exit Revenue Recovery Revenue]]+ExitRevenues[[#This Row],[2019/20 Exit Capacity Revenue]]</f>
        <v>0</v>
      </c>
      <c r="I30" s="15">
        <v>0</v>
      </c>
      <c r="J30" s="15">
        <v>0</v>
      </c>
      <c r="K30" s="15">
        <f>ExitRevenues[[#This Row],[2020/21 Exit Revenue Recovery Revenue]]+ExitRevenues[[#This Row],[2020/21 Exit Capacity Revenue]]</f>
        <v>0</v>
      </c>
      <c r="L30" s="15">
        <v>64330.555402729027</v>
      </c>
      <c r="M30" s="15">
        <v>0</v>
      </c>
      <c r="N30" s="15">
        <f>ExitRevenues[[#This Row],[2021/22 Exit Revenue Recovery Revenue]]+ExitRevenues[[#This Row],[2021/22 Exit Capacity Revenue]]</f>
        <v>64330.555402729027</v>
      </c>
    </row>
    <row r="31" spans="1:14" x14ac:dyDescent="0.25">
      <c r="A31" s="1" t="s">
        <v>108</v>
      </c>
      <c r="B31" s="1" t="s">
        <v>305</v>
      </c>
      <c r="C31" s="15">
        <v>467435.68567400001</v>
      </c>
      <c r="D31" s="15">
        <v>472181.44379999995</v>
      </c>
      <c r="E31" s="15">
        <v>939617.12947399996</v>
      </c>
      <c r="F31" s="15">
        <v>357023.62024563557</v>
      </c>
      <c r="G31" s="15">
        <v>0</v>
      </c>
      <c r="H31" s="15">
        <f>ExitRevenues[[#This Row],[2019/20 Exit Revenue Recovery Revenue]]+ExitRevenues[[#This Row],[2019/20 Exit Capacity Revenue]]</f>
        <v>357023.62024563557</v>
      </c>
      <c r="I31" s="15">
        <v>369972.32813630393</v>
      </c>
      <c r="J31" s="15">
        <v>0</v>
      </c>
      <c r="K31" s="15">
        <f>ExitRevenues[[#This Row],[2020/21 Exit Revenue Recovery Revenue]]+ExitRevenues[[#This Row],[2020/21 Exit Capacity Revenue]]</f>
        <v>369972.32813630393</v>
      </c>
      <c r="L31" s="15">
        <v>714150.89992726862</v>
      </c>
      <c r="M31" s="15">
        <v>0</v>
      </c>
      <c r="N31" s="15">
        <f>ExitRevenues[[#This Row],[2021/22 Exit Revenue Recovery Revenue]]+ExitRevenues[[#This Row],[2021/22 Exit Capacity Revenue]]</f>
        <v>714150.89992726862</v>
      </c>
    </row>
    <row r="32" spans="1:14" x14ac:dyDescent="0.25">
      <c r="A32" s="1" t="s">
        <v>109</v>
      </c>
      <c r="B32" s="1" t="s">
        <v>312</v>
      </c>
      <c r="C32" s="15">
        <v>4874.1288381170007</v>
      </c>
      <c r="D32" s="15">
        <v>1221707.4392600001</v>
      </c>
      <c r="E32" s="15">
        <v>1226581.5680981171</v>
      </c>
      <c r="F32" s="15">
        <v>858404.98118363519</v>
      </c>
      <c r="G32" s="15">
        <v>0</v>
      </c>
      <c r="H32" s="15">
        <f>ExitRevenues[[#This Row],[2019/20 Exit Revenue Recovery Revenue]]+ExitRevenues[[#This Row],[2019/20 Exit Capacity Revenue]]</f>
        <v>858404.98118363519</v>
      </c>
      <c r="I32" s="15">
        <v>889538.03435696336</v>
      </c>
      <c r="J32" s="15">
        <v>0</v>
      </c>
      <c r="K32" s="15">
        <f>ExitRevenues[[#This Row],[2020/21 Exit Revenue Recovery Revenue]]+ExitRevenues[[#This Row],[2020/21 Exit Capacity Revenue]]</f>
        <v>889538.03435696336</v>
      </c>
      <c r="L32" s="15">
        <v>1200094.1124339614</v>
      </c>
      <c r="M32" s="15">
        <v>0</v>
      </c>
      <c r="N32" s="15">
        <f>ExitRevenues[[#This Row],[2021/22 Exit Revenue Recovery Revenue]]+ExitRevenues[[#This Row],[2021/22 Exit Capacity Revenue]]</f>
        <v>1200094.1124339614</v>
      </c>
    </row>
    <row r="33" spans="1:14" x14ac:dyDescent="0.25">
      <c r="A33" s="1" t="s">
        <v>110</v>
      </c>
      <c r="B33" s="1" t="s">
        <v>308</v>
      </c>
      <c r="C33" s="15">
        <v>8515488.1532307807</v>
      </c>
      <c r="D33" s="15">
        <v>3578771.6425999999</v>
      </c>
      <c r="E33" s="15">
        <v>12094259.795830781</v>
      </c>
      <c r="F33" s="15">
        <v>5537825.6313334983</v>
      </c>
      <c r="G33" s="15">
        <v>0</v>
      </c>
      <c r="H33" s="15">
        <f>ExitRevenues[[#This Row],[2019/20 Exit Revenue Recovery Revenue]]+ExitRevenues[[#This Row],[2019/20 Exit Capacity Revenue]]</f>
        <v>5537825.6313334983</v>
      </c>
      <c r="I33" s="15">
        <v>5738674.2093638778</v>
      </c>
      <c r="J33" s="15">
        <v>0</v>
      </c>
      <c r="K33" s="15">
        <f>ExitRevenues[[#This Row],[2020/21 Exit Revenue Recovery Revenue]]+ExitRevenues[[#This Row],[2020/21 Exit Capacity Revenue]]</f>
        <v>5738674.2093638778</v>
      </c>
      <c r="L33" s="15">
        <v>9500743.7193178721</v>
      </c>
      <c r="M33" s="15">
        <v>0</v>
      </c>
      <c r="N33" s="15">
        <f>ExitRevenues[[#This Row],[2021/22 Exit Revenue Recovery Revenue]]+ExitRevenues[[#This Row],[2021/22 Exit Capacity Revenue]]</f>
        <v>9500743.7193178721</v>
      </c>
    </row>
    <row r="34" spans="1:14" x14ac:dyDescent="0.25">
      <c r="A34" s="1" t="s">
        <v>111</v>
      </c>
      <c r="B34" s="1" t="s">
        <v>305</v>
      </c>
      <c r="C34" s="15">
        <v>700456.61228787666</v>
      </c>
      <c r="D34" s="15">
        <v>762092.44979999994</v>
      </c>
      <c r="E34" s="15">
        <v>1462549.0620878767</v>
      </c>
      <c r="F34" s="15">
        <v>2010891.1850266454</v>
      </c>
      <c r="G34" s="15">
        <v>0</v>
      </c>
      <c r="H34" s="15">
        <f>ExitRevenues[[#This Row],[2019/20 Exit Revenue Recovery Revenue]]+ExitRevenues[[#This Row],[2019/20 Exit Capacity Revenue]]</f>
        <v>2010891.1850266454</v>
      </c>
      <c r="I34" s="15">
        <v>2083823.1734954054</v>
      </c>
      <c r="J34" s="15">
        <v>0</v>
      </c>
      <c r="K34" s="15">
        <f>ExitRevenues[[#This Row],[2020/21 Exit Revenue Recovery Revenue]]+ExitRevenues[[#This Row],[2020/21 Exit Capacity Revenue]]</f>
        <v>2083823.1734954054</v>
      </c>
      <c r="L34" s="15">
        <v>3510267.540805948</v>
      </c>
      <c r="M34" s="15">
        <v>0</v>
      </c>
      <c r="N34" s="15">
        <f>ExitRevenues[[#This Row],[2021/22 Exit Revenue Recovery Revenue]]+ExitRevenues[[#This Row],[2021/22 Exit Capacity Revenue]]</f>
        <v>3510267.540805948</v>
      </c>
    </row>
    <row r="35" spans="1:14" x14ac:dyDescent="0.25">
      <c r="A35" s="1" t="s">
        <v>112</v>
      </c>
      <c r="B35" s="1" t="s">
        <v>304</v>
      </c>
      <c r="C35" s="15">
        <v>2717.5566549669998</v>
      </c>
      <c r="D35" s="15">
        <v>22456.665219999999</v>
      </c>
      <c r="E35" s="15">
        <v>25174.221874966999</v>
      </c>
      <c r="F35" s="15">
        <v>9692.9666003575312</v>
      </c>
      <c r="G35" s="15">
        <v>0</v>
      </c>
      <c r="H35" s="15">
        <f>ExitRevenues[[#This Row],[2019/20 Exit Revenue Recovery Revenue]]+ExitRevenues[[#This Row],[2019/20 Exit Capacity Revenue]]</f>
        <v>9692.9666003575312</v>
      </c>
      <c r="I35" s="15">
        <v>10044.51587044695</v>
      </c>
      <c r="J35" s="15">
        <v>0</v>
      </c>
      <c r="K35" s="15">
        <f>ExitRevenues[[#This Row],[2020/21 Exit Revenue Recovery Revenue]]+ExitRevenues[[#This Row],[2020/21 Exit Capacity Revenue]]</f>
        <v>10044.51587044695</v>
      </c>
      <c r="L35" s="15">
        <v>16920.311891913923</v>
      </c>
      <c r="M35" s="15">
        <v>0</v>
      </c>
      <c r="N35" s="15">
        <f>ExitRevenues[[#This Row],[2021/22 Exit Revenue Recovery Revenue]]+ExitRevenues[[#This Row],[2021/22 Exit Capacity Revenue]]</f>
        <v>16920.311891913923</v>
      </c>
    </row>
    <row r="36" spans="1:14" x14ac:dyDescent="0.25">
      <c r="A36" s="1" t="s">
        <v>113</v>
      </c>
      <c r="B36" s="1" t="s">
        <v>304</v>
      </c>
      <c r="C36" s="15">
        <v>87156.650511700005</v>
      </c>
      <c r="D36" s="15">
        <v>967157.05240000004</v>
      </c>
      <c r="E36" s="15">
        <v>1054313.7029117001</v>
      </c>
      <c r="F36" s="15">
        <v>417453.83450185484</v>
      </c>
      <c r="G36" s="15">
        <v>0</v>
      </c>
      <c r="H36" s="15">
        <f>ExitRevenues[[#This Row],[2019/20 Exit Revenue Recovery Revenue]]+ExitRevenues[[#This Row],[2019/20 Exit Capacity Revenue]]</f>
        <v>417453.83450185484</v>
      </c>
      <c r="I36" s="15">
        <v>432594.25506306277</v>
      </c>
      <c r="J36" s="15">
        <v>0</v>
      </c>
      <c r="K36" s="15">
        <f>ExitRevenues[[#This Row],[2020/21 Exit Revenue Recovery Revenue]]+ExitRevenues[[#This Row],[2020/21 Exit Capacity Revenue]]</f>
        <v>432594.25506306277</v>
      </c>
      <c r="L36" s="15">
        <v>728719.01570219593</v>
      </c>
      <c r="M36" s="15">
        <v>0</v>
      </c>
      <c r="N36" s="15">
        <f>ExitRevenues[[#This Row],[2021/22 Exit Revenue Recovery Revenue]]+ExitRevenues[[#This Row],[2021/22 Exit Capacity Revenue]]</f>
        <v>728719.01570219593</v>
      </c>
    </row>
    <row r="37" spans="1:14" x14ac:dyDescent="0.25">
      <c r="A37" s="1" t="s">
        <v>114</v>
      </c>
      <c r="B37" s="1" t="s">
        <v>314</v>
      </c>
      <c r="C37" s="15">
        <v>7271956.8785118638</v>
      </c>
      <c r="D37" s="15">
        <v>2908657.9939999999</v>
      </c>
      <c r="E37" s="15">
        <v>10180614.872511864</v>
      </c>
      <c r="F37" s="15">
        <v>3858508.4957743404</v>
      </c>
      <c r="G37" s="15">
        <v>0</v>
      </c>
      <c r="H37" s="15">
        <f>ExitRevenues[[#This Row],[2019/20 Exit Revenue Recovery Revenue]]+ExitRevenues[[#This Row],[2019/20 Exit Capacity Revenue]]</f>
        <v>3858508.4957743404</v>
      </c>
      <c r="I37" s="15">
        <v>3998450.7757026791</v>
      </c>
      <c r="J37" s="15">
        <v>0</v>
      </c>
      <c r="K37" s="15">
        <f>ExitRevenues[[#This Row],[2020/21 Exit Revenue Recovery Revenue]]+ExitRevenues[[#This Row],[2020/21 Exit Capacity Revenue]]</f>
        <v>3998450.7757026791</v>
      </c>
      <c r="L37" s="15">
        <v>7168749.6062964872</v>
      </c>
      <c r="M37" s="15">
        <v>0</v>
      </c>
      <c r="N37" s="15">
        <f>ExitRevenues[[#This Row],[2021/22 Exit Revenue Recovery Revenue]]+ExitRevenues[[#This Row],[2021/22 Exit Capacity Revenue]]</f>
        <v>7168749.6062964872</v>
      </c>
    </row>
    <row r="38" spans="1:14" x14ac:dyDescent="0.25">
      <c r="A38" s="1" t="s">
        <v>115</v>
      </c>
      <c r="B38" s="1" t="s">
        <v>314</v>
      </c>
      <c r="C38" s="15">
        <v>5382889.9537260886</v>
      </c>
      <c r="D38" s="15">
        <v>1175303.5689999999</v>
      </c>
      <c r="E38" s="15">
        <v>6558193.5227260888</v>
      </c>
      <c r="F38" s="15">
        <v>3052740.2303511477</v>
      </c>
      <c r="G38" s="15">
        <v>0</v>
      </c>
      <c r="H38" s="15">
        <f>ExitRevenues[[#This Row],[2019/20 Exit Revenue Recovery Revenue]]+ExitRevenues[[#This Row],[2019/20 Exit Capacity Revenue]]</f>
        <v>3052740.2303511477</v>
      </c>
      <c r="I38" s="15">
        <v>3163458.5113481088</v>
      </c>
      <c r="J38" s="15">
        <v>0</v>
      </c>
      <c r="K38" s="15">
        <f>ExitRevenues[[#This Row],[2020/21 Exit Revenue Recovery Revenue]]+ExitRevenues[[#This Row],[2020/21 Exit Capacity Revenue]]</f>
        <v>3163458.5113481088</v>
      </c>
      <c r="L38" s="15">
        <v>5671707.1760816239</v>
      </c>
      <c r="M38" s="15">
        <v>0</v>
      </c>
      <c r="N38" s="15">
        <f>ExitRevenues[[#This Row],[2021/22 Exit Revenue Recovery Revenue]]+ExitRevenues[[#This Row],[2021/22 Exit Capacity Revenue]]</f>
        <v>5671707.1760816239</v>
      </c>
    </row>
    <row r="39" spans="1:14" x14ac:dyDescent="0.25">
      <c r="A39" s="1" t="s">
        <v>116</v>
      </c>
      <c r="B39" s="1" t="s">
        <v>304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>ExitRevenues[[#This Row],[2019/20 Exit Revenue Recovery Revenue]]+ExitRevenues[[#This Row],[2019/20 Exit Capacity Revenue]]</f>
        <v>0</v>
      </c>
      <c r="I39" s="15">
        <v>0</v>
      </c>
      <c r="J39" s="15">
        <v>0</v>
      </c>
      <c r="K39" s="15">
        <f>ExitRevenues[[#This Row],[2020/21 Exit Revenue Recovery Revenue]]+ExitRevenues[[#This Row],[2020/21 Exit Capacity Revenue]]</f>
        <v>0</v>
      </c>
      <c r="L39" s="15">
        <v>0</v>
      </c>
      <c r="M39" s="15">
        <v>0</v>
      </c>
      <c r="N39" s="15">
        <f>ExitRevenues[[#This Row],[2021/22 Exit Revenue Recovery Revenue]]+ExitRevenues[[#This Row],[2021/22 Exit Capacity Revenue]]</f>
        <v>0</v>
      </c>
    </row>
    <row r="40" spans="1:14" x14ac:dyDescent="0.25">
      <c r="A40" s="1" t="s">
        <v>117</v>
      </c>
      <c r="B40" s="1" t="s">
        <v>310</v>
      </c>
      <c r="C40" s="15">
        <v>6503.8502233480012</v>
      </c>
      <c r="D40" s="15">
        <v>65377.972659999992</v>
      </c>
      <c r="E40" s="15">
        <v>71881.822883347995</v>
      </c>
      <c r="F40" s="15">
        <v>81721.228895232562</v>
      </c>
      <c r="G40" s="15">
        <v>0</v>
      </c>
      <c r="H40" s="15">
        <f>ExitRevenues[[#This Row],[2019/20 Exit Revenue Recovery Revenue]]+ExitRevenues[[#This Row],[2019/20 Exit Capacity Revenue]]</f>
        <v>81721.228895232562</v>
      </c>
      <c r="I40" s="15">
        <v>84685.134534592682</v>
      </c>
      <c r="J40" s="15">
        <v>0</v>
      </c>
      <c r="K40" s="15">
        <f>ExitRevenues[[#This Row],[2020/21 Exit Revenue Recovery Revenue]]+ExitRevenues[[#This Row],[2020/21 Exit Capacity Revenue]]</f>
        <v>84685.134534592682</v>
      </c>
      <c r="L40" s="15">
        <v>150932.34345667996</v>
      </c>
      <c r="M40" s="15">
        <v>0</v>
      </c>
      <c r="N40" s="15">
        <f>ExitRevenues[[#This Row],[2021/22 Exit Revenue Recovery Revenue]]+ExitRevenues[[#This Row],[2021/22 Exit Capacity Revenue]]</f>
        <v>150932.34345667996</v>
      </c>
    </row>
    <row r="41" spans="1:14" x14ac:dyDescent="0.25">
      <c r="A41" s="1" t="s">
        <v>118</v>
      </c>
      <c r="B41" s="1" t="s">
        <v>303</v>
      </c>
      <c r="C41" s="15">
        <v>19921.668079363</v>
      </c>
      <c r="D41" s="15">
        <v>1423313.21</v>
      </c>
      <c r="E41" s="15">
        <v>1443234.8780793629</v>
      </c>
      <c r="F41" s="15">
        <v>2937647.8299013637</v>
      </c>
      <c r="G41" s="15">
        <v>0</v>
      </c>
      <c r="H41" s="15">
        <f>ExitRevenues[[#This Row],[2019/20 Exit Revenue Recovery Revenue]]+ExitRevenues[[#This Row],[2019/20 Exit Capacity Revenue]]</f>
        <v>2937647.8299013637</v>
      </c>
      <c r="I41" s="15">
        <v>3044191.8832300422</v>
      </c>
      <c r="J41" s="15">
        <v>0</v>
      </c>
      <c r="K41" s="15">
        <f>ExitRevenues[[#This Row],[2020/21 Exit Revenue Recovery Revenue]]+ExitRevenues[[#This Row],[2020/21 Exit Capacity Revenue]]</f>
        <v>3044191.8832300422</v>
      </c>
      <c r="L41" s="15">
        <v>4173129.8786263182</v>
      </c>
      <c r="M41" s="15">
        <v>0</v>
      </c>
      <c r="N41" s="15">
        <f>ExitRevenues[[#This Row],[2021/22 Exit Revenue Recovery Revenue]]+ExitRevenues[[#This Row],[2021/22 Exit Capacity Revenue]]</f>
        <v>4173129.8786263182</v>
      </c>
    </row>
    <row r="42" spans="1:14" x14ac:dyDescent="0.25">
      <c r="A42" s="1" t="s">
        <v>119</v>
      </c>
      <c r="B42" s="1" t="s">
        <v>307</v>
      </c>
      <c r="C42" s="15">
        <v>297931.31208777748</v>
      </c>
      <c r="D42" s="15">
        <v>611115.01572000002</v>
      </c>
      <c r="E42" s="15">
        <v>909046.32780777756</v>
      </c>
      <c r="F42" s="15">
        <v>483844.48947685468</v>
      </c>
      <c r="G42" s="15">
        <v>0</v>
      </c>
      <c r="H42" s="15">
        <f>ExitRevenues[[#This Row],[2019/20 Exit Revenue Recovery Revenue]]+ExitRevenues[[#This Row],[2019/20 Exit Capacity Revenue]]</f>
        <v>483844.48947685468</v>
      </c>
      <c r="I42" s="15">
        <v>501392.79889804887</v>
      </c>
      <c r="J42" s="15">
        <v>0</v>
      </c>
      <c r="K42" s="15">
        <f>ExitRevenues[[#This Row],[2020/21 Exit Revenue Recovery Revenue]]+ExitRevenues[[#This Row],[2020/21 Exit Capacity Revenue]]</f>
        <v>501392.79889804887</v>
      </c>
      <c r="L42" s="15">
        <v>802607.31995429506</v>
      </c>
      <c r="M42" s="15">
        <v>0</v>
      </c>
      <c r="N42" s="15">
        <f>ExitRevenues[[#This Row],[2021/22 Exit Revenue Recovery Revenue]]+ExitRevenues[[#This Row],[2021/22 Exit Capacity Revenue]]</f>
        <v>802607.31995429506</v>
      </c>
    </row>
    <row r="43" spans="1:14" x14ac:dyDescent="0.25">
      <c r="A43" s="1" t="s">
        <v>120</v>
      </c>
      <c r="B43" s="1" t="s">
        <v>303</v>
      </c>
      <c r="C43" s="15">
        <v>7609.9840873825015</v>
      </c>
      <c r="D43" s="15">
        <v>6214.2007399999993</v>
      </c>
      <c r="E43" s="15">
        <v>13824.184827382502</v>
      </c>
      <c r="F43" s="15">
        <v>1303022.3280845319</v>
      </c>
      <c r="G43" s="15">
        <v>0</v>
      </c>
      <c r="H43" s="15">
        <f>ExitRevenues[[#This Row],[2019/20 Exit Revenue Recovery Revenue]]+ExitRevenues[[#This Row],[2019/20 Exit Capacity Revenue]]</f>
        <v>1303022.3280845319</v>
      </c>
      <c r="I43" s="15">
        <v>1350280.9814189437</v>
      </c>
      <c r="J43" s="15">
        <v>0</v>
      </c>
      <c r="K43" s="15">
        <f>ExitRevenues[[#This Row],[2020/21 Exit Revenue Recovery Revenue]]+ExitRevenues[[#This Row],[2020/21 Exit Capacity Revenue]]</f>
        <v>1350280.9814189437</v>
      </c>
      <c r="L43" s="15">
        <v>1610014.1036884689</v>
      </c>
      <c r="M43" s="15">
        <v>0</v>
      </c>
      <c r="N43" s="15">
        <f>ExitRevenues[[#This Row],[2021/22 Exit Revenue Recovery Revenue]]+ExitRevenues[[#This Row],[2021/22 Exit Capacity Revenue]]</f>
        <v>1610014.1036884689</v>
      </c>
    </row>
    <row r="44" spans="1:14" x14ac:dyDescent="0.25">
      <c r="A44" s="1" t="s">
        <v>121</v>
      </c>
      <c r="B44" s="1" t="s">
        <v>304</v>
      </c>
      <c r="C44" s="15">
        <v>1034736.8890673429</v>
      </c>
      <c r="D44" s="15">
        <v>1440423.6543399999</v>
      </c>
      <c r="E44" s="15">
        <v>2475160.5434073429</v>
      </c>
      <c r="F44" s="15">
        <v>833309.10900044697</v>
      </c>
      <c r="G44" s="15">
        <v>0</v>
      </c>
      <c r="H44" s="15">
        <f>ExitRevenues[[#This Row],[2019/20 Exit Revenue Recovery Revenue]]+ExitRevenues[[#This Row],[2019/20 Exit Capacity Revenue]]</f>
        <v>833309.10900044697</v>
      </c>
      <c r="I44" s="15">
        <v>863531.97276407143</v>
      </c>
      <c r="J44" s="15">
        <v>0</v>
      </c>
      <c r="K44" s="15">
        <f>ExitRevenues[[#This Row],[2020/21 Exit Revenue Recovery Revenue]]+ExitRevenues[[#This Row],[2020/21 Exit Capacity Revenue]]</f>
        <v>863531.97276407143</v>
      </c>
      <c r="L44" s="15">
        <v>1598182.2627777192</v>
      </c>
      <c r="M44" s="15">
        <v>0</v>
      </c>
      <c r="N44" s="15">
        <f>ExitRevenues[[#This Row],[2021/22 Exit Revenue Recovery Revenue]]+ExitRevenues[[#This Row],[2021/22 Exit Capacity Revenue]]</f>
        <v>1598182.2627777192</v>
      </c>
    </row>
    <row r="45" spans="1:14" x14ac:dyDescent="0.25">
      <c r="A45" s="1" t="s">
        <v>122</v>
      </c>
      <c r="B45" s="1" t="s">
        <v>305</v>
      </c>
      <c r="C45" s="15">
        <v>329543.98073586763</v>
      </c>
      <c r="D45" s="15">
        <v>234253.23899999997</v>
      </c>
      <c r="E45" s="15">
        <v>563797.21973586758</v>
      </c>
      <c r="F45" s="15">
        <v>300371.31255470752</v>
      </c>
      <c r="G45" s="15">
        <v>0</v>
      </c>
      <c r="H45" s="15">
        <f>ExitRevenues[[#This Row],[2019/20 Exit Revenue Recovery Revenue]]+ExitRevenues[[#This Row],[2019/20 Exit Capacity Revenue]]</f>
        <v>300371.31255470752</v>
      </c>
      <c r="I45" s="15">
        <v>311265.32674438937</v>
      </c>
      <c r="J45" s="15">
        <v>0</v>
      </c>
      <c r="K45" s="15">
        <f>ExitRevenues[[#This Row],[2020/21 Exit Revenue Recovery Revenue]]+ExitRevenues[[#This Row],[2020/21 Exit Capacity Revenue]]</f>
        <v>311265.32674438937</v>
      </c>
      <c r="L45" s="15">
        <v>595945.84545966715</v>
      </c>
      <c r="M45" s="15">
        <v>0</v>
      </c>
      <c r="N45" s="15">
        <f>ExitRevenues[[#This Row],[2021/22 Exit Revenue Recovery Revenue]]+ExitRevenues[[#This Row],[2021/22 Exit Capacity Revenue]]</f>
        <v>595945.84545966715</v>
      </c>
    </row>
    <row r="46" spans="1:14" x14ac:dyDescent="0.25">
      <c r="A46" s="1" t="s">
        <v>123</v>
      </c>
      <c r="B46" s="1" t="s">
        <v>304</v>
      </c>
      <c r="C46" s="15">
        <v>1083.3722111519999</v>
      </c>
      <c r="D46" s="15">
        <v>3932.4067200000004</v>
      </c>
      <c r="E46" s="15">
        <v>5015.778931152</v>
      </c>
      <c r="F46" s="15">
        <v>1760.9598207884142</v>
      </c>
      <c r="G46" s="15">
        <v>0</v>
      </c>
      <c r="H46" s="15">
        <f>ExitRevenues[[#This Row],[2019/20 Exit Revenue Recovery Revenue]]+ExitRevenues[[#This Row],[2019/20 Exit Capacity Revenue]]</f>
        <v>1760.9598207884142</v>
      </c>
      <c r="I46" s="15">
        <v>1824.8271758695842</v>
      </c>
      <c r="J46" s="15">
        <v>0</v>
      </c>
      <c r="K46" s="15">
        <f>ExitRevenues[[#This Row],[2020/21 Exit Revenue Recovery Revenue]]+ExitRevenues[[#This Row],[2020/21 Exit Capacity Revenue]]</f>
        <v>1824.8271758695842</v>
      </c>
      <c r="L46" s="15">
        <v>3493.7979938717308</v>
      </c>
      <c r="M46" s="15">
        <v>0</v>
      </c>
      <c r="N46" s="15">
        <f>ExitRevenues[[#This Row],[2021/22 Exit Revenue Recovery Revenue]]+ExitRevenues[[#This Row],[2021/22 Exit Capacity Revenue]]</f>
        <v>3493.7979938717308</v>
      </c>
    </row>
    <row r="47" spans="1:14" x14ac:dyDescent="0.25">
      <c r="A47" s="1" t="s">
        <v>124</v>
      </c>
      <c r="B47" s="1" t="s">
        <v>310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f>ExitRevenues[[#This Row],[2019/20 Exit Revenue Recovery Revenue]]+ExitRevenues[[#This Row],[2019/20 Exit Capacity Revenue]]</f>
        <v>0</v>
      </c>
      <c r="I47" s="15">
        <v>0</v>
      </c>
      <c r="J47" s="15">
        <v>0</v>
      </c>
      <c r="K47" s="15">
        <f>ExitRevenues[[#This Row],[2020/21 Exit Revenue Recovery Revenue]]+ExitRevenues[[#This Row],[2020/21 Exit Capacity Revenue]]</f>
        <v>0</v>
      </c>
      <c r="L47" s="15">
        <v>0</v>
      </c>
      <c r="M47" s="15">
        <v>0</v>
      </c>
      <c r="N47" s="15">
        <f>ExitRevenues[[#This Row],[2021/22 Exit Revenue Recovery Revenue]]+ExitRevenues[[#This Row],[2021/22 Exit Capacity Revenue]]</f>
        <v>0</v>
      </c>
    </row>
    <row r="48" spans="1:14" x14ac:dyDescent="0.25">
      <c r="A48" s="1" t="s">
        <v>125</v>
      </c>
      <c r="B48" s="1" t="s">
        <v>303</v>
      </c>
      <c r="C48" s="15">
        <v>1272.094116728</v>
      </c>
      <c r="D48" s="15">
        <v>118106.43262000001</v>
      </c>
      <c r="E48" s="15">
        <v>119378.526736728</v>
      </c>
      <c r="F48" s="15">
        <v>218320.04496868723</v>
      </c>
      <c r="G48" s="15">
        <v>0</v>
      </c>
      <c r="H48" s="15">
        <f>ExitRevenues[[#This Row],[2019/20 Exit Revenue Recovery Revenue]]+ExitRevenues[[#This Row],[2019/20 Exit Capacity Revenue]]</f>
        <v>218320.04496868723</v>
      </c>
      <c r="I48" s="15">
        <v>226238.18351378443</v>
      </c>
      <c r="J48" s="15">
        <v>0</v>
      </c>
      <c r="K48" s="15">
        <f>ExitRevenues[[#This Row],[2020/21 Exit Revenue Recovery Revenue]]+ExitRevenues[[#This Row],[2020/21 Exit Capacity Revenue]]</f>
        <v>226238.18351378443</v>
      </c>
      <c r="L48" s="15">
        <v>284518.92566322448</v>
      </c>
      <c r="M48" s="15">
        <v>0</v>
      </c>
      <c r="N48" s="15">
        <f>ExitRevenues[[#This Row],[2021/22 Exit Revenue Recovery Revenue]]+ExitRevenues[[#This Row],[2021/22 Exit Capacity Revenue]]</f>
        <v>284518.92566322448</v>
      </c>
    </row>
    <row r="49" spans="1:14" x14ac:dyDescent="0.25">
      <c r="A49" s="1" t="s">
        <v>126</v>
      </c>
      <c r="B49" s="1" t="s">
        <v>304</v>
      </c>
      <c r="C49" s="15">
        <v>1205014.9057457279</v>
      </c>
      <c r="D49" s="15">
        <v>2052683.9555200001</v>
      </c>
      <c r="E49" s="15">
        <v>3257698.8612657283</v>
      </c>
      <c r="F49" s="15">
        <v>1067881.17159857</v>
      </c>
      <c r="G49" s="15">
        <v>0</v>
      </c>
      <c r="H49" s="15">
        <f>ExitRevenues[[#This Row],[2019/20 Exit Revenue Recovery Revenue]]+ExitRevenues[[#This Row],[2019/20 Exit Capacity Revenue]]</f>
        <v>1067881.17159857</v>
      </c>
      <c r="I49" s="15">
        <v>1106611.610059367</v>
      </c>
      <c r="J49" s="15">
        <v>0</v>
      </c>
      <c r="K49" s="15">
        <f>ExitRevenues[[#This Row],[2020/21 Exit Revenue Recovery Revenue]]+ExitRevenues[[#This Row],[2020/21 Exit Capacity Revenue]]</f>
        <v>1106611.610059367</v>
      </c>
      <c r="L49" s="15">
        <v>2067240.5825529853</v>
      </c>
      <c r="M49" s="15">
        <v>0</v>
      </c>
      <c r="N49" s="15">
        <f>ExitRevenues[[#This Row],[2021/22 Exit Revenue Recovery Revenue]]+ExitRevenues[[#This Row],[2021/22 Exit Capacity Revenue]]</f>
        <v>2067240.5825529853</v>
      </c>
    </row>
    <row r="50" spans="1:14" x14ac:dyDescent="0.25">
      <c r="A50" s="1" t="s">
        <v>61</v>
      </c>
      <c r="B50" s="1" t="s">
        <v>298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>ExitRevenues[[#This Row],[2019/20 Exit Revenue Recovery Revenue]]+ExitRevenues[[#This Row],[2019/20 Exit Capacity Revenue]]</f>
        <v>0</v>
      </c>
      <c r="I50" s="15">
        <v>0</v>
      </c>
      <c r="J50" s="15">
        <v>0</v>
      </c>
      <c r="K50" s="15">
        <f>ExitRevenues[[#This Row],[2020/21 Exit Revenue Recovery Revenue]]+ExitRevenues[[#This Row],[2020/21 Exit Capacity Revenue]]</f>
        <v>0</v>
      </c>
      <c r="L50" s="15">
        <v>0</v>
      </c>
      <c r="M50" s="15">
        <v>0</v>
      </c>
      <c r="N50" s="15">
        <f>ExitRevenues[[#This Row],[2021/22 Exit Revenue Recovery Revenue]]+ExitRevenues[[#This Row],[2021/22 Exit Capacity Revenue]]</f>
        <v>0</v>
      </c>
    </row>
    <row r="51" spans="1:14" x14ac:dyDescent="0.25">
      <c r="A51" s="1" t="s">
        <v>127</v>
      </c>
      <c r="B51" s="1" t="s">
        <v>312</v>
      </c>
      <c r="C51" s="15">
        <v>2402.6630664960003</v>
      </c>
      <c r="D51" s="15">
        <v>1568.3098200000002</v>
      </c>
      <c r="E51" s="15">
        <v>3970.9728864960007</v>
      </c>
      <c r="F51" s="15">
        <v>1350.6665796543375</v>
      </c>
      <c r="G51" s="15">
        <v>0</v>
      </c>
      <c r="H51" s="15">
        <f>ExitRevenues[[#This Row],[2019/20 Exit Revenue Recovery Revenue]]+ExitRevenues[[#This Row],[2019/20 Exit Capacity Revenue]]</f>
        <v>1350.6665796543375</v>
      </c>
      <c r="I51" s="15">
        <v>1399.6532180890699</v>
      </c>
      <c r="J51" s="15">
        <v>0</v>
      </c>
      <c r="K51" s="15">
        <f>ExitRevenues[[#This Row],[2020/21 Exit Revenue Recovery Revenue]]+ExitRevenues[[#This Row],[2020/21 Exit Capacity Revenue]]</f>
        <v>1399.6532180890699</v>
      </c>
      <c r="L51" s="15">
        <v>2521.4421730033382</v>
      </c>
      <c r="M51" s="15">
        <v>0</v>
      </c>
      <c r="N51" s="15">
        <f>ExitRevenues[[#This Row],[2021/22 Exit Revenue Recovery Revenue]]+ExitRevenues[[#This Row],[2021/22 Exit Capacity Revenue]]</f>
        <v>2521.4421730033382</v>
      </c>
    </row>
    <row r="52" spans="1:14" x14ac:dyDescent="0.25">
      <c r="A52" s="1" t="s">
        <v>128</v>
      </c>
      <c r="B52" s="1" t="s">
        <v>309</v>
      </c>
      <c r="C52" s="15">
        <v>625266.81653603399</v>
      </c>
      <c r="D52" s="15">
        <v>169201.03375999999</v>
      </c>
      <c r="E52" s="15">
        <v>794467.85029603401</v>
      </c>
      <c r="F52" s="15">
        <v>342905.61671925336</v>
      </c>
      <c r="G52" s="15">
        <v>0</v>
      </c>
      <c r="H52" s="15">
        <f>ExitRevenues[[#This Row],[2019/20 Exit Revenue Recovery Revenue]]+ExitRevenues[[#This Row],[2019/20 Exit Capacity Revenue]]</f>
        <v>342905.61671925336</v>
      </c>
      <c r="I52" s="15">
        <v>355342.2859287365</v>
      </c>
      <c r="J52" s="15">
        <v>0</v>
      </c>
      <c r="K52" s="15">
        <f>ExitRevenues[[#This Row],[2020/21 Exit Revenue Recovery Revenue]]+ExitRevenues[[#This Row],[2020/21 Exit Capacity Revenue]]</f>
        <v>355342.2859287365</v>
      </c>
      <c r="L52" s="15">
        <v>675350.97410478722</v>
      </c>
      <c r="M52" s="15">
        <v>0</v>
      </c>
      <c r="N52" s="15">
        <f>ExitRevenues[[#This Row],[2021/22 Exit Revenue Recovery Revenue]]+ExitRevenues[[#This Row],[2021/22 Exit Capacity Revenue]]</f>
        <v>675350.97410478722</v>
      </c>
    </row>
    <row r="53" spans="1:14" x14ac:dyDescent="0.25">
      <c r="A53" s="1" t="s">
        <v>129</v>
      </c>
      <c r="B53" s="1" t="s">
        <v>304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f>ExitRevenues[[#This Row],[2019/20 Exit Revenue Recovery Revenue]]+ExitRevenues[[#This Row],[2019/20 Exit Capacity Revenue]]</f>
        <v>0</v>
      </c>
      <c r="I53" s="15">
        <v>0</v>
      </c>
      <c r="J53" s="15">
        <v>0</v>
      </c>
      <c r="K53" s="15">
        <f>ExitRevenues[[#This Row],[2020/21 Exit Revenue Recovery Revenue]]+ExitRevenues[[#This Row],[2020/21 Exit Capacity Revenue]]</f>
        <v>0</v>
      </c>
      <c r="L53" s="15">
        <v>0</v>
      </c>
      <c r="M53" s="15">
        <v>0</v>
      </c>
      <c r="N53" s="15">
        <f>ExitRevenues[[#This Row],[2021/22 Exit Revenue Recovery Revenue]]+ExitRevenues[[#This Row],[2021/22 Exit Capacity Revenue]]</f>
        <v>0</v>
      </c>
    </row>
    <row r="54" spans="1:14" x14ac:dyDescent="0.25">
      <c r="A54" s="1" t="s">
        <v>130</v>
      </c>
      <c r="B54" s="1" t="s">
        <v>309</v>
      </c>
      <c r="C54" s="15">
        <v>660365.9474887572</v>
      </c>
      <c r="D54" s="15">
        <v>128377.16099999999</v>
      </c>
      <c r="E54" s="15">
        <v>788743.10848875716</v>
      </c>
      <c r="F54" s="15">
        <v>308237.85957810376</v>
      </c>
      <c r="G54" s="15">
        <v>0</v>
      </c>
      <c r="H54" s="15">
        <f>ExitRevenues[[#This Row],[2019/20 Exit Revenue Recovery Revenue]]+ExitRevenues[[#This Row],[2019/20 Exit Capacity Revenue]]</f>
        <v>308237.85957810376</v>
      </c>
      <c r="I54" s="15">
        <v>319417.18155622855</v>
      </c>
      <c r="J54" s="15">
        <v>0</v>
      </c>
      <c r="K54" s="15">
        <f>ExitRevenues[[#This Row],[2020/21 Exit Revenue Recovery Revenue]]+ExitRevenues[[#This Row],[2020/21 Exit Capacity Revenue]]</f>
        <v>319417.18155622855</v>
      </c>
      <c r="L54" s="15">
        <v>574987.36790458788</v>
      </c>
      <c r="M54" s="15">
        <v>0</v>
      </c>
      <c r="N54" s="15">
        <f>ExitRevenues[[#This Row],[2021/22 Exit Revenue Recovery Revenue]]+ExitRevenues[[#This Row],[2021/22 Exit Capacity Revenue]]</f>
        <v>574987.36790458788</v>
      </c>
    </row>
    <row r="55" spans="1:14" x14ac:dyDescent="0.25">
      <c r="A55" s="1" t="s">
        <v>131</v>
      </c>
      <c r="B55" s="1" t="s">
        <v>313</v>
      </c>
      <c r="C55" s="15">
        <v>1008.9745618565003</v>
      </c>
      <c r="D55" s="15">
        <v>67217.055399999997</v>
      </c>
      <c r="E55" s="15">
        <v>68226.029961856504</v>
      </c>
      <c r="F55" s="15">
        <v>139203.79384008513</v>
      </c>
      <c r="G55" s="15">
        <v>0</v>
      </c>
      <c r="H55" s="15">
        <f>ExitRevenues[[#This Row],[2019/20 Exit Revenue Recovery Revenue]]+ExitRevenues[[#This Row],[2019/20 Exit Capacity Revenue]]</f>
        <v>139203.79384008513</v>
      </c>
      <c r="I55" s="15">
        <v>144252.50535801754</v>
      </c>
      <c r="J55" s="15">
        <v>0</v>
      </c>
      <c r="K55" s="15">
        <f>ExitRevenues[[#This Row],[2020/21 Exit Revenue Recovery Revenue]]+ExitRevenues[[#This Row],[2020/21 Exit Capacity Revenue]]</f>
        <v>144252.50535801754</v>
      </c>
      <c r="L55" s="15">
        <v>188565.38101400118</v>
      </c>
      <c r="M55" s="15">
        <v>0</v>
      </c>
      <c r="N55" s="15">
        <f>ExitRevenues[[#This Row],[2021/22 Exit Revenue Recovery Revenue]]+ExitRevenues[[#This Row],[2021/22 Exit Capacity Revenue]]</f>
        <v>188565.38101400118</v>
      </c>
    </row>
    <row r="56" spans="1:14" x14ac:dyDescent="0.25">
      <c r="A56" s="1" t="s">
        <v>132</v>
      </c>
      <c r="B56" s="1" t="s">
        <v>313</v>
      </c>
      <c r="C56" s="15">
        <v>885.53333061000001</v>
      </c>
      <c r="D56" s="15">
        <v>1769.62302</v>
      </c>
      <c r="E56" s="15">
        <v>2655.1563506100001</v>
      </c>
      <c r="F56" s="15">
        <v>7010.4264061116537</v>
      </c>
      <c r="G56" s="15">
        <v>0</v>
      </c>
      <c r="H56" s="15">
        <f>ExitRevenues[[#This Row],[2019/20 Exit Revenue Recovery Revenue]]+ExitRevenues[[#This Row],[2019/20 Exit Capacity Revenue]]</f>
        <v>7010.4264061116537</v>
      </c>
      <c r="I56" s="15">
        <v>7264.6839918123214</v>
      </c>
      <c r="J56" s="15">
        <v>0</v>
      </c>
      <c r="K56" s="15">
        <f>ExitRevenues[[#This Row],[2020/21 Exit Revenue Recovery Revenue]]+ExitRevenues[[#This Row],[2020/21 Exit Capacity Revenue]]</f>
        <v>7264.6839918123214</v>
      </c>
      <c r="L56" s="15">
        <v>9979.0586221261219</v>
      </c>
      <c r="M56" s="15">
        <v>0</v>
      </c>
      <c r="N56" s="15">
        <f>ExitRevenues[[#This Row],[2021/22 Exit Revenue Recovery Revenue]]+ExitRevenues[[#This Row],[2021/22 Exit Capacity Revenue]]</f>
        <v>9979.0586221261219</v>
      </c>
    </row>
    <row r="57" spans="1:14" x14ac:dyDescent="0.25">
      <c r="A57" s="1" t="s">
        <v>133</v>
      </c>
      <c r="B57" s="1" t="s">
        <v>304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f>ExitRevenues[[#This Row],[2019/20 Exit Revenue Recovery Revenue]]+ExitRevenues[[#This Row],[2019/20 Exit Capacity Revenue]]</f>
        <v>0</v>
      </c>
      <c r="I57" s="15">
        <v>0</v>
      </c>
      <c r="J57" s="15">
        <v>0</v>
      </c>
      <c r="K57" s="15">
        <f>ExitRevenues[[#This Row],[2020/21 Exit Revenue Recovery Revenue]]+ExitRevenues[[#This Row],[2020/21 Exit Capacity Revenue]]</f>
        <v>0</v>
      </c>
      <c r="L57" s="15">
        <v>0</v>
      </c>
      <c r="M57" s="15">
        <v>0</v>
      </c>
      <c r="N57" s="15">
        <f>ExitRevenues[[#This Row],[2021/22 Exit Revenue Recovery Revenue]]+ExitRevenues[[#This Row],[2021/22 Exit Capacity Revenue]]</f>
        <v>0</v>
      </c>
    </row>
    <row r="58" spans="1:14" x14ac:dyDescent="0.25">
      <c r="A58" s="1" t="s">
        <v>134</v>
      </c>
      <c r="B58" s="1" t="s">
        <v>313</v>
      </c>
      <c r="C58" s="15">
        <v>14028.393792248004</v>
      </c>
      <c r="D58" s="15">
        <v>1174674.5208000001</v>
      </c>
      <c r="E58" s="15">
        <v>1188702.9145922482</v>
      </c>
      <c r="F58" s="15">
        <v>1334649.3068224133</v>
      </c>
      <c r="G58" s="15">
        <v>0</v>
      </c>
      <c r="H58" s="15">
        <f>ExitRevenues[[#This Row],[2019/20 Exit Revenue Recovery Revenue]]+ExitRevenues[[#This Row],[2019/20 Exit Capacity Revenue]]</f>
        <v>1334649.3068224133</v>
      </c>
      <c r="I58" s="15">
        <v>1383055.0229446022</v>
      </c>
      <c r="J58" s="15">
        <v>0</v>
      </c>
      <c r="K58" s="15">
        <f>ExitRevenues[[#This Row],[2020/21 Exit Revenue Recovery Revenue]]+ExitRevenues[[#This Row],[2020/21 Exit Capacity Revenue]]</f>
        <v>1383055.0229446022</v>
      </c>
      <c r="L58" s="15">
        <v>2029934.474245124</v>
      </c>
      <c r="M58" s="15">
        <v>0</v>
      </c>
      <c r="N58" s="15">
        <f>ExitRevenues[[#This Row],[2021/22 Exit Revenue Recovery Revenue]]+ExitRevenues[[#This Row],[2021/22 Exit Capacity Revenue]]</f>
        <v>2029934.474245124</v>
      </c>
    </row>
    <row r="59" spans="1:14" x14ac:dyDescent="0.25">
      <c r="A59" s="1" t="s">
        <v>135</v>
      </c>
      <c r="B59" s="1" t="s">
        <v>314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>ExitRevenues[[#This Row],[2019/20 Exit Revenue Recovery Revenue]]+ExitRevenues[[#This Row],[2019/20 Exit Capacity Revenue]]</f>
        <v>0</v>
      </c>
      <c r="I59" s="15">
        <v>0</v>
      </c>
      <c r="J59" s="15">
        <v>0</v>
      </c>
      <c r="K59" s="15">
        <f>ExitRevenues[[#This Row],[2020/21 Exit Revenue Recovery Revenue]]+ExitRevenues[[#This Row],[2020/21 Exit Capacity Revenue]]</f>
        <v>0</v>
      </c>
      <c r="L59" s="15">
        <v>0</v>
      </c>
      <c r="M59" s="15">
        <v>0</v>
      </c>
      <c r="N59" s="15">
        <f>ExitRevenues[[#This Row],[2021/22 Exit Revenue Recovery Revenue]]+ExitRevenues[[#This Row],[2021/22 Exit Capacity Revenue]]</f>
        <v>0</v>
      </c>
    </row>
    <row r="60" spans="1:14" x14ac:dyDescent="0.25">
      <c r="A60" s="1" t="s">
        <v>136</v>
      </c>
      <c r="B60" s="1" t="s">
        <v>298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>ExitRevenues[[#This Row],[2019/20 Exit Revenue Recovery Revenue]]+ExitRevenues[[#This Row],[2019/20 Exit Capacity Revenue]]</f>
        <v>0</v>
      </c>
      <c r="I60" s="15">
        <v>0</v>
      </c>
      <c r="J60" s="15">
        <v>0</v>
      </c>
      <c r="K60" s="15">
        <f>ExitRevenues[[#This Row],[2020/21 Exit Revenue Recovery Revenue]]+ExitRevenues[[#This Row],[2020/21 Exit Capacity Revenue]]</f>
        <v>0</v>
      </c>
      <c r="L60" s="15">
        <v>0</v>
      </c>
      <c r="M60" s="15">
        <v>0</v>
      </c>
      <c r="N60" s="15">
        <f>ExitRevenues[[#This Row],[2021/22 Exit Revenue Recovery Revenue]]+ExitRevenues[[#This Row],[2021/22 Exit Capacity Revenue]]</f>
        <v>0</v>
      </c>
    </row>
    <row r="61" spans="1:14" x14ac:dyDescent="0.25">
      <c r="A61" s="1" t="s">
        <v>137</v>
      </c>
      <c r="B61" s="1" t="s">
        <v>304</v>
      </c>
      <c r="C61" s="15">
        <v>163876.38983100001</v>
      </c>
      <c r="D61" s="15">
        <v>227312.2665</v>
      </c>
      <c r="E61" s="15">
        <v>391188.65633100003</v>
      </c>
      <c r="F61" s="15">
        <v>131514.89168670337</v>
      </c>
      <c r="G61" s="15">
        <v>0</v>
      </c>
      <c r="H61" s="15">
        <f>ExitRevenues[[#This Row],[2019/20 Exit Revenue Recovery Revenue]]+ExitRevenues[[#This Row],[2019/20 Exit Capacity Revenue]]</f>
        <v>131514.89168670337</v>
      </c>
      <c r="I61" s="15">
        <v>136284.73832752887</v>
      </c>
      <c r="J61" s="15">
        <v>0</v>
      </c>
      <c r="K61" s="15">
        <f>ExitRevenues[[#This Row],[2020/21 Exit Revenue Recovery Revenue]]+ExitRevenues[[#This Row],[2020/21 Exit Capacity Revenue]]</f>
        <v>136284.73832752887</v>
      </c>
      <c r="L61" s="15">
        <v>252225.38907515554</v>
      </c>
      <c r="M61" s="15">
        <v>0</v>
      </c>
      <c r="N61" s="15">
        <f>ExitRevenues[[#This Row],[2021/22 Exit Revenue Recovery Revenue]]+ExitRevenues[[#This Row],[2021/22 Exit Capacity Revenue]]</f>
        <v>252225.38907515554</v>
      </c>
    </row>
    <row r="62" spans="1:14" x14ac:dyDescent="0.25">
      <c r="A62" s="1" t="s">
        <v>138</v>
      </c>
      <c r="B62" s="1" t="s">
        <v>304</v>
      </c>
      <c r="C62" s="15">
        <v>1456238.735848512</v>
      </c>
      <c r="D62" s="15">
        <v>2772470.4585600002</v>
      </c>
      <c r="E62" s="15">
        <v>4228709.1944085117</v>
      </c>
      <c r="F62" s="15">
        <v>1774064.8269680184</v>
      </c>
      <c r="G62" s="15">
        <v>0</v>
      </c>
      <c r="H62" s="15">
        <f>ExitRevenues[[#This Row],[2019/20 Exit Revenue Recovery Revenue]]+ExitRevenues[[#This Row],[2019/20 Exit Capacity Revenue]]</f>
        <v>1774064.8269680184</v>
      </c>
      <c r="I62" s="15">
        <v>1838407.4808454092</v>
      </c>
      <c r="J62" s="15">
        <v>0</v>
      </c>
      <c r="K62" s="15">
        <f>ExitRevenues[[#This Row],[2020/21 Exit Revenue Recovery Revenue]]+ExitRevenues[[#This Row],[2020/21 Exit Capacity Revenue]]</f>
        <v>1838407.4808454092</v>
      </c>
      <c r="L62" s="15">
        <v>3304795.7261050558</v>
      </c>
      <c r="M62" s="15">
        <v>0</v>
      </c>
      <c r="N62" s="15">
        <f>ExitRevenues[[#This Row],[2021/22 Exit Revenue Recovery Revenue]]+ExitRevenues[[#This Row],[2021/22 Exit Capacity Revenue]]</f>
        <v>3304795.7261050558</v>
      </c>
    </row>
    <row r="63" spans="1:14" x14ac:dyDescent="0.25">
      <c r="A63" s="1" t="s">
        <v>139</v>
      </c>
      <c r="B63" s="1" t="s">
        <v>315</v>
      </c>
      <c r="C63" s="15">
        <v>3187652.4067565729</v>
      </c>
      <c r="D63" s="15">
        <v>2421448.4975999999</v>
      </c>
      <c r="E63" s="15">
        <v>5609100.9043565728</v>
      </c>
      <c r="F63" s="15">
        <v>4689066.5160085391</v>
      </c>
      <c r="G63" s="15">
        <v>0</v>
      </c>
      <c r="H63" s="15">
        <f>ExitRevenues[[#This Row],[2019/20 Exit Revenue Recovery Revenue]]+ExitRevenues[[#This Row],[2019/20 Exit Capacity Revenue]]</f>
        <v>4689066.5160085391</v>
      </c>
      <c r="I63" s="15">
        <v>4859131.8818628611</v>
      </c>
      <c r="J63" s="15">
        <v>0</v>
      </c>
      <c r="K63" s="15">
        <f>ExitRevenues[[#This Row],[2020/21 Exit Revenue Recovery Revenue]]+ExitRevenues[[#This Row],[2020/21 Exit Capacity Revenue]]</f>
        <v>4859131.8818628611</v>
      </c>
      <c r="L63" s="15">
        <v>9129424.3513551299</v>
      </c>
      <c r="M63" s="15">
        <v>0</v>
      </c>
      <c r="N63" s="15">
        <f>ExitRevenues[[#This Row],[2021/22 Exit Revenue Recovery Revenue]]+ExitRevenues[[#This Row],[2021/22 Exit Capacity Revenue]]</f>
        <v>9129424.3513551299</v>
      </c>
    </row>
    <row r="64" spans="1:14" x14ac:dyDescent="0.25">
      <c r="A64" s="1" t="s">
        <v>140</v>
      </c>
      <c r="B64" s="1" t="s">
        <v>304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f>ExitRevenues[[#This Row],[2019/20 Exit Revenue Recovery Revenue]]+ExitRevenues[[#This Row],[2019/20 Exit Capacity Revenue]]</f>
        <v>0</v>
      </c>
      <c r="I64" s="15">
        <v>0</v>
      </c>
      <c r="J64" s="15">
        <v>0</v>
      </c>
      <c r="K64" s="15">
        <f>ExitRevenues[[#This Row],[2020/21 Exit Revenue Recovery Revenue]]+ExitRevenues[[#This Row],[2020/21 Exit Capacity Revenue]]</f>
        <v>0</v>
      </c>
      <c r="L64" s="15">
        <v>0</v>
      </c>
      <c r="M64" s="15">
        <v>0</v>
      </c>
      <c r="N64" s="15">
        <f>ExitRevenues[[#This Row],[2021/22 Exit Revenue Recovery Revenue]]+ExitRevenues[[#This Row],[2021/22 Exit Capacity Revenue]]</f>
        <v>0</v>
      </c>
    </row>
    <row r="65" spans="1:14" x14ac:dyDescent="0.25">
      <c r="A65" s="1" t="s">
        <v>141</v>
      </c>
      <c r="B65" s="1" t="s">
        <v>305</v>
      </c>
      <c r="C65" s="15">
        <v>4397105.9399120538</v>
      </c>
      <c r="D65" s="15">
        <v>2949591.4557999996</v>
      </c>
      <c r="E65" s="15">
        <v>7346697.3957120534</v>
      </c>
      <c r="F65" s="15">
        <v>2238297.1303813439</v>
      </c>
      <c r="G65" s="15">
        <v>0</v>
      </c>
      <c r="H65" s="15">
        <f>ExitRevenues[[#This Row],[2019/20 Exit Revenue Recovery Revenue]]+ExitRevenues[[#This Row],[2019/20 Exit Capacity Revenue]]</f>
        <v>2238297.1303813439</v>
      </c>
      <c r="I65" s="15">
        <v>2319476.7892898745</v>
      </c>
      <c r="J65" s="15">
        <v>0</v>
      </c>
      <c r="K65" s="15">
        <f>ExitRevenues[[#This Row],[2020/21 Exit Revenue Recovery Revenue]]+ExitRevenues[[#This Row],[2020/21 Exit Capacity Revenue]]</f>
        <v>2319476.7892898745</v>
      </c>
      <c r="L65" s="15">
        <v>4486627.9034072505</v>
      </c>
      <c r="M65" s="15">
        <v>0</v>
      </c>
      <c r="N65" s="15">
        <f>ExitRevenues[[#This Row],[2021/22 Exit Revenue Recovery Revenue]]+ExitRevenues[[#This Row],[2021/22 Exit Capacity Revenue]]</f>
        <v>4486627.9034072505</v>
      </c>
    </row>
    <row r="66" spans="1:14" x14ac:dyDescent="0.25">
      <c r="A66" s="1" t="s">
        <v>142</v>
      </c>
      <c r="B66" s="1" t="s">
        <v>303</v>
      </c>
      <c r="C66" s="15">
        <v>23835.662968646302</v>
      </c>
      <c r="D66" s="15">
        <v>1161121.6540000001</v>
      </c>
      <c r="E66" s="15">
        <v>1184957.3169686464</v>
      </c>
      <c r="F66" s="15">
        <v>3570426.0991226351</v>
      </c>
      <c r="G66" s="15">
        <v>0</v>
      </c>
      <c r="H66" s="15">
        <f>ExitRevenues[[#This Row],[2019/20 Exit Revenue Recovery Revenue]]+ExitRevenues[[#This Row],[2019/20 Exit Capacity Revenue]]</f>
        <v>3570426.0991226351</v>
      </c>
      <c r="I66" s="15">
        <v>3699920.0652948148</v>
      </c>
      <c r="J66" s="15">
        <v>0</v>
      </c>
      <c r="K66" s="15">
        <f>ExitRevenues[[#This Row],[2020/21 Exit Revenue Recovery Revenue]]+ExitRevenues[[#This Row],[2020/21 Exit Capacity Revenue]]</f>
        <v>3699920.0652948148</v>
      </c>
      <c r="L66" s="15">
        <v>4927398.0045385882</v>
      </c>
      <c r="M66" s="15">
        <v>0</v>
      </c>
      <c r="N66" s="15">
        <f>ExitRevenues[[#This Row],[2021/22 Exit Revenue Recovery Revenue]]+ExitRevenues[[#This Row],[2021/22 Exit Capacity Revenue]]</f>
        <v>4927398.0045385882</v>
      </c>
    </row>
    <row r="67" spans="1:14" x14ac:dyDescent="0.25">
      <c r="A67" s="1" t="s">
        <v>143</v>
      </c>
      <c r="B67" s="1" t="s">
        <v>315</v>
      </c>
      <c r="C67" s="15">
        <v>954651.89832215116</v>
      </c>
      <c r="D67" s="15">
        <v>1025988.2797999999</v>
      </c>
      <c r="E67" s="15">
        <v>1980640.1781221512</v>
      </c>
      <c r="F67" s="15">
        <v>2142202.5320749208</v>
      </c>
      <c r="G67" s="15">
        <v>0</v>
      </c>
      <c r="H67" s="15">
        <f>ExitRevenues[[#This Row],[2019/20 Exit Revenue Recovery Revenue]]+ExitRevenues[[#This Row],[2019/20 Exit Capacity Revenue]]</f>
        <v>2142202.5320749208</v>
      </c>
      <c r="I67" s="15">
        <v>2219896.984927658</v>
      </c>
      <c r="J67" s="15">
        <v>0</v>
      </c>
      <c r="K67" s="15">
        <f>ExitRevenues[[#This Row],[2020/21 Exit Revenue Recovery Revenue]]+ExitRevenues[[#This Row],[2020/21 Exit Capacity Revenue]]</f>
        <v>2219896.984927658</v>
      </c>
      <c r="L67" s="15">
        <v>4129954.5137479543</v>
      </c>
      <c r="M67" s="15">
        <v>0</v>
      </c>
      <c r="N67" s="15">
        <f>ExitRevenues[[#This Row],[2021/22 Exit Revenue Recovery Revenue]]+ExitRevenues[[#This Row],[2021/22 Exit Capacity Revenue]]</f>
        <v>4129954.5137479543</v>
      </c>
    </row>
    <row r="68" spans="1:14" x14ac:dyDescent="0.25">
      <c r="A68" s="1" t="s">
        <v>144</v>
      </c>
      <c r="B68" s="1" t="s">
        <v>298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>ExitRevenues[[#This Row],[2019/20 Exit Revenue Recovery Revenue]]+ExitRevenues[[#This Row],[2019/20 Exit Capacity Revenue]]</f>
        <v>0</v>
      </c>
      <c r="I68" s="15">
        <v>0</v>
      </c>
      <c r="J68" s="15">
        <v>0</v>
      </c>
      <c r="K68" s="15">
        <f>ExitRevenues[[#This Row],[2020/21 Exit Revenue Recovery Revenue]]+ExitRevenues[[#This Row],[2020/21 Exit Capacity Revenue]]</f>
        <v>0</v>
      </c>
      <c r="L68" s="15">
        <v>0</v>
      </c>
      <c r="M68" s="15">
        <v>0</v>
      </c>
      <c r="N68" s="15">
        <f>ExitRevenues[[#This Row],[2021/22 Exit Revenue Recovery Revenue]]+ExitRevenues[[#This Row],[2021/22 Exit Capacity Revenue]]</f>
        <v>0</v>
      </c>
    </row>
    <row r="69" spans="1:14" x14ac:dyDescent="0.25">
      <c r="A69" s="1" t="s">
        <v>145</v>
      </c>
      <c r="B69" s="1" t="s">
        <v>304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f>ExitRevenues[[#This Row],[2019/20 Exit Revenue Recovery Revenue]]+ExitRevenues[[#This Row],[2019/20 Exit Capacity Revenue]]</f>
        <v>0</v>
      </c>
      <c r="I69" s="15">
        <v>0</v>
      </c>
      <c r="J69" s="15">
        <v>0</v>
      </c>
      <c r="K69" s="15">
        <f>ExitRevenues[[#This Row],[2020/21 Exit Revenue Recovery Revenue]]+ExitRevenues[[#This Row],[2020/21 Exit Capacity Revenue]]</f>
        <v>0</v>
      </c>
      <c r="L69" s="15">
        <v>0</v>
      </c>
      <c r="M69" s="15">
        <v>0</v>
      </c>
      <c r="N69" s="15">
        <f>ExitRevenues[[#This Row],[2021/22 Exit Revenue Recovery Revenue]]+ExitRevenues[[#This Row],[2021/22 Exit Capacity Revenue]]</f>
        <v>0</v>
      </c>
    </row>
    <row r="70" spans="1:14" x14ac:dyDescent="0.25">
      <c r="A70" s="1" t="s">
        <v>146</v>
      </c>
      <c r="B70" s="1" t="s">
        <v>304</v>
      </c>
      <c r="C70" s="15">
        <v>85740.712016189995</v>
      </c>
      <c r="D70" s="15">
        <v>979428.38069999998</v>
      </c>
      <c r="E70" s="15">
        <v>1065169.09271619</v>
      </c>
      <c r="F70" s="15">
        <v>425065.80395298859</v>
      </c>
      <c r="G70" s="15">
        <v>0</v>
      </c>
      <c r="H70" s="15">
        <f>ExitRevenues[[#This Row],[2019/20 Exit Revenue Recovery Revenue]]+ExitRevenues[[#This Row],[2019/20 Exit Capacity Revenue]]</f>
        <v>425065.80395298859</v>
      </c>
      <c r="I70" s="15">
        <v>440482.2991582987</v>
      </c>
      <c r="J70" s="15">
        <v>0</v>
      </c>
      <c r="K70" s="15">
        <f>ExitRevenues[[#This Row],[2020/21 Exit Revenue Recovery Revenue]]+ExitRevenues[[#This Row],[2020/21 Exit Capacity Revenue]]</f>
        <v>440482.2991582987</v>
      </c>
      <c r="L70" s="15">
        <v>728839.88724210788</v>
      </c>
      <c r="M70" s="15">
        <v>0</v>
      </c>
      <c r="N70" s="15">
        <f>ExitRevenues[[#This Row],[2021/22 Exit Revenue Recovery Revenue]]+ExitRevenues[[#This Row],[2021/22 Exit Capacity Revenue]]</f>
        <v>728839.88724210788</v>
      </c>
    </row>
    <row r="71" spans="1:14" x14ac:dyDescent="0.25">
      <c r="A71" s="1" t="s">
        <v>147</v>
      </c>
      <c r="B71" s="1" t="s">
        <v>309</v>
      </c>
      <c r="C71" s="15">
        <v>2279744.3130823122</v>
      </c>
      <c r="D71" s="15">
        <v>335511.55659999995</v>
      </c>
      <c r="E71" s="15">
        <v>2615255.869682312</v>
      </c>
      <c r="F71" s="15">
        <v>1231825.1959713805</v>
      </c>
      <c r="G71" s="15">
        <v>0</v>
      </c>
      <c r="H71" s="15">
        <f>ExitRevenues[[#This Row],[2019/20 Exit Revenue Recovery Revenue]]+ExitRevenues[[#This Row],[2019/20 Exit Capacity Revenue]]</f>
        <v>1231825.1959713805</v>
      </c>
      <c r="I71" s="15">
        <v>1276501.6367738815</v>
      </c>
      <c r="J71" s="15">
        <v>0</v>
      </c>
      <c r="K71" s="15">
        <f>ExitRevenues[[#This Row],[2020/21 Exit Revenue Recovery Revenue]]+ExitRevenues[[#This Row],[2020/21 Exit Capacity Revenue]]</f>
        <v>1276501.6367738815</v>
      </c>
      <c r="L71" s="15">
        <v>2422884.8208629047</v>
      </c>
      <c r="M71" s="15">
        <v>0</v>
      </c>
      <c r="N71" s="15">
        <f>ExitRevenues[[#This Row],[2021/22 Exit Revenue Recovery Revenue]]+ExitRevenues[[#This Row],[2021/22 Exit Capacity Revenue]]</f>
        <v>2422884.8208629047</v>
      </c>
    </row>
    <row r="72" spans="1:14" x14ac:dyDescent="0.25">
      <c r="A72" s="1" t="s">
        <v>148</v>
      </c>
      <c r="B72" s="1" t="s">
        <v>308</v>
      </c>
      <c r="C72" s="15">
        <v>1548040.6762452256</v>
      </c>
      <c r="D72" s="15">
        <v>287203.27679999999</v>
      </c>
      <c r="E72" s="15">
        <v>1835243.9530452257</v>
      </c>
      <c r="F72" s="15">
        <v>682121.15884062031</v>
      </c>
      <c r="G72" s="15">
        <v>0</v>
      </c>
      <c r="H72" s="15">
        <f>ExitRevenues[[#This Row],[2019/20 Exit Revenue Recovery Revenue]]+ExitRevenues[[#This Row],[2019/20 Exit Capacity Revenue]]</f>
        <v>682121.15884062031</v>
      </c>
      <c r="I72" s="15">
        <v>706860.66382293613</v>
      </c>
      <c r="J72" s="15">
        <v>0</v>
      </c>
      <c r="K72" s="15">
        <f>ExitRevenues[[#This Row],[2020/21 Exit Revenue Recovery Revenue]]+ExitRevenues[[#This Row],[2020/21 Exit Capacity Revenue]]</f>
        <v>706860.66382293613</v>
      </c>
      <c r="L72" s="15">
        <v>1316504.2772115916</v>
      </c>
      <c r="M72" s="15">
        <v>0</v>
      </c>
      <c r="N72" s="15">
        <f>ExitRevenues[[#This Row],[2021/22 Exit Revenue Recovery Revenue]]+ExitRevenues[[#This Row],[2021/22 Exit Capacity Revenue]]</f>
        <v>1316504.2772115916</v>
      </c>
    </row>
    <row r="73" spans="1:14" x14ac:dyDescent="0.25">
      <c r="A73" s="1" t="s">
        <v>149</v>
      </c>
      <c r="B73" s="1" t="s">
        <v>313</v>
      </c>
      <c r="C73" s="15">
        <v>21324.717333507506</v>
      </c>
      <c r="D73" s="15">
        <v>1544578.12674</v>
      </c>
      <c r="E73" s="15">
        <v>1565902.8440735075</v>
      </c>
      <c r="F73" s="15">
        <v>2169019.9959206623</v>
      </c>
      <c r="G73" s="15">
        <v>0</v>
      </c>
      <c r="H73" s="15">
        <f>ExitRevenues[[#This Row],[2019/20 Exit Revenue Recovery Revenue]]+ExitRevenues[[#This Row],[2019/20 Exit Capacity Revenue]]</f>
        <v>2169019.9959206623</v>
      </c>
      <c r="I73" s="15">
        <v>2247687.0777144996</v>
      </c>
      <c r="J73" s="15">
        <v>0</v>
      </c>
      <c r="K73" s="15">
        <f>ExitRevenues[[#This Row],[2020/21 Exit Revenue Recovery Revenue]]+ExitRevenues[[#This Row],[2020/21 Exit Capacity Revenue]]</f>
        <v>2247687.0777144996</v>
      </c>
      <c r="L73" s="15">
        <v>3319523.7352144988</v>
      </c>
      <c r="M73" s="15">
        <v>0</v>
      </c>
      <c r="N73" s="15">
        <f>ExitRevenues[[#This Row],[2021/22 Exit Revenue Recovery Revenue]]+ExitRevenues[[#This Row],[2021/22 Exit Capacity Revenue]]</f>
        <v>3319523.7352144988</v>
      </c>
    </row>
    <row r="74" spans="1:14" x14ac:dyDescent="0.25">
      <c r="A74" s="1" t="s">
        <v>150</v>
      </c>
      <c r="B74" s="1" t="s">
        <v>304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f>ExitRevenues[[#This Row],[2019/20 Exit Revenue Recovery Revenue]]+ExitRevenues[[#This Row],[2019/20 Exit Capacity Revenue]]</f>
        <v>0</v>
      </c>
      <c r="I74" s="15">
        <v>0</v>
      </c>
      <c r="J74" s="15">
        <v>0</v>
      </c>
      <c r="K74" s="15">
        <f>ExitRevenues[[#This Row],[2020/21 Exit Revenue Recovery Revenue]]+ExitRevenues[[#This Row],[2020/21 Exit Capacity Revenue]]</f>
        <v>0</v>
      </c>
      <c r="L74" s="15">
        <v>0</v>
      </c>
      <c r="M74" s="15">
        <v>0</v>
      </c>
      <c r="N74" s="15">
        <f>ExitRevenues[[#This Row],[2021/22 Exit Revenue Recovery Revenue]]+ExitRevenues[[#This Row],[2021/22 Exit Capacity Revenue]]</f>
        <v>0</v>
      </c>
    </row>
    <row r="75" spans="1:14" x14ac:dyDescent="0.25">
      <c r="A75" s="1" t="s">
        <v>151</v>
      </c>
      <c r="B75" s="1" t="s">
        <v>304</v>
      </c>
      <c r="C75" s="15">
        <v>192060.88546698901</v>
      </c>
      <c r="D75" s="15">
        <v>569419.25237999996</v>
      </c>
      <c r="E75" s="15">
        <v>761480.13784698898</v>
      </c>
      <c r="F75" s="15">
        <v>341213.16862738592</v>
      </c>
      <c r="G75" s="15">
        <v>0</v>
      </c>
      <c r="H75" s="15">
        <f>ExitRevenues[[#This Row],[2019/20 Exit Revenue Recovery Revenue]]+ExitRevenues[[#This Row],[2019/20 Exit Capacity Revenue]]</f>
        <v>341213.16862738592</v>
      </c>
      <c r="I75" s="15">
        <v>353588.4552987988</v>
      </c>
      <c r="J75" s="15">
        <v>0</v>
      </c>
      <c r="K75" s="15">
        <f>ExitRevenues[[#This Row],[2020/21 Exit Revenue Recovery Revenue]]+ExitRevenues[[#This Row],[2020/21 Exit Capacity Revenue]]</f>
        <v>353588.4552987988</v>
      </c>
      <c r="L75" s="15">
        <v>646845.43544504326</v>
      </c>
      <c r="M75" s="15">
        <v>0</v>
      </c>
      <c r="N75" s="15">
        <f>ExitRevenues[[#This Row],[2021/22 Exit Revenue Recovery Revenue]]+ExitRevenues[[#This Row],[2021/22 Exit Capacity Revenue]]</f>
        <v>646845.43544504326</v>
      </c>
    </row>
    <row r="76" spans="1:14" x14ac:dyDescent="0.25">
      <c r="A76" s="1" t="s">
        <v>152</v>
      </c>
      <c r="B76" s="1" t="s">
        <v>309</v>
      </c>
      <c r="C76" s="15">
        <v>367860.22896444297</v>
      </c>
      <c r="D76" s="15">
        <v>163041.51644000001</v>
      </c>
      <c r="E76" s="15">
        <v>530901.74540444301</v>
      </c>
      <c r="F76" s="15">
        <v>219062.64459187954</v>
      </c>
      <c r="G76" s="15">
        <v>0</v>
      </c>
      <c r="H76" s="15">
        <f>ExitRevenues[[#This Row],[2019/20 Exit Revenue Recovery Revenue]]+ExitRevenues[[#This Row],[2019/20 Exit Capacity Revenue]]</f>
        <v>219062.64459187954</v>
      </c>
      <c r="I76" s="15">
        <v>227007.71610458774</v>
      </c>
      <c r="J76" s="15">
        <v>0</v>
      </c>
      <c r="K76" s="15">
        <f>ExitRevenues[[#This Row],[2020/21 Exit Revenue Recovery Revenue]]+ExitRevenues[[#This Row],[2020/21 Exit Capacity Revenue]]</f>
        <v>227007.71610458774</v>
      </c>
      <c r="L76" s="15">
        <v>440149.58974779863</v>
      </c>
      <c r="M76" s="15">
        <v>0</v>
      </c>
      <c r="N76" s="15">
        <f>ExitRevenues[[#This Row],[2021/22 Exit Revenue Recovery Revenue]]+ExitRevenues[[#This Row],[2021/22 Exit Capacity Revenue]]</f>
        <v>440149.58974779863</v>
      </c>
    </row>
    <row r="77" spans="1:14" x14ac:dyDescent="0.25">
      <c r="A77" s="1" t="s">
        <v>153</v>
      </c>
      <c r="B77" s="1" t="s">
        <v>316</v>
      </c>
      <c r="C77" s="15">
        <v>6663819.832018394</v>
      </c>
      <c r="D77" s="15">
        <v>4703637.5891999993</v>
      </c>
      <c r="E77" s="15">
        <v>11367457.421218393</v>
      </c>
      <c r="F77" s="15">
        <v>6896886.7172936006</v>
      </c>
      <c r="G77" s="15">
        <v>0</v>
      </c>
      <c r="H77" s="15">
        <f>ExitRevenues[[#This Row],[2019/20 Exit Revenue Recovery Revenue]]+ExitRevenues[[#This Row],[2019/20 Exit Capacity Revenue]]</f>
        <v>6896886.7172936006</v>
      </c>
      <c r="I77" s="15">
        <v>7147026.3898335351</v>
      </c>
      <c r="J77" s="15">
        <v>0</v>
      </c>
      <c r="K77" s="15">
        <f>ExitRevenues[[#This Row],[2020/21 Exit Revenue Recovery Revenue]]+ExitRevenues[[#This Row],[2020/21 Exit Capacity Revenue]]</f>
        <v>7147026.3898335351</v>
      </c>
      <c r="L77" s="15">
        <v>12998637.772107182</v>
      </c>
      <c r="M77" s="15">
        <v>0</v>
      </c>
      <c r="N77" s="15">
        <f>ExitRevenues[[#This Row],[2021/22 Exit Revenue Recovery Revenue]]+ExitRevenues[[#This Row],[2021/22 Exit Capacity Revenue]]</f>
        <v>12998637.772107182</v>
      </c>
    </row>
    <row r="78" spans="1:14" x14ac:dyDescent="0.25">
      <c r="A78" s="1" t="s">
        <v>154</v>
      </c>
      <c r="B78" s="1" t="s">
        <v>316</v>
      </c>
      <c r="C78" s="15">
        <v>3048449.7790911468</v>
      </c>
      <c r="D78" s="15">
        <v>688675.57</v>
      </c>
      <c r="E78" s="15">
        <v>3737125.3490911466</v>
      </c>
      <c r="F78" s="15">
        <v>3610497.8509092461</v>
      </c>
      <c r="G78" s="15">
        <v>0</v>
      </c>
      <c r="H78" s="15">
        <f>ExitRevenues[[#This Row],[2019/20 Exit Revenue Recovery Revenue]]+ExitRevenues[[#This Row],[2019/20 Exit Capacity Revenue]]</f>
        <v>3610497.8509092461</v>
      </c>
      <c r="I78" s="15">
        <v>3741445.1590429326</v>
      </c>
      <c r="J78" s="15">
        <v>0</v>
      </c>
      <c r="K78" s="15">
        <f>ExitRevenues[[#This Row],[2020/21 Exit Revenue Recovery Revenue]]+ExitRevenues[[#This Row],[2020/21 Exit Capacity Revenue]]</f>
        <v>3741445.1590429326</v>
      </c>
      <c r="L78" s="15">
        <v>6804744.7587129716</v>
      </c>
      <c r="M78" s="15">
        <v>0</v>
      </c>
      <c r="N78" s="15">
        <f>ExitRevenues[[#This Row],[2021/22 Exit Revenue Recovery Revenue]]+ExitRevenues[[#This Row],[2021/22 Exit Capacity Revenue]]</f>
        <v>6804744.7587129716</v>
      </c>
    </row>
    <row r="79" spans="1:14" x14ac:dyDescent="0.25">
      <c r="A79" s="1" t="s">
        <v>155</v>
      </c>
      <c r="B79" s="1" t="s">
        <v>312</v>
      </c>
      <c r="C79" s="15">
        <v>17.375204</v>
      </c>
      <c r="D79" s="15">
        <v>22.22</v>
      </c>
      <c r="E79" s="15">
        <v>39.595203999999995</v>
      </c>
      <c r="F79" s="15">
        <v>11.453843971186945</v>
      </c>
      <c r="G79" s="15">
        <v>0</v>
      </c>
      <c r="H79" s="15">
        <f>ExitRevenues[[#This Row],[2019/20 Exit Revenue Recovery Revenue]]+ExitRevenues[[#This Row],[2019/20 Exit Capacity Revenue]]</f>
        <v>11.453843971186945</v>
      </c>
      <c r="I79" s="15">
        <v>11.86925760602195</v>
      </c>
      <c r="J79" s="15">
        <v>0</v>
      </c>
      <c r="K79" s="15">
        <f>ExitRevenues[[#This Row],[2020/21 Exit Revenue Recovery Revenue]]+ExitRevenues[[#This Row],[2020/21 Exit Capacity Revenue]]</f>
        <v>11.86925760602195</v>
      </c>
      <c r="L79" s="15">
        <v>21.566048655019049</v>
      </c>
      <c r="M79" s="15">
        <v>0</v>
      </c>
      <c r="N79" s="15">
        <f>ExitRevenues[[#This Row],[2021/22 Exit Revenue Recovery Revenue]]+ExitRevenues[[#This Row],[2021/22 Exit Capacity Revenue]]</f>
        <v>21.566048655019049</v>
      </c>
    </row>
    <row r="80" spans="1:14" x14ac:dyDescent="0.25">
      <c r="A80" s="1" t="s">
        <v>156</v>
      </c>
      <c r="B80" s="1" t="s">
        <v>309</v>
      </c>
      <c r="C80" s="15">
        <v>1401379.318436824</v>
      </c>
      <c r="D80" s="15">
        <v>615933.28939999989</v>
      </c>
      <c r="E80" s="15">
        <v>2017312.6078368239</v>
      </c>
      <c r="F80" s="15">
        <v>906878.46576585004</v>
      </c>
      <c r="G80" s="15">
        <v>0</v>
      </c>
      <c r="H80" s="15">
        <f>ExitRevenues[[#This Row],[2019/20 Exit Revenue Recovery Revenue]]+ExitRevenues[[#This Row],[2019/20 Exit Capacity Revenue]]</f>
        <v>906878.46576585004</v>
      </c>
      <c r="I80" s="15">
        <v>939769.57906939054</v>
      </c>
      <c r="J80" s="15">
        <v>0</v>
      </c>
      <c r="K80" s="15">
        <f>ExitRevenues[[#This Row],[2020/21 Exit Revenue Recovery Revenue]]+ExitRevenues[[#This Row],[2020/21 Exit Capacity Revenue]]</f>
        <v>939769.57906939054</v>
      </c>
      <c r="L80" s="15">
        <v>1812429.0825178577</v>
      </c>
      <c r="M80" s="15">
        <v>0</v>
      </c>
      <c r="N80" s="15">
        <f>ExitRevenues[[#This Row],[2021/22 Exit Revenue Recovery Revenue]]+ExitRevenues[[#This Row],[2021/22 Exit Capacity Revenue]]</f>
        <v>1812429.0825178577</v>
      </c>
    </row>
    <row r="81" spans="1:14" x14ac:dyDescent="0.25">
      <c r="A81" s="1" t="s">
        <v>157</v>
      </c>
      <c r="B81" s="1" t="s">
        <v>307</v>
      </c>
      <c r="C81" s="15">
        <v>5972.549703754501</v>
      </c>
      <c r="D81" s="15">
        <v>658025.34643999988</v>
      </c>
      <c r="E81" s="15">
        <v>663997.89614375436</v>
      </c>
      <c r="F81" s="15">
        <v>531526.58026316285</v>
      </c>
      <c r="G81" s="15">
        <v>0</v>
      </c>
      <c r="H81" s="15">
        <f>ExitRevenues[[#This Row],[2019/20 Exit Revenue Recovery Revenue]]+ExitRevenues[[#This Row],[2019/20 Exit Capacity Revenue]]</f>
        <v>531526.58026316285</v>
      </c>
      <c r="I81" s="15">
        <v>550804.24715595366</v>
      </c>
      <c r="J81" s="15">
        <v>0</v>
      </c>
      <c r="K81" s="15">
        <f>ExitRevenues[[#This Row],[2020/21 Exit Revenue Recovery Revenue]]+ExitRevenues[[#This Row],[2020/21 Exit Capacity Revenue]]</f>
        <v>550804.24715595366</v>
      </c>
      <c r="L81" s="15">
        <v>877804.71605809149</v>
      </c>
      <c r="M81" s="15">
        <v>0</v>
      </c>
      <c r="N81" s="15">
        <f>ExitRevenues[[#This Row],[2021/22 Exit Revenue Recovery Revenue]]+ExitRevenues[[#This Row],[2021/22 Exit Capacity Revenue]]</f>
        <v>877804.71605809149</v>
      </c>
    </row>
    <row r="82" spans="1:14" x14ac:dyDescent="0.25">
      <c r="A82" s="1" t="s">
        <v>158</v>
      </c>
      <c r="B82" s="1" t="s">
        <v>298</v>
      </c>
      <c r="C82" s="15">
        <v>6870.7571365509993</v>
      </c>
      <c r="D82" s="15">
        <v>0</v>
      </c>
      <c r="E82" s="15">
        <v>6870.7571365509993</v>
      </c>
      <c r="F82" s="15">
        <v>666011.5486010164</v>
      </c>
      <c r="G82" s="15">
        <v>0</v>
      </c>
      <c r="H82" s="15">
        <f>ExitRevenues[[#This Row],[2019/20 Exit Revenue Recovery Revenue]]+ExitRevenues[[#This Row],[2019/20 Exit Capacity Revenue]]</f>
        <v>666011.5486010164</v>
      </c>
      <c r="I82" s="15">
        <v>690166.78233236691</v>
      </c>
      <c r="J82" s="15">
        <v>0</v>
      </c>
      <c r="K82" s="15">
        <f>ExitRevenues[[#This Row],[2020/21 Exit Revenue Recovery Revenue]]+ExitRevenues[[#This Row],[2020/21 Exit Capacity Revenue]]</f>
        <v>690166.78233236691</v>
      </c>
      <c r="L82" s="15">
        <v>1105095.9977252986</v>
      </c>
      <c r="M82" s="15">
        <v>0</v>
      </c>
      <c r="N82" s="15">
        <f>ExitRevenues[[#This Row],[2021/22 Exit Revenue Recovery Revenue]]+ExitRevenues[[#This Row],[2021/22 Exit Capacity Revenue]]</f>
        <v>1105095.9977252986</v>
      </c>
    </row>
    <row r="83" spans="1:14" x14ac:dyDescent="0.25">
      <c r="A83" s="1" t="s">
        <v>159</v>
      </c>
      <c r="B83" s="1" t="s">
        <v>315</v>
      </c>
      <c r="C83" s="15">
        <v>3018347.7171727549</v>
      </c>
      <c r="D83" s="15">
        <v>2634904.39432</v>
      </c>
      <c r="E83" s="15">
        <v>5653252.1114927549</v>
      </c>
      <c r="F83" s="15">
        <v>3756446.562455677</v>
      </c>
      <c r="G83" s="15">
        <v>0</v>
      </c>
      <c r="H83" s="15">
        <f>ExitRevenues[[#This Row],[2019/20 Exit Revenue Recovery Revenue]]+ExitRevenues[[#This Row],[2019/20 Exit Capacity Revenue]]</f>
        <v>3756446.562455677</v>
      </c>
      <c r="I83" s="15">
        <v>3892687.2100931592</v>
      </c>
      <c r="J83" s="15">
        <v>0</v>
      </c>
      <c r="K83" s="15">
        <f>ExitRevenues[[#This Row],[2020/21 Exit Revenue Recovery Revenue]]+ExitRevenues[[#This Row],[2020/21 Exit Capacity Revenue]]</f>
        <v>3892687.2100931592</v>
      </c>
      <c r="L83" s="15">
        <v>7341089.6738173785</v>
      </c>
      <c r="M83" s="15">
        <v>0</v>
      </c>
      <c r="N83" s="15">
        <f>ExitRevenues[[#This Row],[2021/22 Exit Revenue Recovery Revenue]]+ExitRevenues[[#This Row],[2021/22 Exit Capacity Revenue]]</f>
        <v>7341089.6738173785</v>
      </c>
    </row>
    <row r="84" spans="1:14" x14ac:dyDescent="0.25">
      <c r="A84" s="1" t="s">
        <v>65</v>
      </c>
      <c r="B84" s="1" t="s">
        <v>303</v>
      </c>
      <c r="C84" s="15">
        <v>45905.626119868</v>
      </c>
      <c r="D84" s="15">
        <v>4075066.2303999998</v>
      </c>
      <c r="E84" s="15">
        <v>4120971.8565198677</v>
      </c>
      <c r="F84" s="15">
        <v>6704724.56310065</v>
      </c>
      <c r="G84" s="15">
        <v>0</v>
      </c>
      <c r="H84" s="15">
        <f>ExitRevenues[[#This Row],[2019/20 Exit Revenue Recovery Revenue]]+ExitRevenues[[#This Row],[2019/20 Exit Capacity Revenue]]</f>
        <v>6704724.56310065</v>
      </c>
      <c r="I84" s="15">
        <v>6947894.8043167572</v>
      </c>
      <c r="J84" s="15">
        <v>0</v>
      </c>
      <c r="K84" s="15">
        <f>ExitRevenues[[#This Row],[2020/21 Exit Revenue Recovery Revenue]]+ExitRevenues[[#This Row],[2020/21 Exit Capacity Revenue]]</f>
        <v>6947894.8043167572</v>
      </c>
      <c r="L84" s="15">
        <v>9539772.5751761328</v>
      </c>
      <c r="M84" s="15">
        <v>0</v>
      </c>
      <c r="N84" s="15">
        <f>ExitRevenues[[#This Row],[2021/22 Exit Revenue Recovery Revenue]]+ExitRevenues[[#This Row],[2021/22 Exit Capacity Revenue]]</f>
        <v>9539772.5751761328</v>
      </c>
    </row>
    <row r="85" spans="1:14" x14ac:dyDescent="0.25">
      <c r="A85" s="1" t="s">
        <v>160</v>
      </c>
      <c r="B85" s="1" t="s">
        <v>298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f>ExitRevenues[[#This Row],[2019/20 Exit Revenue Recovery Revenue]]+ExitRevenues[[#This Row],[2019/20 Exit Capacity Revenue]]</f>
        <v>0</v>
      </c>
      <c r="I85" s="15">
        <v>0</v>
      </c>
      <c r="J85" s="15">
        <v>0</v>
      </c>
      <c r="K85" s="15">
        <f>ExitRevenues[[#This Row],[2020/21 Exit Revenue Recovery Revenue]]+ExitRevenues[[#This Row],[2020/21 Exit Capacity Revenue]]</f>
        <v>0</v>
      </c>
      <c r="L85" s="15">
        <v>0</v>
      </c>
      <c r="M85" s="15">
        <v>0</v>
      </c>
      <c r="N85" s="15">
        <f>ExitRevenues[[#This Row],[2021/22 Exit Revenue Recovery Revenue]]+ExitRevenues[[#This Row],[2021/22 Exit Capacity Revenue]]</f>
        <v>0</v>
      </c>
    </row>
    <row r="86" spans="1:14" x14ac:dyDescent="0.25">
      <c r="A86" s="1" t="s">
        <v>161</v>
      </c>
      <c r="B86" s="1" t="s">
        <v>312</v>
      </c>
      <c r="C86" s="15">
        <v>8454.33811332</v>
      </c>
      <c r="D86" s="15">
        <v>105954.60347999999</v>
      </c>
      <c r="E86" s="15">
        <v>114408.94159331999</v>
      </c>
      <c r="F86" s="15">
        <v>45578.217457939303</v>
      </c>
      <c r="G86" s="15">
        <v>0</v>
      </c>
      <c r="H86" s="15">
        <f>ExitRevenues[[#This Row],[2019/20 Exit Revenue Recovery Revenue]]+ExitRevenues[[#This Row],[2019/20 Exit Capacity Revenue]]</f>
        <v>45578.217457939303</v>
      </c>
      <c r="I86" s="15">
        <v>47231.270619055562</v>
      </c>
      <c r="J86" s="15">
        <v>0</v>
      </c>
      <c r="K86" s="15">
        <f>ExitRevenues[[#This Row],[2020/21 Exit Revenue Recovery Revenue]]+ExitRevenues[[#This Row],[2020/21 Exit Capacity Revenue]]</f>
        <v>47231.270619055562</v>
      </c>
      <c r="L86" s="15">
        <v>77350.249363962605</v>
      </c>
      <c r="M86" s="15">
        <v>0</v>
      </c>
      <c r="N86" s="15">
        <f>ExitRevenues[[#This Row],[2021/22 Exit Revenue Recovery Revenue]]+ExitRevenues[[#This Row],[2021/22 Exit Capacity Revenue]]</f>
        <v>77350.249363962605</v>
      </c>
    </row>
    <row r="87" spans="1:14" x14ac:dyDescent="0.25">
      <c r="A87" s="1" t="s">
        <v>162</v>
      </c>
      <c r="B87" s="1" t="s">
        <v>305</v>
      </c>
      <c r="C87" s="15">
        <v>210646.03282109756</v>
      </c>
      <c r="D87" s="15">
        <v>386090.27600000001</v>
      </c>
      <c r="E87" s="15">
        <v>596736.3088210976</v>
      </c>
      <c r="F87" s="15">
        <v>393661.07240940735</v>
      </c>
      <c r="G87" s="15">
        <v>0</v>
      </c>
      <c r="H87" s="15">
        <f>ExitRevenues[[#This Row],[2019/20 Exit Revenue Recovery Revenue]]+ExitRevenues[[#This Row],[2019/20 Exit Capacity Revenue]]</f>
        <v>393661.07240940735</v>
      </c>
      <c r="I87" s="15">
        <v>407938.56539726508</v>
      </c>
      <c r="J87" s="15">
        <v>0</v>
      </c>
      <c r="K87" s="15">
        <f>ExitRevenues[[#This Row],[2020/21 Exit Revenue Recovery Revenue]]+ExitRevenues[[#This Row],[2020/21 Exit Capacity Revenue]]</f>
        <v>407938.56539726508</v>
      </c>
      <c r="L87" s="15">
        <v>718889.37785192626</v>
      </c>
      <c r="M87" s="15">
        <v>0</v>
      </c>
      <c r="N87" s="15">
        <f>ExitRevenues[[#This Row],[2021/22 Exit Revenue Recovery Revenue]]+ExitRevenues[[#This Row],[2021/22 Exit Capacity Revenue]]</f>
        <v>718889.37785192626</v>
      </c>
    </row>
    <row r="88" spans="1:14" x14ac:dyDescent="0.25">
      <c r="A88" s="1" t="s">
        <v>163</v>
      </c>
      <c r="B88" s="1" t="s">
        <v>304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f>ExitRevenues[[#This Row],[2019/20 Exit Revenue Recovery Revenue]]+ExitRevenues[[#This Row],[2019/20 Exit Capacity Revenue]]</f>
        <v>0</v>
      </c>
      <c r="I88" s="15">
        <v>0</v>
      </c>
      <c r="J88" s="15">
        <v>0</v>
      </c>
      <c r="K88" s="15">
        <f>ExitRevenues[[#This Row],[2020/21 Exit Revenue Recovery Revenue]]+ExitRevenues[[#This Row],[2020/21 Exit Capacity Revenue]]</f>
        <v>0</v>
      </c>
      <c r="L88" s="15">
        <v>0</v>
      </c>
      <c r="M88" s="15">
        <v>0</v>
      </c>
      <c r="N88" s="15">
        <f>ExitRevenues[[#This Row],[2021/22 Exit Revenue Recovery Revenue]]+ExitRevenues[[#This Row],[2021/22 Exit Capacity Revenue]]</f>
        <v>0</v>
      </c>
    </row>
    <row r="89" spans="1:14" x14ac:dyDescent="0.25">
      <c r="A89" s="1" t="s">
        <v>164</v>
      </c>
      <c r="B89" s="1" t="s">
        <v>304</v>
      </c>
      <c r="C89" s="15">
        <v>615103.94578479009</v>
      </c>
      <c r="D89" s="15">
        <v>2275221.7439600001</v>
      </c>
      <c r="E89" s="15">
        <v>2890325.6897447901</v>
      </c>
      <c r="F89" s="15">
        <v>0</v>
      </c>
      <c r="G89" s="15">
        <v>0</v>
      </c>
      <c r="H89" s="15">
        <f>ExitRevenues[[#This Row],[2019/20 Exit Revenue Recovery Revenue]]+ExitRevenues[[#This Row],[2019/20 Exit Capacity Revenue]]</f>
        <v>0</v>
      </c>
      <c r="I89" s="15">
        <v>0</v>
      </c>
      <c r="J89" s="15">
        <v>0</v>
      </c>
      <c r="K89" s="15">
        <f>ExitRevenues[[#This Row],[2020/21 Exit Revenue Recovery Revenue]]+ExitRevenues[[#This Row],[2020/21 Exit Capacity Revenue]]</f>
        <v>0</v>
      </c>
      <c r="L89" s="15">
        <v>2849359.1881919838</v>
      </c>
      <c r="M89" s="15">
        <v>0</v>
      </c>
      <c r="N89" s="15">
        <f>ExitRevenues[[#This Row],[2021/22 Exit Revenue Recovery Revenue]]+ExitRevenues[[#This Row],[2021/22 Exit Capacity Revenue]]</f>
        <v>2849359.1881919838</v>
      </c>
    </row>
    <row r="90" spans="1:14" x14ac:dyDescent="0.25">
      <c r="A90" s="1" t="s">
        <v>165</v>
      </c>
      <c r="B90" s="1" t="s">
        <v>310</v>
      </c>
      <c r="C90" s="15">
        <v>603589.62656422507</v>
      </c>
      <c r="D90" s="15">
        <v>662482.4118</v>
      </c>
      <c r="E90" s="15">
        <v>1266072.0383642251</v>
      </c>
      <c r="F90" s="15">
        <v>817652.53729826165</v>
      </c>
      <c r="G90" s="15">
        <v>0</v>
      </c>
      <c r="H90" s="15">
        <f>ExitRevenues[[#This Row],[2019/20 Exit Revenue Recovery Revenue]]+ExitRevenues[[#This Row],[2019/20 Exit Capacity Revenue]]</f>
        <v>817652.53729826165</v>
      </c>
      <c r="I90" s="15">
        <v>847307.56083495275</v>
      </c>
      <c r="J90" s="15">
        <v>0</v>
      </c>
      <c r="K90" s="15">
        <f>ExitRevenues[[#This Row],[2020/21 Exit Revenue Recovery Revenue]]+ExitRevenues[[#This Row],[2020/21 Exit Capacity Revenue]]</f>
        <v>847307.56083495275</v>
      </c>
      <c r="L90" s="15">
        <v>1557310.7815463506</v>
      </c>
      <c r="M90" s="15">
        <v>0</v>
      </c>
      <c r="N90" s="15">
        <f>ExitRevenues[[#This Row],[2021/22 Exit Revenue Recovery Revenue]]+ExitRevenues[[#This Row],[2021/22 Exit Capacity Revenue]]</f>
        <v>1557310.7815463506</v>
      </c>
    </row>
    <row r="91" spans="1:14" x14ac:dyDescent="0.25">
      <c r="A91" s="1" t="s">
        <v>166</v>
      </c>
      <c r="B91" s="1" t="s">
        <v>313</v>
      </c>
      <c r="C91" s="15">
        <v>639.96196658600002</v>
      </c>
      <c r="D91" s="15">
        <v>53567.26496</v>
      </c>
      <c r="E91" s="15">
        <v>54207.226926586001</v>
      </c>
      <c r="F91" s="15">
        <v>80714.431723577451</v>
      </c>
      <c r="G91" s="15">
        <v>0</v>
      </c>
      <c r="H91" s="15">
        <f>ExitRevenues[[#This Row],[2019/20 Exit Revenue Recovery Revenue]]+ExitRevenues[[#This Row],[2019/20 Exit Capacity Revenue]]</f>
        <v>80714.431723577451</v>
      </c>
      <c r="I91" s="15">
        <v>83641.8223489675</v>
      </c>
      <c r="J91" s="15">
        <v>0</v>
      </c>
      <c r="K91" s="15">
        <f>ExitRevenues[[#This Row],[2020/21 Exit Revenue Recovery Revenue]]+ExitRevenues[[#This Row],[2020/21 Exit Capacity Revenue]]</f>
        <v>83641.8223489675</v>
      </c>
      <c r="L91" s="15">
        <v>111880.28424440087</v>
      </c>
      <c r="M91" s="15">
        <v>0</v>
      </c>
      <c r="N91" s="15">
        <f>ExitRevenues[[#This Row],[2021/22 Exit Revenue Recovery Revenue]]+ExitRevenues[[#This Row],[2021/22 Exit Capacity Revenue]]</f>
        <v>111880.28424440087</v>
      </c>
    </row>
    <row r="92" spans="1:14" x14ac:dyDescent="0.25">
      <c r="A92" s="1" t="s">
        <v>167</v>
      </c>
      <c r="B92" s="1" t="s">
        <v>314</v>
      </c>
      <c r="C92" s="15">
        <v>5458224.7736063357</v>
      </c>
      <c r="D92" s="15">
        <v>2721972.22</v>
      </c>
      <c r="E92" s="15">
        <v>8180196.9936063364</v>
      </c>
      <c r="F92" s="15">
        <v>4000938.5568210571</v>
      </c>
      <c r="G92" s="15">
        <v>0</v>
      </c>
      <c r="H92" s="15">
        <f>ExitRevenues[[#This Row],[2019/20 Exit Revenue Recovery Revenue]]+ExitRevenues[[#This Row],[2019/20 Exit Capacity Revenue]]</f>
        <v>4000938.5568210571</v>
      </c>
      <c r="I92" s="15">
        <v>4146046.560109871</v>
      </c>
      <c r="J92" s="15">
        <v>0</v>
      </c>
      <c r="K92" s="15">
        <f>ExitRevenues[[#This Row],[2020/21 Exit Revenue Recovery Revenue]]+ExitRevenues[[#This Row],[2020/21 Exit Capacity Revenue]]</f>
        <v>4146046.560109871</v>
      </c>
      <c r="L92" s="15">
        <v>7564897.530443917</v>
      </c>
      <c r="M92" s="15">
        <v>0</v>
      </c>
      <c r="N92" s="15">
        <f>ExitRevenues[[#This Row],[2021/22 Exit Revenue Recovery Revenue]]+ExitRevenues[[#This Row],[2021/22 Exit Capacity Revenue]]</f>
        <v>7564897.530443917</v>
      </c>
    </row>
    <row r="93" spans="1:14" x14ac:dyDescent="0.25">
      <c r="A93" s="1" t="s">
        <v>168</v>
      </c>
      <c r="B93" s="1" t="s">
        <v>312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f>ExitRevenues[[#This Row],[2019/20 Exit Revenue Recovery Revenue]]+ExitRevenues[[#This Row],[2019/20 Exit Capacity Revenue]]</f>
        <v>0</v>
      </c>
      <c r="I93" s="15">
        <v>0</v>
      </c>
      <c r="J93" s="15">
        <v>0</v>
      </c>
      <c r="K93" s="15">
        <f>ExitRevenues[[#This Row],[2020/21 Exit Revenue Recovery Revenue]]+ExitRevenues[[#This Row],[2020/21 Exit Capacity Revenue]]</f>
        <v>0</v>
      </c>
      <c r="L93" s="15">
        <v>0</v>
      </c>
      <c r="M93" s="15">
        <v>0</v>
      </c>
      <c r="N93" s="15">
        <f>ExitRevenues[[#This Row],[2021/22 Exit Revenue Recovery Revenue]]+ExitRevenues[[#This Row],[2021/22 Exit Capacity Revenue]]</f>
        <v>0</v>
      </c>
    </row>
    <row r="94" spans="1:14" x14ac:dyDescent="0.25">
      <c r="A94" s="1" t="s">
        <v>169</v>
      </c>
      <c r="B94" s="1" t="s">
        <v>298</v>
      </c>
      <c r="C94" s="15">
        <v>11725.177483250001</v>
      </c>
      <c r="D94" s="15">
        <v>0</v>
      </c>
      <c r="E94" s="15">
        <v>11725.177483250001</v>
      </c>
      <c r="F94" s="15">
        <v>45363.689742349612</v>
      </c>
      <c r="G94" s="15">
        <v>0</v>
      </c>
      <c r="H94" s="15">
        <f>ExitRevenues[[#This Row],[2019/20 Exit Revenue Recovery Revenue]]+ExitRevenues[[#This Row],[2019/20 Exit Capacity Revenue]]</f>
        <v>45363.689742349612</v>
      </c>
      <c r="I94" s="15">
        <v>47008.962306984016</v>
      </c>
      <c r="J94" s="15">
        <v>0</v>
      </c>
      <c r="K94" s="15">
        <f>ExitRevenues[[#This Row],[2020/21 Exit Revenue Recovery Revenue]]+ExitRevenues[[#This Row],[2020/21 Exit Capacity Revenue]]</f>
        <v>47008.962306984016</v>
      </c>
      <c r="L94" s="15">
        <v>78209.081716348242</v>
      </c>
      <c r="M94" s="15">
        <v>0</v>
      </c>
      <c r="N94" s="15">
        <f>ExitRevenues[[#This Row],[2021/22 Exit Revenue Recovery Revenue]]+ExitRevenues[[#This Row],[2021/22 Exit Capacity Revenue]]</f>
        <v>78209.081716348242</v>
      </c>
    </row>
    <row r="95" spans="1:14" x14ac:dyDescent="0.25">
      <c r="A95" s="1" t="s">
        <v>170</v>
      </c>
      <c r="B95" s="1" t="s">
        <v>304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f>ExitRevenues[[#This Row],[2019/20 Exit Revenue Recovery Revenue]]+ExitRevenues[[#This Row],[2019/20 Exit Capacity Revenue]]</f>
        <v>0</v>
      </c>
      <c r="I95" s="15">
        <v>0</v>
      </c>
      <c r="J95" s="15">
        <v>0</v>
      </c>
      <c r="K95" s="15">
        <f>ExitRevenues[[#This Row],[2020/21 Exit Revenue Recovery Revenue]]+ExitRevenues[[#This Row],[2020/21 Exit Capacity Revenue]]</f>
        <v>0</v>
      </c>
      <c r="L95" s="15">
        <v>0</v>
      </c>
      <c r="M95" s="15">
        <v>0</v>
      </c>
      <c r="N95" s="15">
        <f>ExitRevenues[[#This Row],[2021/22 Exit Revenue Recovery Revenue]]+ExitRevenues[[#This Row],[2021/22 Exit Capacity Revenue]]</f>
        <v>0</v>
      </c>
    </row>
    <row r="96" spans="1:14" x14ac:dyDescent="0.25">
      <c r="A96" s="1" t="s">
        <v>171</v>
      </c>
      <c r="B96" s="1" t="s">
        <v>298</v>
      </c>
      <c r="C96" s="15">
        <v>177988.58623392001</v>
      </c>
      <c r="D96" s="15">
        <v>0</v>
      </c>
      <c r="E96" s="15">
        <v>177988.58623392001</v>
      </c>
      <c r="F96" s="15">
        <v>0</v>
      </c>
      <c r="G96" s="15">
        <v>0</v>
      </c>
      <c r="H96" s="15">
        <f>ExitRevenues[[#This Row],[2019/20 Exit Revenue Recovery Revenue]]+ExitRevenues[[#This Row],[2019/20 Exit Capacity Revenue]]</f>
        <v>0</v>
      </c>
      <c r="I96" s="15">
        <v>0</v>
      </c>
      <c r="J96" s="15">
        <v>0</v>
      </c>
      <c r="K96" s="15">
        <f>ExitRevenues[[#This Row],[2020/21 Exit Revenue Recovery Revenue]]+ExitRevenues[[#This Row],[2020/21 Exit Capacity Revenue]]</f>
        <v>0</v>
      </c>
      <c r="L96" s="15">
        <v>164816.20299206325</v>
      </c>
      <c r="M96" s="15">
        <v>0</v>
      </c>
      <c r="N96" s="15">
        <f>ExitRevenues[[#This Row],[2021/22 Exit Revenue Recovery Revenue]]+ExitRevenues[[#This Row],[2021/22 Exit Capacity Revenue]]</f>
        <v>164816.20299206325</v>
      </c>
    </row>
    <row r="97" spans="1:14" x14ac:dyDescent="0.25">
      <c r="A97" s="1" t="s">
        <v>172</v>
      </c>
      <c r="B97" s="1" t="s">
        <v>298</v>
      </c>
      <c r="C97" s="15">
        <v>154566.42903239999</v>
      </c>
      <c r="D97" s="15">
        <v>0</v>
      </c>
      <c r="E97" s="15">
        <v>154566.42903239999</v>
      </c>
      <c r="F97" s="15">
        <v>72813.248138506751</v>
      </c>
      <c r="G97" s="15">
        <v>0</v>
      </c>
      <c r="H97" s="15">
        <f>ExitRevenues[[#This Row],[2019/20 Exit Revenue Recovery Revenue]]+ExitRevenues[[#This Row],[2019/20 Exit Capacity Revenue]]</f>
        <v>72813.248138506751</v>
      </c>
      <c r="I97" s="15">
        <v>75454.074759635056</v>
      </c>
      <c r="J97" s="15">
        <v>0</v>
      </c>
      <c r="K97" s="15">
        <f>ExitRevenues[[#This Row],[2020/21 Exit Revenue Recovery Revenue]]+ExitRevenues[[#This Row],[2020/21 Exit Capacity Revenue]]</f>
        <v>75454.074759635056</v>
      </c>
      <c r="L97" s="15">
        <v>143127.44700203417</v>
      </c>
      <c r="M97" s="15">
        <v>0</v>
      </c>
      <c r="N97" s="15">
        <f>ExitRevenues[[#This Row],[2021/22 Exit Revenue Recovery Revenue]]+ExitRevenues[[#This Row],[2021/22 Exit Capacity Revenue]]</f>
        <v>143127.44700203417</v>
      </c>
    </row>
    <row r="98" spans="1:14" x14ac:dyDescent="0.25">
      <c r="A98" s="1" t="s">
        <v>173</v>
      </c>
      <c r="B98" s="1" t="s">
        <v>298</v>
      </c>
      <c r="C98" s="15">
        <v>1477724.8293547737</v>
      </c>
      <c r="D98" s="15">
        <v>0</v>
      </c>
      <c r="E98" s="15">
        <v>1477724.8293547737</v>
      </c>
      <c r="F98" s="15">
        <v>0</v>
      </c>
      <c r="G98" s="15">
        <v>0</v>
      </c>
      <c r="H98" s="15">
        <f>ExitRevenues[[#This Row],[2019/20 Exit Revenue Recovery Revenue]]+ExitRevenues[[#This Row],[2019/20 Exit Capacity Revenue]]</f>
        <v>0</v>
      </c>
      <c r="I98" s="15">
        <v>0</v>
      </c>
      <c r="J98" s="15">
        <v>0</v>
      </c>
      <c r="K98" s="15">
        <f>ExitRevenues[[#This Row],[2020/21 Exit Revenue Recovery Revenue]]+ExitRevenues[[#This Row],[2020/21 Exit Capacity Revenue]]</f>
        <v>0</v>
      </c>
      <c r="L98" s="15">
        <v>1407945.2455226262</v>
      </c>
      <c r="M98" s="15">
        <v>0</v>
      </c>
      <c r="N98" s="15">
        <f>ExitRevenues[[#This Row],[2021/22 Exit Revenue Recovery Revenue]]+ExitRevenues[[#This Row],[2021/22 Exit Capacity Revenue]]</f>
        <v>1407945.2455226262</v>
      </c>
    </row>
    <row r="99" spans="1:14" x14ac:dyDescent="0.25">
      <c r="A99" s="1" t="s">
        <v>174</v>
      </c>
      <c r="B99" s="1" t="s">
        <v>312</v>
      </c>
      <c r="C99" s="15">
        <v>39336.384859298996</v>
      </c>
      <c r="D99" s="15">
        <v>40911.708419999995</v>
      </c>
      <c r="E99" s="15">
        <v>80248.093279298992</v>
      </c>
      <c r="F99" s="15">
        <v>20830.054522758626</v>
      </c>
      <c r="G99" s="15">
        <v>0</v>
      </c>
      <c r="H99" s="15">
        <f>ExitRevenues[[#This Row],[2019/20 Exit Revenue Recovery Revenue]]+ExitRevenues[[#This Row],[2019/20 Exit Capacity Revenue]]</f>
        <v>20830.054522758626</v>
      </c>
      <c r="I99" s="15">
        <v>21585.529163837906</v>
      </c>
      <c r="J99" s="15">
        <v>0</v>
      </c>
      <c r="K99" s="15">
        <f>ExitRevenues[[#This Row],[2020/21 Exit Revenue Recovery Revenue]]+ExitRevenues[[#This Row],[2020/21 Exit Capacity Revenue]]</f>
        <v>21585.529163837906</v>
      </c>
      <c r="L99" s="15">
        <v>40917.40845638403</v>
      </c>
      <c r="M99" s="15">
        <v>0</v>
      </c>
      <c r="N99" s="15">
        <f>ExitRevenues[[#This Row],[2021/22 Exit Revenue Recovery Revenue]]+ExitRevenues[[#This Row],[2021/22 Exit Capacity Revenue]]</f>
        <v>40917.40845638403</v>
      </c>
    </row>
    <row r="100" spans="1:14" x14ac:dyDescent="0.25">
      <c r="A100" s="1" t="s">
        <v>175</v>
      </c>
      <c r="B100" s="1" t="s">
        <v>308</v>
      </c>
      <c r="C100" s="15">
        <v>1582408.288979901</v>
      </c>
      <c r="D100" s="15">
        <v>627154.16719999991</v>
      </c>
      <c r="E100" s="15">
        <v>2209562.456179901</v>
      </c>
      <c r="F100" s="15">
        <v>694864.846127711</v>
      </c>
      <c r="G100" s="15">
        <v>0</v>
      </c>
      <c r="H100" s="15">
        <f>ExitRevenues[[#This Row],[2019/20 Exit Revenue Recovery Revenue]]+ExitRevenues[[#This Row],[2019/20 Exit Capacity Revenue]]</f>
        <v>694864.846127711</v>
      </c>
      <c r="I100" s="15">
        <v>720066.54541531426</v>
      </c>
      <c r="J100" s="15">
        <v>0</v>
      </c>
      <c r="K100" s="15">
        <f>ExitRevenues[[#This Row],[2020/21 Exit Revenue Recovery Revenue]]+ExitRevenues[[#This Row],[2020/21 Exit Capacity Revenue]]</f>
        <v>720066.54541531426</v>
      </c>
      <c r="L100" s="15">
        <v>1356434.9403137607</v>
      </c>
      <c r="M100" s="15">
        <v>0</v>
      </c>
      <c r="N100" s="15">
        <f>ExitRevenues[[#This Row],[2021/22 Exit Revenue Recovery Revenue]]+ExitRevenues[[#This Row],[2021/22 Exit Capacity Revenue]]</f>
        <v>1356434.9403137607</v>
      </c>
    </row>
    <row r="101" spans="1:14" x14ac:dyDescent="0.25">
      <c r="A101" s="1" t="s">
        <v>176</v>
      </c>
      <c r="B101" s="1" t="s">
        <v>317</v>
      </c>
      <c r="C101" s="15">
        <v>1864171.1530769374</v>
      </c>
      <c r="D101" s="15">
        <v>772613.86421999987</v>
      </c>
      <c r="E101" s="15">
        <v>2636785.0172969373</v>
      </c>
      <c r="F101" s="15">
        <v>2306035.7152460893</v>
      </c>
      <c r="G101" s="15">
        <v>0</v>
      </c>
      <c r="H101" s="15">
        <f>ExitRevenues[[#This Row],[2019/20 Exit Revenue Recovery Revenue]]+ExitRevenues[[#This Row],[2019/20 Exit Capacity Revenue]]</f>
        <v>2306035.7152460893</v>
      </c>
      <c r="I101" s="15">
        <v>2389672.1503974269</v>
      </c>
      <c r="J101" s="15">
        <v>0</v>
      </c>
      <c r="K101" s="15">
        <f>ExitRevenues[[#This Row],[2020/21 Exit Revenue Recovery Revenue]]+ExitRevenues[[#This Row],[2020/21 Exit Capacity Revenue]]</f>
        <v>2389672.1503974269</v>
      </c>
      <c r="L101" s="15">
        <v>4375387.1844393481</v>
      </c>
      <c r="M101" s="15">
        <v>0</v>
      </c>
      <c r="N101" s="15">
        <f>ExitRevenues[[#This Row],[2021/22 Exit Revenue Recovery Revenue]]+ExitRevenues[[#This Row],[2021/22 Exit Capacity Revenue]]</f>
        <v>4375387.1844393481</v>
      </c>
    </row>
    <row r="102" spans="1:14" x14ac:dyDescent="0.25">
      <c r="A102" s="1" t="s">
        <v>177</v>
      </c>
      <c r="B102" s="1" t="s">
        <v>298</v>
      </c>
      <c r="C102" s="15">
        <v>3408.7615742180001</v>
      </c>
      <c r="D102" s="15">
        <v>0</v>
      </c>
      <c r="E102" s="15">
        <v>3408.7615742180001</v>
      </c>
      <c r="F102" s="15">
        <v>336478.95736898365</v>
      </c>
      <c r="G102" s="15">
        <v>0</v>
      </c>
      <c r="H102" s="15">
        <f>ExitRevenues[[#This Row],[2019/20 Exit Revenue Recovery Revenue]]+ExitRevenues[[#This Row],[2019/20 Exit Capacity Revenue]]</f>
        <v>336478.95736898365</v>
      </c>
      <c r="I102" s="15">
        <v>348682.54134286736</v>
      </c>
      <c r="J102" s="15">
        <v>0</v>
      </c>
      <c r="K102" s="15">
        <f>ExitRevenues[[#This Row],[2020/21 Exit Revenue Recovery Revenue]]+ExitRevenues[[#This Row],[2020/21 Exit Capacity Revenue]]</f>
        <v>348682.54134286736</v>
      </c>
      <c r="L102" s="15">
        <v>545720.19455260923</v>
      </c>
      <c r="M102" s="15">
        <v>0</v>
      </c>
      <c r="N102" s="15">
        <f>ExitRevenues[[#This Row],[2021/22 Exit Revenue Recovery Revenue]]+ExitRevenues[[#This Row],[2021/22 Exit Capacity Revenue]]</f>
        <v>545720.19455260923</v>
      </c>
    </row>
    <row r="103" spans="1:14" x14ac:dyDescent="0.25">
      <c r="A103" s="1" t="s">
        <v>178</v>
      </c>
      <c r="B103" s="1" t="s">
        <v>313</v>
      </c>
      <c r="C103" s="15">
        <v>88.539874999999995</v>
      </c>
      <c r="D103" s="15">
        <v>3056.7165199999995</v>
      </c>
      <c r="E103" s="15">
        <v>3145.2563949999994</v>
      </c>
      <c r="F103" s="15">
        <v>12032.833106041591</v>
      </c>
      <c r="G103" s="15">
        <v>0</v>
      </c>
      <c r="H103" s="15">
        <f>ExitRevenues[[#This Row],[2019/20 Exit Revenue Recovery Revenue]]+ExitRevenues[[#This Row],[2019/20 Exit Capacity Revenue]]</f>
        <v>12032.833106041591</v>
      </c>
      <c r="I103" s="15">
        <v>12469.245802994521</v>
      </c>
      <c r="J103" s="15">
        <v>0</v>
      </c>
      <c r="K103" s="15">
        <f>ExitRevenues[[#This Row],[2020/21 Exit Revenue Recovery Revenue]]+ExitRevenues[[#This Row],[2020/21 Exit Capacity Revenue]]</f>
        <v>12469.245802994521</v>
      </c>
      <c r="L103" s="15">
        <v>16245.375603705123</v>
      </c>
      <c r="M103" s="15">
        <v>0</v>
      </c>
      <c r="N103" s="15">
        <f>ExitRevenues[[#This Row],[2021/22 Exit Revenue Recovery Revenue]]+ExitRevenues[[#This Row],[2021/22 Exit Capacity Revenue]]</f>
        <v>16245.375603705123</v>
      </c>
    </row>
    <row r="104" spans="1:14" x14ac:dyDescent="0.25">
      <c r="A104" s="1" t="s">
        <v>179</v>
      </c>
      <c r="B104" s="1" t="s">
        <v>303</v>
      </c>
      <c r="C104" s="15">
        <v>596.54094940750008</v>
      </c>
      <c r="D104" s="15">
        <v>41558.821479999991</v>
      </c>
      <c r="E104" s="15">
        <v>42155.362429407491</v>
      </c>
      <c r="F104" s="15">
        <v>83779.306818424491</v>
      </c>
      <c r="G104" s="15">
        <v>0</v>
      </c>
      <c r="H104" s="15">
        <f>ExitRevenues[[#This Row],[2019/20 Exit Revenue Recovery Revenue]]+ExitRevenues[[#This Row],[2019/20 Exit Capacity Revenue]]</f>
        <v>83779.306818424491</v>
      </c>
      <c r="I104" s="15">
        <v>86817.855838033007</v>
      </c>
      <c r="J104" s="15">
        <v>0</v>
      </c>
      <c r="K104" s="15">
        <f>ExitRevenues[[#This Row],[2020/21 Exit Revenue Recovery Revenue]]+ExitRevenues[[#This Row],[2020/21 Exit Capacity Revenue]]</f>
        <v>86817.855838033007</v>
      </c>
      <c r="L104" s="15">
        <v>115090.92320498673</v>
      </c>
      <c r="M104" s="15">
        <v>0</v>
      </c>
      <c r="N104" s="15">
        <f>ExitRevenues[[#This Row],[2021/22 Exit Revenue Recovery Revenue]]+ExitRevenues[[#This Row],[2021/22 Exit Capacity Revenue]]</f>
        <v>115090.92320498673</v>
      </c>
    </row>
    <row r="105" spans="1:14" x14ac:dyDescent="0.25">
      <c r="A105" s="1" t="s">
        <v>180</v>
      </c>
      <c r="B105" s="1" t="s">
        <v>309</v>
      </c>
      <c r="C105" s="15">
        <v>3256089.5740698404</v>
      </c>
      <c r="D105" s="15">
        <v>804427.39365999994</v>
      </c>
      <c r="E105" s="15">
        <v>4060516.9677298404</v>
      </c>
      <c r="F105" s="15">
        <v>1608448.7390928026</v>
      </c>
      <c r="G105" s="15">
        <v>0</v>
      </c>
      <c r="H105" s="15">
        <f>ExitRevenues[[#This Row],[2019/20 Exit Revenue Recovery Revenue]]+ExitRevenues[[#This Row],[2019/20 Exit Capacity Revenue]]</f>
        <v>1608448.7390928026</v>
      </c>
      <c r="I105" s="15">
        <v>1666784.7474087146</v>
      </c>
      <c r="J105" s="15">
        <v>0</v>
      </c>
      <c r="K105" s="15">
        <f>ExitRevenues[[#This Row],[2020/21 Exit Revenue Recovery Revenue]]+ExitRevenues[[#This Row],[2020/21 Exit Capacity Revenue]]</f>
        <v>1666784.7474087146</v>
      </c>
      <c r="L105" s="15">
        <v>3094731.891903488</v>
      </c>
      <c r="M105" s="15">
        <v>0</v>
      </c>
      <c r="N105" s="15">
        <f>ExitRevenues[[#This Row],[2021/22 Exit Revenue Recovery Revenue]]+ExitRevenues[[#This Row],[2021/22 Exit Capacity Revenue]]</f>
        <v>3094731.891903488</v>
      </c>
    </row>
    <row r="106" spans="1:14" x14ac:dyDescent="0.25">
      <c r="A106" s="1" t="s">
        <v>181</v>
      </c>
      <c r="B106" s="1" t="s">
        <v>314</v>
      </c>
      <c r="C106" s="15">
        <v>783961.4513993999</v>
      </c>
      <c r="D106" s="15">
        <v>46537.123599999992</v>
      </c>
      <c r="E106" s="15">
        <v>830498.57499939995</v>
      </c>
      <c r="F106" s="15">
        <v>418088.8365417028</v>
      </c>
      <c r="G106" s="15">
        <v>0</v>
      </c>
      <c r="H106" s="15">
        <f>ExitRevenues[[#This Row],[2019/20 Exit Revenue Recovery Revenue]]+ExitRevenues[[#This Row],[2019/20 Exit Capacity Revenue]]</f>
        <v>418088.8365417028</v>
      </c>
      <c r="I106" s="15">
        <v>433252.28766855889</v>
      </c>
      <c r="J106" s="15">
        <v>0</v>
      </c>
      <c r="K106" s="15">
        <f>ExitRevenues[[#This Row],[2020/21 Exit Revenue Recovery Revenue]]+ExitRevenues[[#This Row],[2020/21 Exit Capacity Revenue]]</f>
        <v>433252.28766855889</v>
      </c>
      <c r="L106" s="15">
        <v>781197.04301770718</v>
      </c>
      <c r="M106" s="15">
        <v>0</v>
      </c>
      <c r="N106" s="15">
        <f>ExitRevenues[[#This Row],[2021/22 Exit Revenue Recovery Revenue]]+ExitRevenues[[#This Row],[2021/22 Exit Capacity Revenue]]</f>
        <v>781197.04301770718</v>
      </c>
    </row>
    <row r="107" spans="1:14" x14ac:dyDescent="0.25">
      <c r="A107" s="1" t="s">
        <v>182</v>
      </c>
      <c r="B107" s="1" t="s">
        <v>314</v>
      </c>
      <c r="C107" s="15">
        <v>826416.81437430007</v>
      </c>
      <c r="D107" s="15">
        <v>113510.87</v>
      </c>
      <c r="E107" s="15">
        <v>939927.68437430006</v>
      </c>
      <c r="F107" s="15">
        <v>544517.65076605836</v>
      </c>
      <c r="G107" s="15">
        <v>0</v>
      </c>
      <c r="H107" s="15">
        <f>ExitRevenues[[#This Row],[2019/20 Exit Revenue Recovery Revenue]]+ExitRevenues[[#This Row],[2019/20 Exit Capacity Revenue]]</f>
        <v>544517.65076605836</v>
      </c>
      <c r="I107" s="15">
        <v>564266.48418002564</v>
      </c>
      <c r="J107" s="15">
        <v>0</v>
      </c>
      <c r="K107" s="15">
        <f>ExitRevenues[[#This Row],[2020/21 Exit Revenue Recovery Revenue]]+ExitRevenues[[#This Row],[2020/21 Exit Capacity Revenue]]</f>
        <v>564266.48418002564</v>
      </c>
      <c r="L107" s="15">
        <v>1017428.6933082552</v>
      </c>
      <c r="M107" s="15">
        <v>0</v>
      </c>
      <c r="N107" s="15">
        <f>ExitRevenues[[#This Row],[2021/22 Exit Revenue Recovery Revenue]]+ExitRevenues[[#This Row],[2021/22 Exit Capacity Revenue]]</f>
        <v>1017428.6933082552</v>
      </c>
    </row>
    <row r="108" spans="1:14" x14ac:dyDescent="0.25">
      <c r="A108" s="1" t="s">
        <v>183</v>
      </c>
      <c r="B108" s="1" t="s">
        <v>313</v>
      </c>
      <c r="C108" s="15">
        <v>47929.370219637502</v>
      </c>
      <c r="D108" s="15">
        <v>50826.872359999994</v>
      </c>
      <c r="E108" s="15">
        <v>98756.242579637503</v>
      </c>
      <c r="F108" s="15">
        <v>55854.733104027284</v>
      </c>
      <c r="G108" s="15">
        <v>0</v>
      </c>
      <c r="H108" s="15">
        <f>ExitRevenues[[#This Row],[2019/20 Exit Revenue Recovery Revenue]]+ExitRevenues[[#This Row],[2019/20 Exit Capacity Revenue]]</f>
        <v>55854.733104027284</v>
      </c>
      <c r="I108" s="15">
        <v>57880.499978436586</v>
      </c>
      <c r="J108" s="15">
        <v>0</v>
      </c>
      <c r="K108" s="15">
        <f>ExitRevenues[[#This Row],[2020/21 Exit Revenue Recovery Revenue]]+ExitRevenues[[#This Row],[2020/21 Exit Capacity Revenue]]</f>
        <v>57880.499978436586</v>
      </c>
      <c r="L108" s="15">
        <v>93753.331017954843</v>
      </c>
      <c r="M108" s="15">
        <v>0</v>
      </c>
      <c r="N108" s="15">
        <f>ExitRevenues[[#This Row],[2021/22 Exit Revenue Recovery Revenue]]+ExitRevenues[[#This Row],[2021/22 Exit Capacity Revenue]]</f>
        <v>93753.331017954843</v>
      </c>
    </row>
    <row r="109" spans="1:14" x14ac:dyDescent="0.25">
      <c r="A109" s="1" t="s">
        <v>184</v>
      </c>
      <c r="B109" s="1" t="s">
        <v>309</v>
      </c>
      <c r="C109" s="15">
        <v>1819786.2802817298</v>
      </c>
      <c r="D109" s="15">
        <v>648093.62859999994</v>
      </c>
      <c r="E109" s="15">
        <v>2467879.9088817295</v>
      </c>
      <c r="F109" s="15">
        <v>859482.96605473803</v>
      </c>
      <c r="G109" s="15">
        <v>0</v>
      </c>
      <c r="H109" s="15">
        <f>ExitRevenues[[#This Row],[2019/20 Exit Revenue Recovery Revenue]]+ExitRevenues[[#This Row],[2019/20 Exit Capacity Revenue]]</f>
        <v>859482.96605473803</v>
      </c>
      <c r="I109" s="15">
        <v>890655.1161124598</v>
      </c>
      <c r="J109" s="15">
        <v>0</v>
      </c>
      <c r="K109" s="15">
        <f>ExitRevenues[[#This Row],[2020/21 Exit Revenue Recovery Revenue]]+ExitRevenues[[#This Row],[2020/21 Exit Capacity Revenue]]</f>
        <v>890655.1161124598</v>
      </c>
      <c r="L109" s="15">
        <v>1613235.1085156682</v>
      </c>
      <c r="M109" s="15">
        <v>0</v>
      </c>
      <c r="N109" s="15">
        <f>ExitRevenues[[#This Row],[2021/22 Exit Revenue Recovery Revenue]]+ExitRevenues[[#This Row],[2021/22 Exit Capacity Revenue]]</f>
        <v>1613235.1085156682</v>
      </c>
    </row>
    <row r="110" spans="1:14" x14ac:dyDescent="0.25">
      <c r="A110" s="1" t="s">
        <v>185</v>
      </c>
      <c r="B110" s="1" t="s">
        <v>303</v>
      </c>
      <c r="C110" s="15">
        <v>1087.7747837739998</v>
      </c>
      <c r="D110" s="15">
        <v>77944.693639999998</v>
      </c>
      <c r="E110" s="15">
        <v>79032.468423774</v>
      </c>
      <c r="F110" s="15">
        <v>199433.20400254632</v>
      </c>
      <c r="G110" s="15">
        <v>0</v>
      </c>
      <c r="H110" s="15">
        <f>ExitRevenues[[#This Row],[2019/20 Exit Revenue Recovery Revenue]]+ExitRevenues[[#This Row],[2019/20 Exit Capacity Revenue]]</f>
        <v>199433.20400254632</v>
      </c>
      <c r="I110" s="15">
        <v>206666.34532958877</v>
      </c>
      <c r="J110" s="15">
        <v>0</v>
      </c>
      <c r="K110" s="15">
        <f>ExitRevenues[[#This Row],[2020/21 Exit Revenue Recovery Revenue]]+ExitRevenues[[#This Row],[2020/21 Exit Capacity Revenue]]</f>
        <v>206666.34532958877</v>
      </c>
      <c r="L110" s="15">
        <v>241898.73158396303</v>
      </c>
      <c r="M110" s="15">
        <v>0</v>
      </c>
      <c r="N110" s="15">
        <f>ExitRevenues[[#This Row],[2021/22 Exit Revenue Recovery Revenue]]+ExitRevenues[[#This Row],[2021/22 Exit Capacity Revenue]]</f>
        <v>241898.73158396303</v>
      </c>
    </row>
    <row r="111" spans="1:14" x14ac:dyDescent="0.25">
      <c r="A111" s="1" t="s">
        <v>186</v>
      </c>
      <c r="B111" s="1" t="s">
        <v>305</v>
      </c>
      <c r="C111" s="15">
        <v>6994.7099779554992</v>
      </c>
      <c r="D111" s="15">
        <v>16575.786700000001</v>
      </c>
      <c r="E111" s="15">
        <v>23570.4966779555</v>
      </c>
      <c r="F111" s="15">
        <v>27095.758193217665</v>
      </c>
      <c r="G111" s="15">
        <v>0</v>
      </c>
      <c r="H111" s="15">
        <f>ExitRevenues[[#This Row],[2019/20 Exit Revenue Recovery Revenue]]+ExitRevenues[[#This Row],[2019/20 Exit Capacity Revenue]]</f>
        <v>27095.758193217665</v>
      </c>
      <c r="I111" s="15">
        <v>28078.480450301849</v>
      </c>
      <c r="J111" s="15">
        <v>0</v>
      </c>
      <c r="K111" s="15">
        <f>ExitRevenues[[#This Row],[2020/21 Exit Revenue Recovery Revenue]]+ExitRevenues[[#This Row],[2020/21 Exit Capacity Revenue]]</f>
        <v>28078.480450301849</v>
      </c>
      <c r="L111" s="15">
        <v>48245.341082605846</v>
      </c>
      <c r="M111" s="15">
        <v>0</v>
      </c>
      <c r="N111" s="15">
        <f>ExitRevenues[[#This Row],[2021/22 Exit Revenue Recovery Revenue]]+ExitRevenues[[#This Row],[2021/22 Exit Capacity Revenue]]</f>
        <v>48245.341082605846</v>
      </c>
    </row>
    <row r="112" spans="1:14" x14ac:dyDescent="0.25">
      <c r="A112" s="1" t="s">
        <v>187</v>
      </c>
      <c r="B112" s="1" t="s">
        <v>304</v>
      </c>
      <c r="C112" s="15">
        <v>1575327.8387397318</v>
      </c>
      <c r="D112" s="15">
        <v>1460230.5845599996</v>
      </c>
      <c r="E112" s="15">
        <v>3035558.4232997317</v>
      </c>
      <c r="F112" s="15">
        <v>1346722.3523451481</v>
      </c>
      <c r="G112" s="15">
        <v>0</v>
      </c>
      <c r="H112" s="15">
        <f>ExitRevenues[[#This Row],[2019/20 Exit Revenue Recovery Revenue]]+ExitRevenues[[#This Row],[2019/20 Exit Capacity Revenue]]</f>
        <v>1346722.3523451481</v>
      </c>
      <c r="I112" s="15">
        <v>1395565.9396079553</v>
      </c>
      <c r="J112" s="15">
        <v>0</v>
      </c>
      <c r="K112" s="15">
        <f>ExitRevenues[[#This Row],[2020/21 Exit Revenue Recovery Revenue]]+ExitRevenues[[#This Row],[2020/21 Exit Capacity Revenue]]</f>
        <v>1395565.9396079553</v>
      </c>
      <c r="L112" s="15">
        <v>2487824.9876461509</v>
      </c>
      <c r="M112" s="15">
        <v>0</v>
      </c>
      <c r="N112" s="15">
        <f>ExitRevenues[[#This Row],[2021/22 Exit Revenue Recovery Revenue]]+ExitRevenues[[#This Row],[2021/22 Exit Capacity Revenue]]</f>
        <v>2487824.9876461509</v>
      </c>
    </row>
    <row r="113" spans="1:14" x14ac:dyDescent="0.25">
      <c r="A113" s="1" t="s">
        <v>188</v>
      </c>
      <c r="B113" s="1" t="s">
        <v>303</v>
      </c>
      <c r="C113" s="15">
        <v>1485.2078832735001</v>
      </c>
      <c r="D113" s="15">
        <v>2838.5161200000002</v>
      </c>
      <c r="E113" s="15">
        <v>4323.7240032735008</v>
      </c>
      <c r="F113" s="15">
        <v>6536.2871309873844</v>
      </c>
      <c r="G113" s="15">
        <v>0</v>
      </c>
      <c r="H113" s="15">
        <f>ExitRevenues[[#This Row],[2019/20 Exit Revenue Recovery Revenue]]+ExitRevenues[[#This Row],[2019/20 Exit Capacity Revenue]]</f>
        <v>6536.2871309873844</v>
      </c>
      <c r="I113" s="15">
        <v>6773.3484007444376</v>
      </c>
      <c r="J113" s="15">
        <v>0</v>
      </c>
      <c r="K113" s="15">
        <f>ExitRevenues[[#This Row],[2020/21 Exit Revenue Recovery Revenue]]+ExitRevenues[[#This Row],[2020/21 Exit Capacity Revenue]]</f>
        <v>6773.3484007444376</v>
      </c>
      <c r="L113" s="15">
        <v>10068.889028999884</v>
      </c>
      <c r="M113" s="15">
        <v>0</v>
      </c>
      <c r="N113" s="15">
        <f>ExitRevenues[[#This Row],[2021/22 Exit Revenue Recovery Revenue]]+ExitRevenues[[#This Row],[2021/22 Exit Capacity Revenue]]</f>
        <v>10068.889028999884</v>
      </c>
    </row>
    <row r="114" spans="1:14" x14ac:dyDescent="0.25">
      <c r="A114" s="1" t="s">
        <v>189</v>
      </c>
      <c r="B114" s="1" t="s">
        <v>303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f>ExitRevenues[[#This Row],[2019/20 Exit Revenue Recovery Revenue]]+ExitRevenues[[#This Row],[2019/20 Exit Capacity Revenue]]</f>
        <v>0</v>
      </c>
      <c r="I114" s="15">
        <v>0</v>
      </c>
      <c r="J114" s="15">
        <v>0</v>
      </c>
      <c r="K114" s="15">
        <f>ExitRevenues[[#This Row],[2020/21 Exit Revenue Recovery Revenue]]+ExitRevenues[[#This Row],[2020/21 Exit Capacity Revenue]]</f>
        <v>0</v>
      </c>
      <c r="L114" s="15">
        <v>0</v>
      </c>
      <c r="M114" s="15">
        <v>0</v>
      </c>
      <c r="N114" s="15">
        <f>ExitRevenues[[#This Row],[2021/22 Exit Revenue Recovery Revenue]]+ExitRevenues[[#This Row],[2021/22 Exit Capacity Revenue]]</f>
        <v>0</v>
      </c>
    </row>
    <row r="115" spans="1:14" x14ac:dyDescent="0.25">
      <c r="A115" s="1" t="s">
        <v>190</v>
      </c>
      <c r="B115" s="1" t="s">
        <v>306</v>
      </c>
      <c r="C115" s="15">
        <v>141969.5547503375</v>
      </c>
      <c r="D115" s="15">
        <v>7225.9662199999993</v>
      </c>
      <c r="E115" s="15">
        <v>149195.5209703375</v>
      </c>
      <c r="F115" s="15">
        <v>93720.753138343513</v>
      </c>
      <c r="G115" s="15">
        <v>0</v>
      </c>
      <c r="H115" s="15">
        <f>ExitRevenues[[#This Row],[2019/20 Exit Revenue Recovery Revenue]]+ExitRevenues[[#This Row],[2019/20 Exit Capacity Revenue]]</f>
        <v>93720.753138343513</v>
      </c>
      <c r="I115" s="15">
        <v>97119.863412467384</v>
      </c>
      <c r="J115" s="15">
        <v>0</v>
      </c>
      <c r="K115" s="15">
        <f>ExitRevenues[[#This Row],[2020/21 Exit Revenue Recovery Revenue]]+ExitRevenues[[#This Row],[2020/21 Exit Capacity Revenue]]</f>
        <v>97119.863412467384</v>
      </c>
      <c r="L115" s="15">
        <v>189647.8598129781</v>
      </c>
      <c r="M115" s="15">
        <v>0</v>
      </c>
      <c r="N115" s="15">
        <f>ExitRevenues[[#This Row],[2021/22 Exit Revenue Recovery Revenue]]+ExitRevenues[[#This Row],[2021/22 Exit Capacity Revenue]]</f>
        <v>189647.8598129781</v>
      </c>
    </row>
    <row r="116" spans="1:14" x14ac:dyDescent="0.25">
      <c r="A116" s="1" t="s">
        <v>191</v>
      </c>
      <c r="B116" s="1" t="s">
        <v>313</v>
      </c>
      <c r="C116" s="15">
        <v>22226.541292798502</v>
      </c>
      <c r="D116" s="15">
        <v>252449.01923999999</v>
      </c>
      <c r="E116" s="15">
        <v>274675.56053279852</v>
      </c>
      <c r="F116" s="15">
        <v>758051.59069204796</v>
      </c>
      <c r="G116" s="15">
        <v>0</v>
      </c>
      <c r="H116" s="15">
        <f>ExitRevenues[[#This Row],[2019/20 Exit Revenue Recovery Revenue]]+ExitRevenues[[#This Row],[2019/20 Exit Capacity Revenue]]</f>
        <v>758051.59069204796</v>
      </c>
      <c r="I116" s="15">
        <v>785544.97784434457</v>
      </c>
      <c r="J116" s="15">
        <v>0</v>
      </c>
      <c r="K116" s="15">
        <f>ExitRevenues[[#This Row],[2020/21 Exit Revenue Recovery Revenue]]+ExitRevenues[[#This Row],[2020/21 Exit Capacity Revenue]]</f>
        <v>785544.97784434457</v>
      </c>
      <c r="L116" s="15">
        <v>1160759.1416266933</v>
      </c>
      <c r="M116" s="15">
        <v>0</v>
      </c>
      <c r="N116" s="15">
        <f>ExitRevenues[[#This Row],[2021/22 Exit Revenue Recovery Revenue]]+ExitRevenues[[#This Row],[2021/22 Exit Capacity Revenue]]</f>
        <v>1160759.1416266933</v>
      </c>
    </row>
    <row r="117" spans="1:14" x14ac:dyDescent="0.25">
      <c r="A117" s="1" t="s">
        <v>192</v>
      </c>
      <c r="B117" s="1" t="s">
        <v>309</v>
      </c>
      <c r="C117" s="15">
        <v>198707.90658903401</v>
      </c>
      <c r="D117" s="15">
        <v>21666.944199999998</v>
      </c>
      <c r="E117" s="15">
        <v>220374.85078903401</v>
      </c>
      <c r="F117" s="15">
        <v>106008.86190419519</v>
      </c>
      <c r="G117" s="15">
        <v>0</v>
      </c>
      <c r="H117" s="15">
        <f>ExitRevenues[[#This Row],[2019/20 Exit Revenue Recovery Revenue]]+ExitRevenues[[#This Row],[2019/20 Exit Capacity Revenue]]</f>
        <v>106008.86190419519</v>
      </c>
      <c r="I117" s="15">
        <v>109853.64333819447</v>
      </c>
      <c r="J117" s="15">
        <v>0</v>
      </c>
      <c r="K117" s="15">
        <f>ExitRevenues[[#This Row],[2020/21 Exit Revenue Recovery Revenue]]+ExitRevenues[[#This Row],[2020/21 Exit Capacity Revenue]]</f>
        <v>109853.64333819447</v>
      </c>
      <c r="L117" s="15">
        <v>207731.56403232407</v>
      </c>
      <c r="M117" s="15">
        <v>0</v>
      </c>
      <c r="N117" s="15">
        <f>ExitRevenues[[#This Row],[2021/22 Exit Revenue Recovery Revenue]]+ExitRevenues[[#This Row],[2021/22 Exit Capacity Revenue]]</f>
        <v>207731.56403232407</v>
      </c>
    </row>
    <row r="118" spans="1:14" x14ac:dyDescent="0.25">
      <c r="A118" s="1" t="s">
        <v>193</v>
      </c>
      <c r="B118" s="1" t="s">
        <v>303</v>
      </c>
      <c r="C118" s="15">
        <v>38289.520851272013</v>
      </c>
      <c r="D118" s="15">
        <v>191421.81146000003</v>
      </c>
      <c r="E118" s="15">
        <v>229711.33231127204</v>
      </c>
      <c r="F118" s="15">
        <v>291700.480839581</v>
      </c>
      <c r="G118" s="15">
        <v>0</v>
      </c>
      <c r="H118" s="15">
        <f>ExitRevenues[[#This Row],[2019/20 Exit Revenue Recovery Revenue]]+ExitRevenues[[#This Row],[2019/20 Exit Capacity Revenue]]</f>
        <v>291700.480839581</v>
      </c>
      <c r="I118" s="15">
        <v>302280.01704886742</v>
      </c>
      <c r="J118" s="15">
        <v>0</v>
      </c>
      <c r="K118" s="15">
        <f>ExitRevenues[[#This Row],[2020/21 Exit Revenue Recovery Revenue]]+ExitRevenues[[#This Row],[2020/21 Exit Capacity Revenue]]</f>
        <v>302280.01704886742</v>
      </c>
      <c r="L118" s="15">
        <v>444309.51268375915</v>
      </c>
      <c r="M118" s="15">
        <v>0</v>
      </c>
      <c r="N118" s="15">
        <f>ExitRevenues[[#This Row],[2021/22 Exit Revenue Recovery Revenue]]+ExitRevenues[[#This Row],[2021/22 Exit Capacity Revenue]]</f>
        <v>444309.51268375915</v>
      </c>
    </row>
    <row r="119" spans="1:14" x14ac:dyDescent="0.25">
      <c r="A119" s="1" t="s">
        <v>194</v>
      </c>
      <c r="B119" s="1" t="s">
        <v>306</v>
      </c>
      <c r="C119" s="15">
        <v>1672732.3773959207</v>
      </c>
      <c r="D119" s="15">
        <v>559710.68999999994</v>
      </c>
      <c r="E119" s="15">
        <v>2232443.0673959209</v>
      </c>
      <c r="F119" s="15">
        <v>1024992.144910635</v>
      </c>
      <c r="G119" s="15">
        <v>0</v>
      </c>
      <c r="H119" s="15">
        <f>ExitRevenues[[#This Row],[2019/20 Exit Revenue Recovery Revenue]]+ExitRevenues[[#This Row],[2019/20 Exit Capacity Revenue]]</f>
        <v>1024992.144910635</v>
      </c>
      <c r="I119" s="15">
        <v>1062167.0631010504</v>
      </c>
      <c r="J119" s="15">
        <v>0</v>
      </c>
      <c r="K119" s="15">
        <f>ExitRevenues[[#This Row],[2020/21 Exit Revenue Recovery Revenue]]+ExitRevenues[[#This Row],[2020/21 Exit Capacity Revenue]]</f>
        <v>1062167.0631010504</v>
      </c>
      <c r="L119" s="15">
        <v>2061530.2164757522</v>
      </c>
      <c r="M119" s="15">
        <v>0</v>
      </c>
      <c r="N119" s="15">
        <f>ExitRevenues[[#This Row],[2021/22 Exit Revenue Recovery Revenue]]+ExitRevenues[[#This Row],[2021/22 Exit Capacity Revenue]]</f>
        <v>2061530.2164757522</v>
      </c>
    </row>
    <row r="120" spans="1:14" x14ac:dyDescent="0.25">
      <c r="A120" s="1" t="s">
        <v>195</v>
      </c>
      <c r="B120" s="1" t="s">
        <v>308</v>
      </c>
      <c r="C120" s="15">
        <v>877252.19610125001</v>
      </c>
      <c r="D120" s="15">
        <v>848588.99927999999</v>
      </c>
      <c r="E120" s="15">
        <v>1725841.19538125</v>
      </c>
      <c r="F120" s="15">
        <v>566416.0313934359</v>
      </c>
      <c r="G120" s="15">
        <v>0</v>
      </c>
      <c r="H120" s="15">
        <f>ExitRevenues[[#This Row],[2019/20 Exit Revenue Recovery Revenue]]+ExitRevenues[[#This Row],[2019/20 Exit Capacity Revenue]]</f>
        <v>566416.0313934359</v>
      </c>
      <c r="I120" s="15">
        <v>586959.08602399251</v>
      </c>
      <c r="J120" s="15">
        <v>0</v>
      </c>
      <c r="K120" s="15">
        <f>ExitRevenues[[#This Row],[2020/21 Exit Revenue Recovery Revenue]]+ExitRevenues[[#This Row],[2020/21 Exit Capacity Revenue]]</f>
        <v>586959.08602399251</v>
      </c>
      <c r="L120" s="15">
        <v>990461.78363758419</v>
      </c>
      <c r="M120" s="15">
        <v>0</v>
      </c>
      <c r="N120" s="15">
        <f>ExitRevenues[[#This Row],[2021/22 Exit Revenue Recovery Revenue]]+ExitRevenues[[#This Row],[2021/22 Exit Capacity Revenue]]</f>
        <v>990461.78363758419</v>
      </c>
    </row>
    <row r="121" spans="1:14" x14ac:dyDescent="0.25">
      <c r="A121" s="1" t="s">
        <v>196</v>
      </c>
      <c r="B121" s="1" t="s">
        <v>317</v>
      </c>
      <c r="C121" s="15">
        <v>3476953.3343052035</v>
      </c>
      <c r="D121" s="15">
        <v>3792678.4720000001</v>
      </c>
      <c r="E121" s="15">
        <v>7269631.8063052036</v>
      </c>
      <c r="F121" s="15">
        <v>3537843.6083833971</v>
      </c>
      <c r="G121" s="15">
        <v>0</v>
      </c>
      <c r="H121" s="15">
        <f>ExitRevenues[[#This Row],[2019/20 Exit Revenue Recovery Revenue]]+ExitRevenues[[#This Row],[2019/20 Exit Capacity Revenue]]</f>
        <v>3537843.6083833971</v>
      </c>
      <c r="I121" s="15">
        <v>3666155.8567895587</v>
      </c>
      <c r="J121" s="15">
        <v>0</v>
      </c>
      <c r="K121" s="15">
        <f>ExitRevenues[[#This Row],[2020/21 Exit Revenue Recovery Revenue]]+ExitRevenues[[#This Row],[2020/21 Exit Capacity Revenue]]</f>
        <v>3666155.8567895587</v>
      </c>
      <c r="L121" s="15">
        <v>6703675.7724793321</v>
      </c>
      <c r="M121" s="15">
        <v>0</v>
      </c>
      <c r="N121" s="15">
        <f>ExitRevenues[[#This Row],[2021/22 Exit Revenue Recovery Revenue]]+ExitRevenues[[#This Row],[2021/22 Exit Capacity Revenue]]</f>
        <v>6703675.7724793321</v>
      </c>
    </row>
    <row r="122" spans="1:14" x14ac:dyDescent="0.25">
      <c r="A122" s="1" t="s">
        <v>197</v>
      </c>
      <c r="B122" s="1" t="s">
        <v>309</v>
      </c>
      <c r="C122" s="15">
        <v>5998132.5866501983</v>
      </c>
      <c r="D122" s="15">
        <v>664360.46841999982</v>
      </c>
      <c r="E122" s="15">
        <v>6662493.0550701981</v>
      </c>
      <c r="F122" s="15">
        <v>2748552.2952687871</v>
      </c>
      <c r="G122" s="15">
        <v>0</v>
      </c>
      <c r="H122" s="15">
        <f>ExitRevenues[[#This Row],[2019/20 Exit Revenue Recovery Revenue]]+ExitRevenues[[#This Row],[2019/20 Exit Capacity Revenue]]</f>
        <v>2748552.2952687871</v>
      </c>
      <c r="I122" s="15">
        <v>2848238.1389369876</v>
      </c>
      <c r="J122" s="15">
        <v>0</v>
      </c>
      <c r="K122" s="15">
        <f>ExitRevenues[[#This Row],[2020/21 Exit Revenue Recovery Revenue]]+ExitRevenues[[#This Row],[2020/21 Exit Capacity Revenue]]</f>
        <v>2848238.1389369876</v>
      </c>
      <c r="L122" s="15">
        <v>5077451.2416122705</v>
      </c>
      <c r="M122" s="15">
        <v>0</v>
      </c>
      <c r="N122" s="15">
        <f>ExitRevenues[[#This Row],[2021/22 Exit Revenue Recovery Revenue]]+ExitRevenues[[#This Row],[2021/22 Exit Capacity Revenue]]</f>
        <v>5077451.2416122705</v>
      </c>
    </row>
    <row r="123" spans="1:14" x14ac:dyDescent="0.25">
      <c r="A123" s="1" t="s">
        <v>198</v>
      </c>
      <c r="B123" s="1" t="s">
        <v>318</v>
      </c>
      <c r="C123" s="15">
        <v>4535840.2099152999</v>
      </c>
      <c r="D123" s="15">
        <v>1244216.2770400001</v>
      </c>
      <c r="E123" s="15">
        <v>5780056.4869553</v>
      </c>
      <c r="F123" s="15">
        <v>2028865.5993185155</v>
      </c>
      <c r="G123" s="15">
        <v>0</v>
      </c>
      <c r="H123" s="15">
        <f>ExitRevenues[[#This Row],[2019/20 Exit Revenue Recovery Revenue]]+ExitRevenues[[#This Row],[2019/20 Exit Capacity Revenue]]</f>
        <v>2028865.5993185155</v>
      </c>
      <c r="I123" s="15">
        <v>2102449.4926668783</v>
      </c>
      <c r="J123" s="15">
        <v>0</v>
      </c>
      <c r="K123" s="15">
        <f>ExitRevenues[[#This Row],[2020/21 Exit Revenue Recovery Revenue]]+ExitRevenues[[#This Row],[2020/21 Exit Capacity Revenue]]</f>
        <v>2102449.4926668783</v>
      </c>
      <c r="L123" s="15">
        <v>3922553.212708375</v>
      </c>
      <c r="M123" s="15">
        <v>0</v>
      </c>
      <c r="N123" s="15">
        <f>ExitRevenues[[#This Row],[2021/22 Exit Revenue Recovery Revenue]]+ExitRevenues[[#This Row],[2021/22 Exit Capacity Revenue]]</f>
        <v>3922553.212708375</v>
      </c>
    </row>
    <row r="124" spans="1:14" x14ac:dyDescent="0.25">
      <c r="A124" s="1" t="s">
        <v>199</v>
      </c>
      <c r="B124" s="1" t="s">
        <v>308</v>
      </c>
      <c r="C124" s="15">
        <v>60912.148108159003</v>
      </c>
      <c r="D124" s="15">
        <v>17091.068499999998</v>
      </c>
      <c r="E124" s="15">
        <v>78003.216608158997</v>
      </c>
      <c r="F124" s="15">
        <v>27379.959039108911</v>
      </c>
      <c r="G124" s="15">
        <v>0</v>
      </c>
      <c r="H124" s="15">
        <f>ExitRevenues[[#This Row],[2019/20 Exit Revenue Recovery Revenue]]+ExitRevenues[[#This Row],[2019/20 Exit Capacity Revenue]]</f>
        <v>27379.959039108911</v>
      </c>
      <c r="I124" s="15">
        <v>28372.988831961171</v>
      </c>
      <c r="J124" s="15">
        <v>0</v>
      </c>
      <c r="K124" s="15">
        <f>ExitRevenues[[#This Row],[2020/21 Exit Revenue Recovery Revenue]]+ExitRevenues[[#This Row],[2020/21 Exit Capacity Revenue]]</f>
        <v>28372.988831961171</v>
      </c>
      <c r="L124" s="15">
        <v>53240.890753159161</v>
      </c>
      <c r="M124" s="15">
        <v>0</v>
      </c>
      <c r="N124" s="15">
        <f>ExitRevenues[[#This Row],[2021/22 Exit Revenue Recovery Revenue]]+ExitRevenues[[#This Row],[2021/22 Exit Capacity Revenue]]</f>
        <v>53240.890753159161</v>
      </c>
    </row>
    <row r="125" spans="1:14" x14ac:dyDescent="0.25">
      <c r="A125" s="1" t="s">
        <v>200</v>
      </c>
      <c r="B125" s="1" t="s">
        <v>314</v>
      </c>
      <c r="C125" s="15">
        <v>4177628.2370032747</v>
      </c>
      <c r="D125" s="15">
        <v>883593.63179999997</v>
      </c>
      <c r="E125" s="15">
        <v>5061221.8688032748</v>
      </c>
      <c r="F125" s="15">
        <v>2030972.8704506948</v>
      </c>
      <c r="G125" s="15">
        <v>0</v>
      </c>
      <c r="H125" s="15">
        <f>ExitRevenues[[#This Row],[2019/20 Exit Revenue Recovery Revenue]]+ExitRevenues[[#This Row],[2019/20 Exit Capacity Revenue]]</f>
        <v>2030972.8704506948</v>
      </c>
      <c r="I125" s="15">
        <v>2104633.1913427543</v>
      </c>
      <c r="J125" s="15">
        <v>0</v>
      </c>
      <c r="K125" s="15">
        <f>ExitRevenues[[#This Row],[2020/21 Exit Revenue Recovery Revenue]]+ExitRevenues[[#This Row],[2020/21 Exit Capacity Revenue]]</f>
        <v>2104633.1913427543</v>
      </c>
      <c r="L125" s="15">
        <v>3900824.851924289</v>
      </c>
      <c r="M125" s="15">
        <v>0</v>
      </c>
      <c r="N125" s="15">
        <f>ExitRevenues[[#This Row],[2021/22 Exit Revenue Recovery Revenue]]+ExitRevenues[[#This Row],[2021/22 Exit Capacity Revenue]]</f>
        <v>3900824.851924289</v>
      </c>
    </row>
    <row r="126" spans="1:14" x14ac:dyDescent="0.25">
      <c r="A126" s="1" t="s">
        <v>201</v>
      </c>
      <c r="B126" s="1" t="s">
        <v>304</v>
      </c>
      <c r="C126" s="15">
        <v>1517809.702687663</v>
      </c>
      <c r="D126" s="15">
        <v>2191439.8785399999</v>
      </c>
      <c r="E126" s="15">
        <v>3709249.581227663</v>
      </c>
      <c r="F126" s="15">
        <v>1591696.7363800649</v>
      </c>
      <c r="G126" s="15">
        <v>0</v>
      </c>
      <c r="H126" s="15">
        <f>ExitRevenues[[#This Row],[2019/20 Exit Revenue Recovery Revenue]]+ExitRevenues[[#This Row],[2019/20 Exit Capacity Revenue]]</f>
        <v>1591696.7363800649</v>
      </c>
      <c r="I126" s="15">
        <v>1649425.1748395017</v>
      </c>
      <c r="J126" s="15">
        <v>0</v>
      </c>
      <c r="K126" s="15">
        <f>ExitRevenues[[#This Row],[2020/21 Exit Revenue Recovery Revenue]]+ExitRevenues[[#This Row],[2020/21 Exit Capacity Revenue]]</f>
        <v>1649425.1748395017</v>
      </c>
      <c r="L126" s="15">
        <v>2963666.998190809</v>
      </c>
      <c r="M126" s="15">
        <v>0</v>
      </c>
      <c r="N126" s="15">
        <f>ExitRevenues[[#This Row],[2021/22 Exit Revenue Recovery Revenue]]+ExitRevenues[[#This Row],[2021/22 Exit Capacity Revenue]]</f>
        <v>2963666.998190809</v>
      </c>
    </row>
    <row r="127" spans="1:14" x14ac:dyDescent="0.25">
      <c r="A127" s="1" t="s">
        <v>202</v>
      </c>
      <c r="B127" s="1" t="s">
        <v>305</v>
      </c>
      <c r="C127" s="15">
        <v>293025.52840879164</v>
      </c>
      <c r="D127" s="15">
        <v>137045.6274</v>
      </c>
      <c r="E127" s="15">
        <v>430071.15580879163</v>
      </c>
      <c r="F127" s="15">
        <v>241608.60154587441</v>
      </c>
      <c r="G127" s="15">
        <v>0</v>
      </c>
      <c r="H127" s="15">
        <f>ExitRevenues[[#This Row],[2019/20 Exit Revenue Recovery Revenue]]+ExitRevenues[[#This Row],[2019/20 Exit Capacity Revenue]]</f>
        <v>241608.60154587441</v>
      </c>
      <c r="I127" s="15">
        <v>250371.38089122402</v>
      </c>
      <c r="J127" s="15">
        <v>0</v>
      </c>
      <c r="K127" s="15">
        <f>ExitRevenues[[#This Row],[2020/21 Exit Revenue Recovery Revenue]]+ExitRevenues[[#This Row],[2020/21 Exit Capacity Revenue]]</f>
        <v>250371.38089122402</v>
      </c>
      <c r="L127" s="15">
        <v>485850.52604408184</v>
      </c>
      <c r="M127" s="15">
        <v>0</v>
      </c>
      <c r="N127" s="15">
        <f>ExitRevenues[[#This Row],[2021/22 Exit Revenue Recovery Revenue]]+ExitRevenues[[#This Row],[2021/22 Exit Capacity Revenue]]</f>
        <v>485850.52604408184</v>
      </c>
    </row>
    <row r="128" spans="1:14" x14ac:dyDescent="0.25">
      <c r="A128" s="1" t="s">
        <v>203</v>
      </c>
      <c r="B128" s="1" t="s">
        <v>310</v>
      </c>
      <c r="C128" s="15">
        <v>2462782.792754652</v>
      </c>
      <c r="D128" s="15">
        <v>1603744.054</v>
      </c>
      <c r="E128" s="15">
        <v>4066526.846754652</v>
      </c>
      <c r="F128" s="15">
        <v>2911610.0399903599</v>
      </c>
      <c r="G128" s="15">
        <v>0</v>
      </c>
      <c r="H128" s="15">
        <f>ExitRevenues[[#This Row],[2019/20 Exit Revenue Recovery Revenue]]+ExitRevenues[[#This Row],[2019/20 Exit Capacity Revenue]]</f>
        <v>2911610.0399903599</v>
      </c>
      <c r="I128" s="15">
        <v>3017209.7419748767</v>
      </c>
      <c r="J128" s="15">
        <v>0</v>
      </c>
      <c r="K128" s="15">
        <f>ExitRevenues[[#This Row],[2020/21 Exit Revenue Recovery Revenue]]+ExitRevenues[[#This Row],[2020/21 Exit Capacity Revenue]]</f>
        <v>3017209.7419748767</v>
      </c>
      <c r="L128" s="15">
        <v>5551502.0409183642</v>
      </c>
      <c r="M128" s="15">
        <v>0</v>
      </c>
      <c r="N128" s="15">
        <f>ExitRevenues[[#This Row],[2021/22 Exit Revenue Recovery Revenue]]+ExitRevenues[[#This Row],[2021/22 Exit Capacity Revenue]]</f>
        <v>5551502.0409183642</v>
      </c>
    </row>
    <row r="129" spans="1:14" x14ac:dyDescent="0.25">
      <c r="A129" s="1" t="s">
        <v>204</v>
      </c>
      <c r="B129" s="1" t="s">
        <v>304</v>
      </c>
      <c r="C129" s="15">
        <v>267419.84415962198</v>
      </c>
      <c r="D129" s="15">
        <v>979833.49574000004</v>
      </c>
      <c r="E129" s="15">
        <v>1247253.3398996219</v>
      </c>
      <c r="F129" s="15">
        <v>650564.65432259091</v>
      </c>
      <c r="G129" s="15">
        <v>0</v>
      </c>
      <c r="H129" s="15">
        <f>ExitRevenues[[#This Row],[2019/20 Exit Revenue Recovery Revenue]]+ExitRevenues[[#This Row],[2019/20 Exit Capacity Revenue]]</f>
        <v>650564.65432259091</v>
      </c>
      <c r="I129" s="15">
        <v>674159.65251072496</v>
      </c>
      <c r="J129" s="15">
        <v>0</v>
      </c>
      <c r="K129" s="15">
        <f>ExitRevenues[[#This Row],[2020/21 Exit Revenue Recovery Revenue]]+ExitRevenues[[#This Row],[2020/21 Exit Capacity Revenue]]</f>
        <v>674159.65251072496</v>
      </c>
      <c r="L129" s="15">
        <v>1229935.7255334514</v>
      </c>
      <c r="M129" s="15">
        <v>0</v>
      </c>
      <c r="N129" s="15">
        <f>ExitRevenues[[#This Row],[2021/22 Exit Revenue Recovery Revenue]]+ExitRevenues[[#This Row],[2021/22 Exit Capacity Revenue]]</f>
        <v>1229935.7255334514</v>
      </c>
    </row>
    <row r="130" spans="1:14" x14ac:dyDescent="0.25">
      <c r="A130" s="1" t="s">
        <v>205</v>
      </c>
      <c r="B130" s="1" t="s">
        <v>313</v>
      </c>
      <c r="C130" s="15">
        <v>74101.006097337988</v>
      </c>
      <c r="D130" s="15">
        <v>51585.396499999995</v>
      </c>
      <c r="E130" s="15">
        <v>125686.40259733799</v>
      </c>
      <c r="F130" s="15">
        <v>96796.077836789802</v>
      </c>
      <c r="G130" s="15">
        <v>0</v>
      </c>
      <c r="H130" s="15">
        <f>ExitRevenues[[#This Row],[2019/20 Exit Revenue Recovery Revenue]]+ExitRevenues[[#This Row],[2019/20 Exit Capacity Revenue]]</f>
        <v>96796.077836789802</v>
      </c>
      <c r="I130" s="15">
        <v>100306.72549648432</v>
      </c>
      <c r="J130" s="15">
        <v>0</v>
      </c>
      <c r="K130" s="15">
        <f>ExitRevenues[[#This Row],[2020/21 Exit Revenue Recovery Revenue]]+ExitRevenues[[#This Row],[2020/21 Exit Capacity Revenue]]</f>
        <v>100306.72549648432</v>
      </c>
      <c r="L130" s="15">
        <v>160740.84527940225</v>
      </c>
      <c r="M130" s="15">
        <v>0</v>
      </c>
      <c r="N130" s="15">
        <f>ExitRevenues[[#This Row],[2021/22 Exit Revenue Recovery Revenue]]+ExitRevenues[[#This Row],[2021/22 Exit Capacity Revenue]]</f>
        <v>160740.84527940225</v>
      </c>
    </row>
    <row r="131" spans="1:14" x14ac:dyDescent="0.25">
      <c r="A131" s="1" t="s">
        <v>206</v>
      </c>
      <c r="B131" s="1" t="s">
        <v>308</v>
      </c>
      <c r="C131" s="15">
        <v>2775790.3600503276</v>
      </c>
      <c r="D131" s="15">
        <v>954258.1202</v>
      </c>
      <c r="E131" s="15">
        <v>3730048.4802503278</v>
      </c>
      <c r="F131" s="15">
        <v>1198138.3274813958</v>
      </c>
      <c r="G131" s="15">
        <v>0</v>
      </c>
      <c r="H131" s="15">
        <f>ExitRevenues[[#This Row],[2019/20 Exit Revenue Recovery Revenue]]+ExitRevenues[[#This Row],[2019/20 Exit Capacity Revenue]]</f>
        <v>1198138.3274813958</v>
      </c>
      <c r="I131" s="15">
        <v>1241592.9964035712</v>
      </c>
      <c r="J131" s="15">
        <v>0</v>
      </c>
      <c r="K131" s="15">
        <f>ExitRevenues[[#This Row],[2020/21 Exit Revenue Recovery Revenue]]+ExitRevenues[[#This Row],[2020/21 Exit Capacity Revenue]]</f>
        <v>1241592.9964035712</v>
      </c>
      <c r="L131" s="15">
        <v>2316726.9518478746</v>
      </c>
      <c r="M131" s="15">
        <v>0</v>
      </c>
      <c r="N131" s="15">
        <f>ExitRevenues[[#This Row],[2021/22 Exit Revenue Recovery Revenue]]+ExitRevenues[[#This Row],[2021/22 Exit Capacity Revenue]]</f>
        <v>2316726.9518478746</v>
      </c>
    </row>
    <row r="132" spans="1:14" x14ac:dyDescent="0.25">
      <c r="A132" s="1" t="s">
        <v>207</v>
      </c>
      <c r="B132" s="1" t="s">
        <v>304</v>
      </c>
      <c r="C132" s="15">
        <v>490897.46197107009</v>
      </c>
      <c r="D132" s="15">
        <v>1815791.60268</v>
      </c>
      <c r="E132" s="15">
        <v>2306689.0646510702</v>
      </c>
      <c r="F132" s="15">
        <v>1191553.2532055792</v>
      </c>
      <c r="G132" s="15">
        <v>0</v>
      </c>
      <c r="H132" s="15">
        <f>ExitRevenues[[#This Row],[2019/20 Exit Revenue Recovery Revenue]]+ExitRevenues[[#This Row],[2019/20 Exit Capacity Revenue]]</f>
        <v>1191553.2532055792</v>
      </c>
      <c r="I132" s="15">
        <v>1234769.0914218833</v>
      </c>
      <c r="J132" s="15">
        <v>0</v>
      </c>
      <c r="K132" s="15">
        <f>ExitRevenues[[#This Row],[2020/21 Exit Revenue Recovery Revenue]]+ExitRevenues[[#This Row],[2020/21 Exit Capacity Revenue]]</f>
        <v>1234769.0914218833</v>
      </c>
      <c r="L132" s="15">
        <v>2254734.8658957495</v>
      </c>
      <c r="M132" s="15">
        <v>0</v>
      </c>
      <c r="N132" s="15">
        <f>ExitRevenues[[#This Row],[2021/22 Exit Revenue Recovery Revenue]]+ExitRevenues[[#This Row],[2021/22 Exit Capacity Revenue]]</f>
        <v>2254734.8658957495</v>
      </c>
    </row>
    <row r="133" spans="1:14" x14ac:dyDescent="0.25">
      <c r="A133" s="1" t="s">
        <v>208</v>
      </c>
      <c r="B133" s="1" t="s">
        <v>306</v>
      </c>
      <c r="C133" s="15">
        <v>1307288.8104182913</v>
      </c>
      <c r="D133" s="15">
        <v>462507.74460000003</v>
      </c>
      <c r="E133" s="15">
        <v>1769796.5550182913</v>
      </c>
      <c r="F133" s="15">
        <v>685061.15415479732</v>
      </c>
      <c r="G133" s="15">
        <v>0</v>
      </c>
      <c r="H133" s="15">
        <f>ExitRevenues[[#This Row],[2019/20 Exit Revenue Recovery Revenue]]+ExitRevenues[[#This Row],[2019/20 Exit Capacity Revenue]]</f>
        <v>685061.15415479732</v>
      </c>
      <c r="I133" s="15">
        <v>709907.28833015368</v>
      </c>
      <c r="J133" s="15">
        <v>0</v>
      </c>
      <c r="K133" s="15">
        <f>ExitRevenues[[#This Row],[2020/21 Exit Revenue Recovery Revenue]]+ExitRevenues[[#This Row],[2020/21 Exit Capacity Revenue]]</f>
        <v>709907.28833015368</v>
      </c>
      <c r="L133" s="15">
        <v>1369274.5350670523</v>
      </c>
      <c r="M133" s="15">
        <v>0</v>
      </c>
      <c r="N133" s="15">
        <f>ExitRevenues[[#This Row],[2021/22 Exit Revenue Recovery Revenue]]+ExitRevenues[[#This Row],[2021/22 Exit Capacity Revenue]]</f>
        <v>1369274.5350670523</v>
      </c>
    </row>
    <row r="134" spans="1:14" x14ac:dyDescent="0.25">
      <c r="A134" s="1" t="s">
        <v>74</v>
      </c>
      <c r="B134" s="1" t="s">
        <v>311</v>
      </c>
      <c r="C134" s="15">
        <v>49262.381539800001</v>
      </c>
      <c r="D134" s="15">
        <v>7504525.6946</v>
      </c>
      <c r="E134" s="15">
        <v>7553788.0761398003</v>
      </c>
      <c r="F134" s="15">
        <v>4499680.8461121842</v>
      </c>
      <c r="G134" s="15">
        <v>0</v>
      </c>
      <c r="H134" s="15">
        <f>ExitRevenues[[#This Row],[2019/20 Exit Revenue Recovery Revenue]]+ExitRevenues[[#This Row],[2019/20 Exit Capacity Revenue]]</f>
        <v>4499680.8461121842</v>
      </c>
      <c r="I134" s="15">
        <v>4662877.4795378819</v>
      </c>
      <c r="J134" s="15">
        <v>0</v>
      </c>
      <c r="K134" s="15">
        <f>ExitRevenues[[#This Row],[2020/21 Exit Revenue Recovery Revenue]]+ExitRevenues[[#This Row],[2020/21 Exit Capacity Revenue]]</f>
        <v>4662877.4795378819</v>
      </c>
      <c r="L134" s="15">
        <v>6767827.8827656899</v>
      </c>
      <c r="M134" s="15">
        <v>0</v>
      </c>
      <c r="N134" s="15">
        <f>ExitRevenues[[#This Row],[2021/22 Exit Revenue Recovery Revenue]]+ExitRevenues[[#This Row],[2021/22 Exit Capacity Revenue]]</f>
        <v>6767827.8827656899</v>
      </c>
    </row>
    <row r="135" spans="1:14" x14ac:dyDescent="0.25">
      <c r="A135" s="1" t="s">
        <v>209</v>
      </c>
      <c r="B135" s="1" t="s">
        <v>303</v>
      </c>
      <c r="C135" s="15">
        <v>114.07902486400002</v>
      </c>
      <c r="D135" s="15">
        <v>5803.0862999999999</v>
      </c>
      <c r="E135" s="15">
        <v>5917.1653248639996</v>
      </c>
      <c r="F135" s="15">
        <v>14495.043931017288</v>
      </c>
      <c r="G135" s="15">
        <v>0</v>
      </c>
      <c r="H135" s="15">
        <f>ExitRevenues[[#This Row],[2019/20 Exit Revenue Recovery Revenue]]+ExitRevenues[[#This Row],[2019/20 Exit Capacity Revenue]]</f>
        <v>14495.043931017288</v>
      </c>
      <c r="I135" s="15">
        <v>15020.7572986539</v>
      </c>
      <c r="J135" s="15">
        <v>0</v>
      </c>
      <c r="K135" s="15">
        <f>ExitRevenues[[#This Row],[2020/21 Exit Revenue Recovery Revenue]]+ExitRevenues[[#This Row],[2020/21 Exit Capacity Revenue]]</f>
        <v>15020.7572986539</v>
      </c>
      <c r="L135" s="15">
        <v>21631.33163850745</v>
      </c>
      <c r="M135" s="15">
        <v>0</v>
      </c>
      <c r="N135" s="15">
        <f>ExitRevenues[[#This Row],[2021/22 Exit Revenue Recovery Revenue]]+ExitRevenues[[#This Row],[2021/22 Exit Capacity Revenue]]</f>
        <v>21631.33163850745</v>
      </c>
    </row>
    <row r="136" spans="1:14" x14ac:dyDescent="0.25">
      <c r="A136" s="1" t="s">
        <v>210</v>
      </c>
      <c r="B136" s="1" t="s">
        <v>307</v>
      </c>
      <c r="C136" s="15">
        <v>2710598.3791346406</v>
      </c>
      <c r="D136" s="15">
        <v>3951849.8199400003</v>
      </c>
      <c r="E136" s="15">
        <v>6662448.1990746409</v>
      </c>
      <c r="F136" s="15">
        <v>4219793.3310387069</v>
      </c>
      <c r="G136" s="15">
        <v>0</v>
      </c>
      <c r="H136" s="15">
        <f>ExitRevenues[[#This Row],[2019/20 Exit Revenue Recovery Revenue]]+ExitRevenues[[#This Row],[2019/20 Exit Capacity Revenue]]</f>
        <v>4219793.3310387069</v>
      </c>
      <c r="I136" s="15">
        <v>4372838.8666954711</v>
      </c>
      <c r="J136" s="15">
        <v>0</v>
      </c>
      <c r="K136" s="15">
        <f>ExitRevenues[[#This Row],[2020/21 Exit Revenue Recovery Revenue]]+ExitRevenues[[#This Row],[2020/21 Exit Capacity Revenue]]</f>
        <v>4372838.8666954711</v>
      </c>
      <c r="L136" s="15">
        <v>7055963.5201039826</v>
      </c>
      <c r="M136" s="15">
        <v>0</v>
      </c>
      <c r="N136" s="15">
        <f>ExitRevenues[[#This Row],[2021/22 Exit Revenue Recovery Revenue]]+ExitRevenues[[#This Row],[2021/22 Exit Capacity Revenue]]</f>
        <v>7055963.5201039826</v>
      </c>
    </row>
    <row r="137" spans="1:14" x14ac:dyDescent="0.25">
      <c r="A137" s="1" t="s">
        <v>73</v>
      </c>
      <c r="B137" s="1" t="s">
        <v>308</v>
      </c>
      <c r="C137" s="15">
        <v>4458754.6671183268</v>
      </c>
      <c r="D137" s="15">
        <v>536661.88399999996</v>
      </c>
      <c r="E137" s="15">
        <v>4995416.5511183264</v>
      </c>
      <c r="F137" s="15">
        <v>2098239.6642574356</v>
      </c>
      <c r="G137" s="15">
        <v>0</v>
      </c>
      <c r="H137" s="15">
        <f>ExitRevenues[[#This Row],[2019/20 Exit Revenue Recovery Revenue]]+ExitRevenues[[#This Row],[2019/20 Exit Capacity Revenue]]</f>
        <v>2098239.6642574356</v>
      </c>
      <c r="I137" s="15">
        <v>2174339.6502426509</v>
      </c>
      <c r="J137" s="15">
        <v>0</v>
      </c>
      <c r="K137" s="15">
        <f>ExitRevenues[[#This Row],[2020/21 Exit Revenue Recovery Revenue]]+ExitRevenues[[#This Row],[2020/21 Exit Capacity Revenue]]</f>
        <v>2174339.6502426509</v>
      </c>
      <c r="L137" s="15">
        <v>4061843.4908653577</v>
      </c>
      <c r="M137" s="15">
        <v>0</v>
      </c>
      <c r="N137" s="15">
        <f>ExitRevenues[[#This Row],[2021/22 Exit Revenue Recovery Revenue]]+ExitRevenues[[#This Row],[2021/22 Exit Capacity Revenue]]</f>
        <v>4061843.4908653577</v>
      </c>
    </row>
    <row r="138" spans="1:14" x14ac:dyDescent="0.25">
      <c r="A138" s="1" t="s">
        <v>211</v>
      </c>
      <c r="B138" s="1" t="s">
        <v>298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f>ExitRevenues[[#This Row],[2019/20 Exit Revenue Recovery Revenue]]+ExitRevenues[[#This Row],[2019/20 Exit Capacity Revenue]]</f>
        <v>0</v>
      </c>
      <c r="I138" s="15">
        <v>0</v>
      </c>
      <c r="J138" s="15">
        <v>0</v>
      </c>
      <c r="K138" s="15">
        <f>ExitRevenues[[#This Row],[2020/21 Exit Revenue Recovery Revenue]]+ExitRevenues[[#This Row],[2020/21 Exit Capacity Revenue]]</f>
        <v>0</v>
      </c>
      <c r="L138" s="15">
        <v>0</v>
      </c>
      <c r="M138" s="15">
        <v>0</v>
      </c>
      <c r="N138" s="15">
        <f>ExitRevenues[[#This Row],[2021/22 Exit Revenue Recovery Revenue]]+ExitRevenues[[#This Row],[2021/22 Exit Capacity Revenue]]</f>
        <v>0</v>
      </c>
    </row>
    <row r="139" spans="1:14" x14ac:dyDescent="0.25">
      <c r="A139" s="1" t="s">
        <v>212</v>
      </c>
      <c r="B139" s="1" t="s">
        <v>307</v>
      </c>
      <c r="C139" s="15">
        <v>16595.404534479501</v>
      </c>
      <c r="D139" s="15">
        <v>1004671.4561399999</v>
      </c>
      <c r="E139" s="15">
        <v>1021266.8606744794</v>
      </c>
      <c r="F139" s="15">
        <v>1461403.9624903149</v>
      </c>
      <c r="G139" s="15">
        <v>0</v>
      </c>
      <c r="H139" s="15">
        <f>ExitRevenues[[#This Row],[2019/20 Exit Revenue Recovery Revenue]]+ExitRevenues[[#This Row],[2019/20 Exit Capacity Revenue]]</f>
        <v>1461403.9624903149</v>
      </c>
      <c r="I139" s="15">
        <v>1514406.8786770168</v>
      </c>
      <c r="J139" s="15">
        <v>0</v>
      </c>
      <c r="K139" s="15">
        <f>ExitRevenues[[#This Row],[2020/21 Exit Revenue Recovery Revenue]]+ExitRevenues[[#This Row],[2020/21 Exit Capacity Revenue]]</f>
        <v>1514406.8786770168</v>
      </c>
      <c r="L139" s="15">
        <v>2431238.05240897</v>
      </c>
      <c r="M139" s="15">
        <v>0</v>
      </c>
      <c r="N139" s="15">
        <f>ExitRevenues[[#This Row],[2021/22 Exit Revenue Recovery Revenue]]+ExitRevenues[[#This Row],[2021/22 Exit Capacity Revenue]]</f>
        <v>2431238.05240897</v>
      </c>
    </row>
    <row r="140" spans="1:14" x14ac:dyDescent="0.25">
      <c r="A140" s="1" t="s">
        <v>213</v>
      </c>
      <c r="B140" s="1" t="s">
        <v>304</v>
      </c>
      <c r="C140" s="15">
        <v>14262.946590970001</v>
      </c>
      <c r="D140" s="15">
        <v>5539540.8794000009</v>
      </c>
      <c r="E140" s="15">
        <v>5553803.8259909712</v>
      </c>
      <c r="F140" s="15">
        <v>4716966.9504107162</v>
      </c>
      <c r="G140" s="15">
        <v>0</v>
      </c>
      <c r="H140" s="15">
        <f>ExitRevenues[[#This Row],[2019/20 Exit Revenue Recovery Revenue]]+ExitRevenues[[#This Row],[2019/20 Exit Capacity Revenue]]</f>
        <v>4716966.9504107162</v>
      </c>
      <c r="I140" s="15">
        <v>4888044.2229138128</v>
      </c>
      <c r="J140" s="15">
        <v>0</v>
      </c>
      <c r="K140" s="15">
        <f>ExitRevenues[[#This Row],[2020/21 Exit Revenue Recovery Revenue]]+ExitRevenues[[#This Row],[2020/21 Exit Capacity Revenue]]</f>
        <v>4888044.2229138128</v>
      </c>
      <c r="L140" s="15">
        <v>8924468.3998973724</v>
      </c>
      <c r="M140" s="15">
        <v>0</v>
      </c>
      <c r="N140" s="15">
        <f>ExitRevenues[[#This Row],[2021/22 Exit Revenue Recovery Revenue]]+ExitRevenues[[#This Row],[2021/22 Exit Capacity Revenue]]</f>
        <v>8924468.3998973724</v>
      </c>
    </row>
    <row r="141" spans="1:14" x14ac:dyDescent="0.25">
      <c r="A141" s="1" t="s">
        <v>214</v>
      </c>
      <c r="B141" s="1" t="s">
        <v>304</v>
      </c>
      <c r="C141" s="15">
        <v>4683.4569416249997</v>
      </c>
      <c r="D141" s="15">
        <v>24253.241099999999</v>
      </c>
      <c r="E141" s="15">
        <v>28936.698041625001</v>
      </c>
      <c r="F141" s="15">
        <v>10831.425090505085</v>
      </c>
      <c r="G141" s="15">
        <v>0</v>
      </c>
      <c r="H141" s="15">
        <f>ExitRevenues[[#This Row],[2019/20 Exit Revenue Recovery Revenue]]+ExitRevenues[[#This Row],[2019/20 Exit Capacity Revenue]]</f>
        <v>10831.425090505085</v>
      </c>
      <c r="I141" s="15">
        <v>11224.264531884655</v>
      </c>
      <c r="J141" s="15">
        <v>0</v>
      </c>
      <c r="K141" s="15">
        <f>ExitRevenues[[#This Row],[2020/21 Exit Revenue Recovery Revenue]]+ExitRevenues[[#This Row],[2020/21 Exit Capacity Revenue]]</f>
        <v>11224.264531884655</v>
      </c>
      <c r="L141" s="15">
        <v>20839.350801194414</v>
      </c>
      <c r="M141" s="15">
        <v>0</v>
      </c>
      <c r="N141" s="15">
        <f>ExitRevenues[[#This Row],[2021/22 Exit Revenue Recovery Revenue]]+ExitRevenues[[#This Row],[2021/22 Exit Capacity Revenue]]</f>
        <v>20839.350801194414</v>
      </c>
    </row>
    <row r="142" spans="1:14" x14ac:dyDescent="0.25">
      <c r="A142" s="1" t="s">
        <v>215</v>
      </c>
      <c r="B142" s="1" t="s">
        <v>310</v>
      </c>
      <c r="C142" s="15">
        <v>513555.08230990899</v>
      </c>
      <c r="D142" s="15">
        <v>444457.77200000006</v>
      </c>
      <c r="E142" s="15">
        <v>958012.85430990905</v>
      </c>
      <c r="F142" s="15">
        <v>672496.20403314556</v>
      </c>
      <c r="G142" s="15">
        <v>0</v>
      </c>
      <c r="H142" s="15">
        <f>ExitRevenues[[#This Row],[2019/20 Exit Revenue Recovery Revenue]]+ExitRevenues[[#This Row],[2019/20 Exit Capacity Revenue]]</f>
        <v>672496.20403314556</v>
      </c>
      <c r="I142" s="15">
        <v>696886.62643045723</v>
      </c>
      <c r="J142" s="15">
        <v>0</v>
      </c>
      <c r="K142" s="15">
        <f>ExitRevenues[[#This Row],[2020/21 Exit Revenue Recovery Revenue]]+ExitRevenues[[#This Row],[2020/21 Exit Capacity Revenue]]</f>
        <v>696886.62643045723</v>
      </c>
      <c r="L142" s="15">
        <v>1293863.3828159382</v>
      </c>
      <c r="M142" s="15">
        <v>0</v>
      </c>
      <c r="N142" s="15">
        <f>ExitRevenues[[#This Row],[2021/22 Exit Revenue Recovery Revenue]]+ExitRevenues[[#This Row],[2021/22 Exit Capacity Revenue]]</f>
        <v>1293863.3828159382</v>
      </c>
    </row>
    <row r="143" spans="1:14" x14ac:dyDescent="0.25">
      <c r="A143" s="1" t="s">
        <v>216</v>
      </c>
      <c r="B143" s="1" t="s">
        <v>317</v>
      </c>
      <c r="C143" s="15">
        <v>4797990.1427936284</v>
      </c>
      <c r="D143" s="15">
        <v>3425233.4424000001</v>
      </c>
      <c r="E143" s="15">
        <v>8223223.5851936284</v>
      </c>
      <c r="F143" s="15">
        <v>4617038.5602860963</v>
      </c>
      <c r="G143" s="15">
        <v>0</v>
      </c>
      <c r="H143" s="15">
        <f>ExitRevenues[[#This Row],[2019/20 Exit Revenue Recovery Revenue]]+ExitRevenues[[#This Row],[2019/20 Exit Capacity Revenue]]</f>
        <v>4617038.5602860963</v>
      </c>
      <c r="I143" s="15">
        <v>4784491.580890066</v>
      </c>
      <c r="J143" s="15">
        <v>0</v>
      </c>
      <c r="K143" s="15">
        <f>ExitRevenues[[#This Row],[2020/21 Exit Revenue Recovery Revenue]]+ExitRevenues[[#This Row],[2020/21 Exit Capacity Revenue]]</f>
        <v>4784491.580890066</v>
      </c>
      <c r="L143" s="15">
        <v>8764373.8870617803</v>
      </c>
      <c r="M143" s="15">
        <v>0</v>
      </c>
      <c r="N143" s="15">
        <f>ExitRevenues[[#This Row],[2021/22 Exit Revenue Recovery Revenue]]+ExitRevenues[[#This Row],[2021/22 Exit Capacity Revenue]]</f>
        <v>8764373.8870617803</v>
      </c>
    </row>
    <row r="144" spans="1:14" x14ac:dyDescent="0.25">
      <c r="A144" s="1" t="s">
        <v>217</v>
      </c>
      <c r="B144" s="1" t="s">
        <v>317</v>
      </c>
      <c r="C144" s="15">
        <v>7065482.5367604783</v>
      </c>
      <c r="D144" s="15">
        <v>4512337.3877999997</v>
      </c>
      <c r="E144" s="15">
        <v>11577819.924560478</v>
      </c>
      <c r="F144" s="15">
        <v>6756081.7522769496</v>
      </c>
      <c r="G144" s="15">
        <v>0</v>
      </c>
      <c r="H144" s="15">
        <f>ExitRevenues[[#This Row],[2019/20 Exit Revenue Recovery Revenue]]+ExitRevenues[[#This Row],[2019/20 Exit Capacity Revenue]]</f>
        <v>6756081.7522769496</v>
      </c>
      <c r="I144" s="15">
        <v>7001114.6412368454</v>
      </c>
      <c r="J144" s="15">
        <v>0</v>
      </c>
      <c r="K144" s="15">
        <f>ExitRevenues[[#This Row],[2020/21 Exit Revenue Recovery Revenue]]+ExitRevenues[[#This Row],[2020/21 Exit Capacity Revenue]]</f>
        <v>7001114.6412368454</v>
      </c>
      <c r="L144" s="15">
        <v>12824849.893573675</v>
      </c>
      <c r="M144" s="15">
        <v>0</v>
      </c>
      <c r="N144" s="15">
        <f>ExitRevenues[[#This Row],[2021/22 Exit Revenue Recovery Revenue]]+ExitRevenues[[#This Row],[2021/22 Exit Capacity Revenue]]</f>
        <v>12824849.893573675</v>
      </c>
    </row>
    <row r="145" spans="1:14" x14ac:dyDescent="0.25">
      <c r="A145" s="1" t="s">
        <v>218</v>
      </c>
      <c r="B145" s="1" t="s">
        <v>312</v>
      </c>
      <c r="C145" s="15">
        <v>53.103676416999996</v>
      </c>
      <c r="D145" s="15">
        <v>13310.51326</v>
      </c>
      <c r="E145" s="15">
        <v>13363.616936417</v>
      </c>
      <c r="F145" s="15">
        <v>6860.009895644218</v>
      </c>
      <c r="G145" s="15">
        <v>0</v>
      </c>
      <c r="H145" s="15">
        <f>ExitRevenues[[#This Row],[2019/20 Exit Revenue Recovery Revenue]]+ExitRevenues[[#This Row],[2019/20 Exit Capacity Revenue]]</f>
        <v>6860.009895644218</v>
      </c>
      <c r="I145" s="15">
        <v>7108.8121015169736</v>
      </c>
      <c r="J145" s="15">
        <v>0</v>
      </c>
      <c r="K145" s="15">
        <f>ExitRevenues[[#This Row],[2020/21 Exit Revenue Recovery Revenue]]+ExitRevenues[[#This Row],[2020/21 Exit Capacity Revenue]]</f>
        <v>7108.8121015169736</v>
      </c>
      <c r="L145" s="15">
        <v>10430.422311691793</v>
      </c>
      <c r="M145" s="15">
        <v>0</v>
      </c>
      <c r="N145" s="15">
        <f>ExitRevenues[[#This Row],[2021/22 Exit Revenue Recovery Revenue]]+ExitRevenues[[#This Row],[2021/22 Exit Capacity Revenue]]</f>
        <v>10430.422311691793</v>
      </c>
    </row>
    <row r="146" spans="1:14" x14ac:dyDescent="0.25">
      <c r="A146" s="1" t="s">
        <v>219</v>
      </c>
      <c r="B146" s="1" t="s">
        <v>307</v>
      </c>
      <c r="C146" s="15">
        <v>80123.369397246031</v>
      </c>
      <c r="D146" s="15">
        <v>214990.49880000003</v>
      </c>
      <c r="E146" s="15">
        <v>295113.86819724605</v>
      </c>
      <c r="F146" s="15">
        <v>293432.2940603926</v>
      </c>
      <c r="G146" s="15">
        <v>0</v>
      </c>
      <c r="H146" s="15">
        <f>ExitRevenues[[#This Row],[2019/20 Exit Revenue Recovery Revenue]]+ExitRevenues[[#This Row],[2019/20 Exit Capacity Revenue]]</f>
        <v>293432.2940603926</v>
      </c>
      <c r="I146" s="15">
        <v>304074.64052156673</v>
      </c>
      <c r="J146" s="15">
        <v>0</v>
      </c>
      <c r="K146" s="15">
        <f>ExitRevenues[[#This Row],[2020/21 Exit Revenue Recovery Revenue]]+ExitRevenues[[#This Row],[2020/21 Exit Capacity Revenue]]</f>
        <v>304074.64052156673</v>
      </c>
      <c r="L146" s="15">
        <v>453998.8757300314</v>
      </c>
      <c r="M146" s="15">
        <v>0</v>
      </c>
      <c r="N146" s="15">
        <f>ExitRevenues[[#This Row],[2021/22 Exit Revenue Recovery Revenue]]+ExitRevenues[[#This Row],[2021/22 Exit Capacity Revenue]]</f>
        <v>453998.8757300314</v>
      </c>
    </row>
    <row r="147" spans="1:14" x14ac:dyDescent="0.25">
      <c r="A147" s="1" t="s">
        <v>220</v>
      </c>
      <c r="B147" s="1" t="s">
        <v>312</v>
      </c>
      <c r="C147" s="15">
        <v>375421.6156256281</v>
      </c>
      <c r="D147" s="15">
        <v>402136.62676000001</v>
      </c>
      <c r="E147" s="15">
        <v>777558.24238562817</v>
      </c>
      <c r="F147" s="15">
        <v>207700.89242388139</v>
      </c>
      <c r="G147" s="15">
        <v>0</v>
      </c>
      <c r="H147" s="15">
        <f>ExitRevenues[[#This Row],[2019/20 Exit Revenue Recovery Revenue]]+ExitRevenues[[#This Row],[2019/20 Exit Capacity Revenue]]</f>
        <v>207700.89242388139</v>
      </c>
      <c r="I147" s="15">
        <v>215233.89033247242</v>
      </c>
      <c r="J147" s="15">
        <v>0</v>
      </c>
      <c r="K147" s="15">
        <f>ExitRevenues[[#This Row],[2020/21 Exit Revenue Recovery Revenue]]+ExitRevenues[[#This Row],[2020/21 Exit Capacity Revenue]]</f>
        <v>215233.89033247242</v>
      </c>
      <c r="L147" s="15">
        <v>404818.34572762018</v>
      </c>
      <c r="M147" s="15">
        <v>0</v>
      </c>
      <c r="N147" s="15">
        <f>ExitRevenues[[#This Row],[2021/22 Exit Revenue Recovery Revenue]]+ExitRevenues[[#This Row],[2021/22 Exit Capacity Revenue]]</f>
        <v>404818.34572762018</v>
      </c>
    </row>
    <row r="148" spans="1:14" x14ac:dyDescent="0.25">
      <c r="A148" s="1" t="s">
        <v>221</v>
      </c>
      <c r="B148" s="1" t="s">
        <v>303</v>
      </c>
      <c r="C148" s="15">
        <v>1218.4675326645004</v>
      </c>
      <c r="D148" s="15">
        <v>43060.582399999999</v>
      </c>
      <c r="E148" s="15">
        <v>44279.0499326645</v>
      </c>
      <c r="F148" s="15">
        <v>194273.10339847472</v>
      </c>
      <c r="G148" s="15">
        <v>0</v>
      </c>
      <c r="H148" s="15">
        <f>ExitRevenues[[#This Row],[2019/20 Exit Revenue Recovery Revenue]]+ExitRevenues[[#This Row],[2019/20 Exit Capacity Revenue]]</f>
        <v>194273.10339847472</v>
      </c>
      <c r="I148" s="15">
        <v>201319.09566416775</v>
      </c>
      <c r="J148" s="15">
        <v>0</v>
      </c>
      <c r="K148" s="15">
        <f>ExitRevenues[[#This Row],[2020/21 Exit Revenue Recovery Revenue]]+ExitRevenues[[#This Row],[2020/21 Exit Capacity Revenue]]</f>
        <v>201319.09566416775</v>
      </c>
      <c r="L148" s="15">
        <v>261719.87738041929</v>
      </c>
      <c r="M148" s="15">
        <v>0</v>
      </c>
      <c r="N148" s="15">
        <f>ExitRevenues[[#This Row],[2021/22 Exit Revenue Recovery Revenue]]+ExitRevenues[[#This Row],[2021/22 Exit Capacity Revenue]]</f>
        <v>261719.87738041929</v>
      </c>
    </row>
    <row r="149" spans="1:14" x14ac:dyDescent="0.25">
      <c r="A149" s="1" t="s">
        <v>222</v>
      </c>
      <c r="B149" s="1" t="s">
        <v>309</v>
      </c>
      <c r="C149" s="15">
        <v>2040965.3015061149</v>
      </c>
      <c r="D149" s="15">
        <v>507713.44579999999</v>
      </c>
      <c r="E149" s="15">
        <v>2548678.747306115</v>
      </c>
      <c r="F149" s="15">
        <v>1073471.7969210569</v>
      </c>
      <c r="G149" s="15">
        <v>0</v>
      </c>
      <c r="H149" s="15">
        <f>ExitRevenues[[#This Row],[2019/20 Exit Revenue Recovery Revenue]]+ExitRevenues[[#This Row],[2019/20 Exit Capacity Revenue]]</f>
        <v>1073471.7969210569</v>
      </c>
      <c r="I149" s="15">
        <v>1112404.9989249974</v>
      </c>
      <c r="J149" s="15">
        <v>0</v>
      </c>
      <c r="K149" s="15">
        <f>ExitRevenues[[#This Row],[2020/21 Exit Revenue Recovery Revenue]]+ExitRevenues[[#This Row],[2020/21 Exit Capacity Revenue]]</f>
        <v>1112404.9989249974</v>
      </c>
      <c r="L149" s="15">
        <v>2095538.7677595918</v>
      </c>
      <c r="M149" s="15">
        <v>0</v>
      </c>
      <c r="N149" s="15">
        <f>ExitRevenues[[#This Row],[2021/22 Exit Revenue Recovery Revenue]]+ExitRevenues[[#This Row],[2021/22 Exit Capacity Revenue]]</f>
        <v>2095538.7677595918</v>
      </c>
    </row>
    <row r="150" spans="1:14" x14ac:dyDescent="0.25">
      <c r="A150" s="1" t="s">
        <v>223</v>
      </c>
      <c r="B150" s="1" t="s">
        <v>307</v>
      </c>
      <c r="C150" s="15">
        <v>28594.294041008005</v>
      </c>
      <c r="D150" s="15">
        <v>95288.603520000004</v>
      </c>
      <c r="E150" s="15">
        <v>123882.89756100801</v>
      </c>
      <c r="F150" s="15">
        <v>159770.56349305087</v>
      </c>
      <c r="G150" s="15">
        <v>0</v>
      </c>
      <c r="H150" s="15">
        <f>ExitRevenues[[#This Row],[2019/20 Exit Revenue Recovery Revenue]]+ExitRevenues[[#This Row],[2019/20 Exit Capacity Revenue]]</f>
        <v>159770.56349305087</v>
      </c>
      <c r="I150" s="15">
        <v>165565.20070718156</v>
      </c>
      <c r="J150" s="15">
        <v>0</v>
      </c>
      <c r="K150" s="15">
        <f>ExitRevenues[[#This Row],[2020/21 Exit Revenue Recovery Revenue]]+ExitRevenues[[#This Row],[2020/21 Exit Capacity Revenue]]</f>
        <v>165565.20070718156</v>
      </c>
      <c r="L150" s="15">
        <v>270596.61695069046</v>
      </c>
      <c r="M150" s="15">
        <v>0</v>
      </c>
      <c r="N150" s="15">
        <f>ExitRevenues[[#This Row],[2021/22 Exit Revenue Recovery Revenue]]+ExitRevenues[[#This Row],[2021/22 Exit Capacity Revenue]]</f>
        <v>270596.61695069046</v>
      </c>
    </row>
    <row r="151" spans="1:14" x14ac:dyDescent="0.25">
      <c r="A151" s="1" t="s">
        <v>224</v>
      </c>
      <c r="B151" s="1" t="s">
        <v>312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f>ExitRevenues[[#This Row],[2019/20 Exit Revenue Recovery Revenue]]+ExitRevenues[[#This Row],[2019/20 Exit Capacity Revenue]]</f>
        <v>0</v>
      </c>
      <c r="I151" s="15">
        <v>0</v>
      </c>
      <c r="J151" s="15">
        <v>0</v>
      </c>
      <c r="K151" s="15">
        <f>ExitRevenues[[#This Row],[2020/21 Exit Revenue Recovery Revenue]]+ExitRevenues[[#This Row],[2020/21 Exit Capacity Revenue]]</f>
        <v>0</v>
      </c>
      <c r="L151" s="15">
        <v>0</v>
      </c>
      <c r="M151" s="15">
        <v>0</v>
      </c>
      <c r="N151" s="15">
        <f>ExitRevenues[[#This Row],[2021/22 Exit Revenue Recovery Revenue]]+ExitRevenues[[#This Row],[2021/22 Exit Capacity Revenue]]</f>
        <v>0</v>
      </c>
    </row>
    <row r="152" spans="1:14" x14ac:dyDescent="0.25">
      <c r="A152" s="1" t="s">
        <v>225</v>
      </c>
      <c r="B152" s="1" t="s">
        <v>304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f>ExitRevenues[[#This Row],[2019/20 Exit Revenue Recovery Revenue]]+ExitRevenues[[#This Row],[2019/20 Exit Capacity Revenue]]</f>
        <v>0</v>
      </c>
      <c r="I152" s="15">
        <v>0</v>
      </c>
      <c r="J152" s="15">
        <v>0</v>
      </c>
      <c r="K152" s="15">
        <f>ExitRevenues[[#This Row],[2020/21 Exit Revenue Recovery Revenue]]+ExitRevenues[[#This Row],[2020/21 Exit Capacity Revenue]]</f>
        <v>0</v>
      </c>
      <c r="L152" s="15">
        <v>0</v>
      </c>
      <c r="M152" s="15">
        <v>0</v>
      </c>
      <c r="N152" s="15">
        <f>ExitRevenues[[#This Row],[2021/22 Exit Revenue Recovery Revenue]]+ExitRevenues[[#This Row],[2021/22 Exit Capacity Revenue]]</f>
        <v>0</v>
      </c>
    </row>
    <row r="153" spans="1:14" x14ac:dyDescent="0.25">
      <c r="A153" s="1" t="s">
        <v>226</v>
      </c>
      <c r="B153" s="1" t="s">
        <v>304</v>
      </c>
      <c r="C153" s="15">
        <v>8030.8153978360015</v>
      </c>
      <c r="D153" s="15">
        <v>3119063.0847200002</v>
      </c>
      <c r="E153" s="15">
        <v>3127093.900117836</v>
      </c>
      <c r="F153" s="15">
        <v>1320845.3513342398</v>
      </c>
      <c r="G153" s="15">
        <v>0</v>
      </c>
      <c r="H153" s="15">
        <f>ExitRevenues[[#This Row],[2019/20 Exit Revenue Recovery Revenue]]+ExitRevenues[[#This Row],[2019/20 Exit Capacity Revenue]]</f>
        <v>1320845.3513342398</v>
      </c>
      <c r="I153" s="15">
        <v>1368750.4188236319</v>
      </c>
      <c r="J153" s="15">
        <v>0</v>
      </c>
      <c r="K153" s="15">
        <f>ExitRevenues[[#This Row],[2020/21 Exit Revenue Recovery Revenue]]+ExitRevenues[[#This Row],[2020/21 Exit Capacity Revenue]]</f>
        <v>1368750.4188236319</v>
      </c>
      <c r="L153" s="15">
        <v>2196785.9987814594</v>
      </c>
      <c r="M153" s="15">
        <v>0</v>
      </c>
      <c r="N153" s="15">
        <f>ExitRevenues[[#This Row],[2021/22 Exit Revenue Recovery Revenue]]+ExitRevenues[[#This Row],[2021/22 Exit Capacity Revenue]]</f>
        <v>2196785.9987814594</v>
      </c>
    </row>
    <row r="154" spans="1:14" x14ac:dyDescent="0.25">
      <c r="A154" s="1" t="s">
        <v>227</v>
      </c>
      <c r="B154" s="1" t="s">
        <v>309</v>
      </c>
      <c r="C154" s="15">
        <v>205187.054895576</v>
      </c>
      <c r="D154" s="15">
        <v>118970.90171999998</v>
      </c>
      <c r="E154" s="15">
        <v>324157.956615576</v>
      </c>
      <c r="F154" s="15">
        <v>178351.73525366219</v>
      </c>
      <c r="G154" s="15">
        <v>0</v>
      </c>
      <c r="H154" s="15">
        <f>ExitRevenues[[#This Row],[2019/20 Exit Revenue Recovery Revenue]]+ExitRevenues[[#This Row],[2019/20 Exit Capacity Revenue]]</f>
        <v>178351.73525366219</v>
      </c>
      <c r="I154" s="15">
        <v>184820.28352507512</v>
      </c>
      <c r="J154" s="15">
        <v>0</v>
      </c>
      <c r="K154" s="15">
        <f>ExitRevenues[[#This Row],[2020/21 Exit Revenue Recovery Revenue]]+ExitRevenues[[#This Row],[2020/21 Exit Capacity Revenue]]</f>
        <v>184820.28352507512</v>
      </c>
      <c r="L154" s="15">
        <v>352274.32894989412</v>
      </c>
      <c r="M154" s="15">
        <v>0</v>
      </c>
      <c r="N154" s="15">
        <f>ExitRevenues[[#This Row],[2021/22 Exit Revenue Recovery Revenue]]+ExitRevenues[[#This Row],[2021/22 Exit Capacity Revenue]]</f>
        <v>352274.32894989412</v>
      </c>
    </row>
    <row r="155" spans="1:14" x14ac:dyDescent="0.25">
      <c r="A155" s="1" t="s">
        <v>228</v>
      </c>
      <c r="B155" s="1" t="s">
        <v>306</v>
      </c>
      <c r="C155" s="15">
        <v>511207.70651676017</v>
      </c>
      <c r="D155" s="15">
        <v>447172.27830000001</v>
      </c>
      <c r="E155" s="15">
        <v>958379.98481676017</v>
      </c>
      <c r="F155" s="15">
        <v>446162.47583484079</v>
      </c>
      <c r="G155" s="15">
        <v>0</v>
      </c>
      <c r="H155" s="15">
        <f>ExitRevenues[[#This Row],[2019/20 Exit Revenue Recovery Revenue]]+ExitRevenues[[#This Row],[2019/20 Exit Capacity Revenue]]</f>
        <v>446162.47583484079</v>
      </c>
      <c r="I155" s="15">
        <v>462344.11549046898</v>
      </c>
      <c r="J155" s="15">
        <v>0</v>
      </c>
      <c r="K155" s="15">
        <f>ExitRevenues[[#This Row],[2020/21 Exit Revenue Recovery Revenue]]+ExitRevenues[[#This Row],[2020/21 Exit Capacity Revenue]]</f>
        <v>462344.11549046898</v>
      </c>
      <c r="L155" s="15">
        <v>881245.06640657759</v>
      </c>
      <c r="M155" s="15">
        <v>0</v>
      </c>
      <c r="N155" s="15">
        <f>ExitRevenues[[#This Row],[2021/22 Exit Revenue Recovery Revenue]]+ExitRevenues[[#This Row],[2021/22 Exit Capacity Revenue]]</f>
        <v>881245.06640657759</v>
      </c>
    </row>
    <row r="156" spans="1:14" x14ac:dyDescent="0.25">
      <c r="A156" s="1" t="s">
        <v>229</v>
      </c>
      <c r="B156" s="1" t="s">
        <v>310</v>
      </c>
      <c r="C156" s="15">
        <v>208980.75656485354</v>
      </c>
      <c r="D156" s="15">
        <v>787669.89179999987</v>
      </c>
      <c r="E156" s="15">
        <v>996650.64836485335</v>
      </c>
      <c r="F156" s="15">
        <v>714046.9465368886</v>
      </c>
      <c r="G156" s="15">
        <v>0</v>
      </c>
      <c r="H156" s="15">
        <f>ExitRevenues[[#This Row],[2019/20 Exit Revenue Recovery Revenue]]+ExitRevenues[[#This Row],[2019/20 Exit Capacity Revenue]]</f>
        <v>714046.9465368886</v>
      </c>
      <c r="I156" s="15">
        <v>739944.35165694356</v>
      </c>
      <c r="J156" s="15">
        <v>0</v>
      </c>
      <c r="K156" s="15">
        <f>ExitRevenues[[#This Row],[2020/21 Exit Revenue Recovery Revenue]]+ExitRevenues[[#This Row],[2020/21 Exit Capacity Revenue]]</f>
        <v>739944.35165694356</v>
      </c>
      <c r="L156" s="15">
        <v>1324027.9003398211</v>
      </c>
      <c r="M156" s="15">
        <v>0</v>
      </c>
      <c r="N156" s="15">
        <f>ExitRevenues[[#This Row],[2021/22 Exit Revenue Recovery Revenue]]+ExitRevenues[[#This Row],[2021/22 Exit Capacity Revenue]]</f>
        <v>1324027.9003398211</v>
      </c>
    </row>
    <row r="157" spans="1:14" x14ac:dyDescent="0.25">
      <c r="A157" s="1" t="s">
        <v>230</v>
      </c>
      <c r="B157" s="1" t="s">
        <v>310</v>
      </c>
      <c r="C157" s="15">
        <v>77987.175624629992</v>
      </c>
      <c r="D157" s="15">
        <v>79676.276020000005</v>
      </c>
      <c r="E157" s="15">
        <v>157663.45164463</v>
      </c>
      <c r="F157" s="15">
        <v>94375.738712677325</v>
      </c>
      <c r="G157" s="15">
        <v>0</v>
      </c>
      <c r="H157" s="15">
        <f>ExitRevenues[[#This Row],[2019/20 Exit Revenue Recovery Revenue]]+ExitRevenues[[#This Row],[2019/20 Exit Capacity Revenue]]</f>
        <v>94375.738712677325</v>
      </c>
      <c r="I157" s="15">
        <v>97798.604325086169</v>
      </c>
      <c r="J157" s="15">
        <v>0</v>
      </c>
      <c r="K157" s="15">
        <f>ExitRevenues[[#This Row],[2020/21 Exit Revenue Recovery Revenue]]+ExitRevenues[[#This Row],[2020/21 Exit Capacity Revenue]]</f>
        <v>97798.604325086169</v>
      </c>
      <c r="L157" s="15">
        <v>180069.32137913938</v>
      </c>
      <c r="M157" s="15">
        <v>0</v>
      </c>
      <c r="N157" s="15">
        <f>ExitRevenues[[#This Row],[2021/22 Exit Revenue Recovery Revenue]]+ExitRevenues[[#This Row],[2021/22 Exit Capacity Revenue]]</f>
        <v>180069.32137913938</v>
      </c>
    </row>
    <row r="158" spans="1:14" x14ac:dyDescent="0.25">
      <c r="A158" s="1" t="s">
        <v>231</v>
      </c>
      <c r="B158" s="1" t="s">
        <v>306</v>
      </c>
      <c r="C158" s="15">
        <v>3169155.4178686575</v>
      </c>
      <c r="D158" s="15">
        <v>2420034.1946</v>
      </c>
      <c r="E158" s="15">
        <v>5589189.612468658</v>
      </c>
      <c r="F158" s="15">
        <v>2240487.2325901007</v>
      </c>
      <c r="G158" s="15">
        <v>0</v>
      </c>
      <c r="H158" s="15">
        <f>ExitRevenues[[#This Row],[2019/20 Exit Revenue Recovery Revenue]]+ExitRevenues[[#This Row],[2019/20 Exit Capacity Revenue]]</f>
        <v>2240487.2325901007</v>
      </c>
      <c r="I158" s="15">
        <v>2321746.3232004666</v>
      </c>
      <c r="J158" s="15">
        <v>0</v>
      </c>
      <c r="K158" s="15">
        <f>ExitRevenues[[#This Row],[2020/21 Exit Revenue Recovery Revenue]]+ExitRevenues[[#This Row],[2020/21 Exit Capacity Revenue]]</f>
        <v>2321746.3232004666</v>
      </c>
      <c r="L158" s="15">
        <v>4552533.8168841042</v>
      </c>
      <c r="M158" s="15">
        <v>0</v>
      </c>
      <c r="N158" s="15">
        <f>ExitRevenues[[#This Row],[2021/22 Exit Revenue Recovery Revenue]]+ExitRevenues[[#This Row],[2021/22 Exit Capacity Revenue]]</f>
        <v>4552533.8168841042</v>
      </c>
    </row>
    <row r="159" spans="1:14" x14ac:dyDescent="0.25">
      <c r="A159" s="1" t="s">
        <v>232</v>
      </c>
      <c r="B159" s="1" t="s">
        <v>304</v>
      </c>
      <c r="C159" s="15">
        <v>178519.04411264</v>
      </c>
      <c r="D159" s="15">
        <v>509812.12479999999</v>
      </c>
      <c r="E159" s="15">
        <v>688331.16891263996</v>
      </c>
      <c r="F159" s="15">
        <v>310215.0533595609</v>
      </c>
      <c r="G159" s="15">
        <v>0</v>
      </c>
      <c r="H159" s="15">
        <f>ExitRevenues[[#This Row],[2019/20 Exit Revenue Recovery Revenue]]+ExitRevenues[[#This Row],[2019/20 Exit Capacity Revenue]]</f>
        <v>310215.0533595609</v>
      </c>
      <c r="I159" s="15">
        <v>321466.08517218259</v>
      </c>
      <c r="J159" s="15">
        <v>0</v>
      </c>
      <c r="K159" s="15">
        <f>ExitRevenues[[#This Row],[2020/21 Exit Revenue Recovery Revenue]]+ExitRevenues[[#This Row],[2020/21 Exit Capacity Revenue]]</f>
        <v>321466.08517218259</v>
      </c>
      <c r="L159" s="15">
        <v>586552.89000672835</v>
      </c>
      <c r="M159" s="15">
        <v>0</v>
      </c>
      <c r="N159" s="15">
        <f>ExitRevenues[[#This Row],[2021/22 Exit Revenue Recovery Revenue]]+ExitRevenues[[#This Row],[2021/22 Exit Capacity Revenue]]</f>
        <v>586552.89000672835</v>
      </c>
    </row>
    <row r="160" spans="1:14" x14ac:dyDescent="0.25">
      <c r="A160" s="1" t="s">
        <v>233</v>
      </c>
      <c r="B160" s="1" t="s">
        <v>304</v>
      </c>
      <c r="C160" s="15">
        <v>0.20023849999999999</v>
      </c>
      <c r="D160" s="15">
        <v>2.222</v>
      </c>
      <c r="E160" s="15">
        <v>2.4222384999999997</v>
      </c>
      <c r="F160" s="15">
        <v>1.0043952154014621</v>
      </c>
      <c r="G160" s="15">
        <v>0</v>
      </c>
      <c r="H160" s="15">
        <f>ExitRevenues[[#This Row],[2019/20 Exit Revenue Recovery Revenue]]+ExitRevenues[[#This Row],[2019/20 Exit Capacity Revenue]]</f>
        <v>1.0043952154014621</v>
      </c>
      <c r="I160" s="15">
        <v>1.0408231140432116</v>
      </c>
      <c r="J160" s="15">
        <v>0</v>
      </c>
      <c r="K160" s="15">
        <f>ExitRevenues[[#This Row],[2020/21 Exit Revenue Recovery Revenue]]+ExitRevenues[[#This Row],[2020/21 Exit Capacity Revenue]]</f>
        <v>1.0408231140432116</v>
      </c>
      <c r="L160" s="15">
        <v>1.8770299213052268</v>
      </c>
      <c r="M160" s="15">
        <v>0</v>
      </c>
      <c r="N160" s="15">
        <f>ExitRevenues[[#This Row],[2021/22 Exit Revenue Recovery Revenue]]+ExitRevenues[[#This Row],[2021/22 Exit Capacity Revenue]]</f>
        <v>1.8770299213052268</v>
      </c>
    </row>
    <row r="161" spans="1:14" x14ac:dyDescent="0.25">
      <c r="A161" s="1" t="s">
        <v>234</v>
      </c>
      <c r="B161" s="1" t="s">
        <v>312</v>
      </c>
      <c r="C161" s="15">
        <v>1310.4397473090003</v>
      </c>
      <c r="D161" s="15">
        <v>328463.61702000001</v>
      </c>
      <c r="E161" s="15">
        <v>329774.05676730903</v>
      </c>
      <c r="F161" s="15">
        <v>140709.22172497926</v>
      </c>
      <c r="G161" s="15">
        <v>0</v>
      </c>
      <c r="H161" s="15">
        <f>ExitRevenues[[#This Row],[2019/20 Exit Revenue Recovery Revenue]]+ExitRevenues[[#This Row],[2019/20 Exit Capacity Revenue]]</f>
        <v>140709.22172497926</v>
      </c>
      <c r="I161" s="15">
        <v>145812.53284032363</v>
      </c>
      <c r="J161" s="15">
        <v>0</v>
      </c>
      <c r="K161" s="15">
        <f>ExitRevenues[[#This Row],[2020/21 Exit Revenue Recovery Revenue]]+ExitRevenues[[#This Row],[2020/21 Exit Capacity Revenue]]</f>
        <v>145812.53284032363</v>
      </c>
      <c r="L161" s="15">
        <v>233924.60267476423</v>
      </c>
      <c r="M161" s="15">
        <v>0</v>
      </c>
      <c r="N161" s="15">
        <f>ExitRevenues[[#This Row],[2021/22 Exit Revenue Recovery Revenue]]+ExitRevenues[[#This Row],[2021/22 Exit Capacity Revenue]]</f>
        <v>233924.60267476423</v>
      </c>
    </row>
    <row r="162" spans="1:14" x14ac:dyDescent="0.25">
      <c r="A162" s="1" t="s">
        <v>235</v>
      </c>
      <c r="B162" s="1" t="s">
        <v>298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f>ExitRevenues[[#This Row],[2019/20 Exit Revenue Recovery Revenue]]+ExitRevenues[[#This Row],[2019/20 Exit Capacity Revenue]]</f>
        <v>0</v>
      </c>
      <c r="I162" s="15">
        <v>0</v>
      </c>
      <c r="J162" s="15">
        <v>0</v>
      </c>
      <c r="K162" s="15">
        <f>ExitRevenues[[#This Row],[2020/21 Exit Revenue Recovery Revenue]]+ExitRevenues[[#This Row],[2020/21 Exit Capacity Revenue]]</f>
        <v>0</v>
      </c>
      <c r="L162" s="15">
        <v>0</v>
      </c>
      <c r="M162" s="15">
        <v>0</v>
      </c>
      <c r="N162" s="15">
        <f>ExitRevenues[[#This Row],[2021/22 Exit Revenue Recovery Revenue]]+ExitRevenues[[#This Row],[2021/22 Exit Capacity Revenue]]</f>
        <v>0</v>
      </c>
    </row>
    <row r="163" spans="1:14" x14ac:dyDescent="0.25">
      <c r="A163" s="1" t="s">
        <v>236</v>
      </c>
      <c r="B163" s="1" t="s">
        <v>313</v>
      </c>
      <c r="C163" s="15">
        <v>2185.7311243595004</v>
      </c>
      <c r="D163" s="15">
        <v>738203.72779999999</v>
      </c>
      <c r="E163" s="15">
        <v>740389.45892435953</v>
      </c>
      <c r="F163" s="15">
        <v>306796.5147748405</v>
      </c>
      <c r="G163" s="15">
        <v>0</v>
      </c>
      <c r="H163" s="15">
        <f>ExitRevenues[[#This Row],[2019/20 Exit Revenue Recovery Revenue]]+ExitRevenues[[#This Row],[2019/20 Exit Capacity Revenue]]</f>
        <v>306796.5147748405</v>
      </c>
      <c r="I163" s="15">
        <v>317923.56135221076</v>
      </c>
      <c r="J163" s="15">
        <v>0</v>
      </c>
      <c r="K163" s="15">
        <f>ExitRevenues[[#This Row],[2020/21 Exit Revenue Recovery Revenue]]+ExitRevenues[[#This Row],[2020/21 Exit Capacity Revenue]]</f>
        <v>317923.56135221076</v>
      </c>
      <c r="L163" s="15">
        <v>421684.68365218281</v>
      </c>
      <c r="M163" s="15">
        <v>0</v>
      </c>
      <c r="N163" s="15">
        <f>ExitRevenues[[#This Row],[2021/22 Exit Revenue Recovery Revenue]]+ExitRevenues[[#This Row],[2021/22 Exit Capacity Revenue]]</f>
        <v>421684.68365218281</v>
      </c>
    </row>
    <row r="164" spans="1:14" x14ac:dyDescent="0.25">
      <c r="A164" s="1" t="s">
        <v>237</v>
      </c>
      <c r="B164" s="1" t="s">
        <v>313</v>
      </c>
      <c r="C164" s="15">
        <v>14077.5826510435</v>
      </c>
      <c r="D164" s="15">
        <v>152758.50039999999</v>
      </c>
      <c r="E164" s="15">
        <v>166836.0830510435</v>
      </c>
      <c r="F164" s="15">
        <v>2149587.8166553029</v>
      </c>
      <c r="G164" s="15">
        <v>0</v>
      </c>
      <c r="H164" s="15">
        <f>ExitRevenues[[#This Row],[2019/20 Exit Revenue Recovery Revenue]]+ExitRevenues[[#This Row],[2019/20 Exit Capacity Revenue]]</f>
        <v>2149587.8166553029</v>
      </c>
      <c r="I164" s="15">
        <v>2227550.1226339908</v>
      </c>
      <c r="J164" s="15">
        <v>0</v>
      </c>
      <c r="K164" s="15">
        <f>ExitRevenues[[#This Row],[2020/21 Exit Revenue Recovery Revenue]]+ExitRevenues[[#This Row],[2020/21 Exit Capacity Revenue]]</f>
        <v>2227550.1226339908</v>
      </c>
      <c r="L164" s="15">
        <v>2954558.5259145619</v>
      </c>
      <c r="M164" s="15">
        <v>0</v>
      </c>
      <c r="N164" s="15">
        <f>ExitRevenues[[#This Row],[2021/22 Exit Revenue Recovery Revenue]]+ExitRevenues[[#This Row],[2021/22 Exit Capacity Revenue]]</f>
        <v>2954558.5259145619</v>
      </c>
    </row>
    <row r="165" spans="1:14" x14ac:dyDescent="0.25">
      <c r="A165" s="1" t="s">
        <v>238</v>
      </c>
      <c r="B165" s="1" t="s">
        <v>308</v>
      </c>
      <c r="C165" s="15">
        <v>6259762.5765499389</v>
      </c>
      <c r="D165" s="15">
        <v>1810114.5704399997</v>
      </c>
      <c r="E165" s="15">
        <v>8069877.1469899388</v>
      </c>
      <c r="F165" s="15">
        <v>4141318.3338292907</v>
      </c>
      <c r="G165" s="15">
        <v>0</v>
      </c>
      <c r="H165" s="15">
        <f>ExitRevenues[[#This Row],[2019/20 Exit Revenue Recovery Revenue]]+ExitRevenues[[#This Row],[2019/20 Exit Capacity Revenue]]</f>
        <v>4141318.3338292907</v>
      </c>
      <c r="I165" s="15">
        <v>4291517.6997707682</v>
      </c>
      <c r="J165" s="15">
        <v>0</v>
      </c>
      <c r="K165" s="15">
        <f>ExitRevenues[[#This Row],[2020/21 Exit Revenue Recovery Revenue]]+ExitRevenues[[#This Row],[2020/21 Exit Capacity Revenue]]</f>
        <v>4291517.6997707682</v>
      </c>
      <c r="L165" s="15">
        <v>7136207.6337455902</v>
      </c>
      <c r="M165" s="15">
        <v>0</v>
      </c>
      <c r="N165" s="15">
        <f>ExitRevenues[[#This Row],[2021/22 Exit Revenue Recovery Revenue]]+ExitRevenues[[#This Row],[2021/22 Exit Capacity Revenue]]</f>
        <v>7136207.6337455902</v>
      </c>
    </row>
    <row r="166" spans="1:14" x14ac:dyDescent="0.25">
      <c r="A166" s="1" t="s">
        <v>239</v>
      </c>
      <c r="B166" s="1" t="s">
        <v>312</v>
      </c>
      <c r="C166" s="15">
        <v>16106.6899994</v>
      </c>
      <c r="D166" s="15">
        <v>22182.225999999995</v>
      </c>
      <c r="E166" s="15">
        <v>38288.915999399993</v>
      </c>
      <c r="F166" s="15">
        <v>12659.918815667766</v>
      </c>
      <c r="G166" s="15">
        <v>0</v>
      </c>
      <c r="H166" s="15">
        <f>ExitRevenues[[#This Row],[2019/20 Exit Revenue Recovery Revenue]]+ExitRevenues[[#This Row],[2019/20 Exit Capacity Revenue]]</f>
        <v>12659.918815667766</v>
      </c>
      <c r="I166" s="15">
        <v>13119.074964918826</v>
      </c>
      <c r="J166" s="15">
        <v>0</v>
      </c>
      <c r="K166" s="15">
        <f>ExitRevenues[[#This Row],[2020/21 Exit Revenue Recovery Revenue]]+ExitRevenues[[#This Row],[2020/21 Exit Capacity Revenue]]</f>
        <v>13119.074964918826</v>
      </c>
      <c r="L166" s="15">
        <v>21787.378106172404</v>
      </c>
      <c r="M166" s="15">
        <v>0</v>
      </c>
      <c r="N166" s="15">
        <f>ExitRevenues[[#This Row],[2021/22 Exit Revenue Recovery Revenue]]+ExitRevenues[[#This Row],[2021/22 Exit Capacity Revenue]]</f>
        <v>21787.378106172404</v>
      </c>
    </row>
    <row r="167" spans="1:14" x14ac:dyDescent="0.25">
      <c r="A167" s="1" t="s">
        <v>240</v>
      </c>
      <c r="B167" s="1" t="s">
        <v>309</v>
      </c>
      <c r="C167" s="15">
        <v>5003150.0407387437</v>
      </c>
      <c r="D167" s="15">
        <v>1242743.3799000001</v>
      </c>
      <c r="E167" s="15">
        <v>6245893.4206387438</v>
      </c>
      <c r="F167" s="15">
        <v>2557971.0907815434</v>
      </c>
      <c r="G167" s="15">
        <v>0</v>
      </c>
      <c r="H167" s="15">
        <f>ExitRevenues[[#This Row],[2019/20 Exit Revenue Recovery Revenue]]+ExitRevenues[[#This Row],[2019/20 Exit Capacity Revenue]]</f>
        <v>2557971.0907815434</v>
      </c>
      <c r="I167" s="15">
        <v>2650744.8417857937</v>
      </c>
      <c r="J167" s="15">
        <v>0</v>
      </c>
      <c r="K167" s="15">
        <f>ExitRevenues[[#This Row],[2020/21 Exit Revenue Recovery Revenue]]+ExitRevenues[[#This Row],[2020/21 Exit Capacity Revenue]]</f>
        <v>2650744.8417857937</v>
      </c>
      <c r="L167" s="15">
        <v>4945389.5604527546</v>
      </c>
      <c r="M167" s="15">
        <v>0</v>
      </c>
      <c r="N167" s="15">
        <f>ExitRevenues[[#This Row],[2021/22 Exit Revenue Recovery Revenue]]+ExitRevenues[[#This Row],[2021/22 Exit Capacity Revenue]]</f>
        <v>4945389.5604527546</v>
      </c>
    </row>
    <row r="168" spans="1:14" x14ac:dyDescent="0.25">
      <c r="A168" s="1" t="s">
        <v>241</v>
      </c>
      <c r="B168" s="1" t="s">
        <v>304</v>
      </c>
      <c r="C168" s="15">
        <v>401617.88888952503</v>
      </c>
      <c r="D168" s="15">
        <v>567211.29541999998</v>
      </c>
      <c r="E168" s="15">
        <v>968829.18430952495</v>
      </c>
      <c r="F168" s="15">
        <v>384390.00542073755</v>
      </c>
      <c r="G168" s="15">
        <v>0</v>
      </c>
      <c r="H168" s="15">
        <f>ExitRevenues[[#This Row],[2019/20 Exit Revenue Recovery Revenue]]+ExitRevenues[[#This Row],[2019/20 Exit Capacity Revenue]]</f>
        <v>384390.00542073755</v>
      </c>
      <c r="I168" s="15">
        <v>398331.25080069614</v>
      </c>
      <c r="J168" s="15">
        <v>0</v>
      </c>
      <c r="K168" s="15">
        <f>ExitRevenues[[#This Row],[2020/21 Exit Revenue Recovery Revenue]]+ExitRevenues[[#This Row],[2020/21 Exit Capacity Revenue]]</f>
        <v>398331.25080069614</v>
      </c>
      <c r="L168" s="15">
        <v>743682.70502392366</v>
      </c>
      <c r="M168" s="15">
        <v>0</v>
      </c>
      <c r="N168" s="15">
        <f>ExitRevenues[[#This Row],[2021/22 Exit Revenue Recovery Revenue]]+ExitRevenues[[#This Row],[2021/22 Exit Capacity Revenue]]</f>
        <v>743682.70502392366</v>
      </c>
    </row>
    <row r="169" spans="1:14" x14ac:dyDescent="0.25">
      <c r="A169" s="1" t="s">
        <v>242</v>
      </c>
      <c r="B169" s="1" t="s">
        <v>312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f>ExitRevenues[[#This Row],[2019/20 Exit Revenue Recovery Revenue]]+ExitRevenues[[#This Row],[2019/20 Exit Capacity Revenue]]</f>
        <v>0</v>
      </c>
      <c r="I169" s="15">
        <v>0</v>
      </c>
      <c r="J169" s="15">
        <v>0</v>
      </c>
      <c r="K169" s="15">
        <f>ExitRevenues[[#This Row],[2020/21 Exit Revenue Recovery Revenue]]+ExitRevenues[[#This Row],[2020/21 Exit Capacity Revenue]]</f>
        <v>0</v>
      </c>
      <c r="L169" s="15">
        <v>0</v>
      </c>
      <c r="M169" s="15">
        <v>0</v>
      </c>
      <c r="N169" s="15">
        <f>ExitRevenues[[#This Row],[2021/22 Exit Revenue Recovery Revenue]]+ExitRevenues[[#This Row],[2021/22 Exit Capacity Revenue]]</f>
        <v>0</v>
      </c>
    </row>
    <row r="170" spans="1:14" x14ac:dyDescent="0.25">
      <c r="A170" s="1" t="s">
        <v>243</v>
      </c>
      <c r="B170" s="1" t="s">
        <v>304</v>
      </c>
      <c r="C170" s="15">
        <v>135026.21028388801</v>
      </c>
      <c r="D170" s="15">
        <v>400323.69696000003</v>
      </c>
      <c r="E170" s="15">
        <v>535349.90724388801</v>
      </c>
      <c r="F170" s="15">
        <v>244535.06499786701</v>
      </c>
      <c r="G170" s="15">
        <v>0</v>
      </c>
      <c r="H170" s="15">
        <f>ExitRevenues[[#This Row],[2019/20 Exit Revenue Recovery Revenue]]+ExitRevenues[[#This Row],[2019/20 Exit Capacity Revenue]]</f>
        <v>244535.06499786701</v>
      </c>
      <c r="I170" s="15">
        <v>253403.98275603782</v>
      </c>
      <c r="J170" s="15">
        <v>0</v>
      </c>
      <c r="K170" s="15">
        <f>ExitRevenues[[#This Row],[2020/21 Exit Revenue Recovery Revenue]]+ExitRevenues[[#This Row],[2020/21 Exit Capacity Revenue]]</f>
        <v>253403.98275603782</v>
      </c>
      <c r="L170" s="15">
        <v>421346.38806460344</v>
      </c>
      <c r="M170" s="15">
        <v>0</v>
      </c>
      <c r="N170" s="15">
        <f>ExitRevenues[[#This Row],[2021/22 Exit Revenue Recovery Revenue]]+ExitRevenues[[#This Row],[2021/22 Exit Capacity Revenue]]</f>
        <v>421346.38806460344</v>
      </c>
    </row>
    <row r="171" spans="1:14" x14ac:dyDescent="0.25">
      <c r="A171" s="1" t="s">
        <v>244</v>
      </c>
      <c r="B171" s="1" t="s">
        <v>312</v>
      </c>
      <c r="C171" s="15">
        <v>841975.04507001606</v>
      </c>
      <c r="D171" s="15">
        <v>775890.66983999999</v>
      </c>
      <c r="E171" s="15">
        <v>1617865.7149100159</v>
      </c>
      <c r="F171" s="15">
        <v>438688.53361416369</v>
      </c>
      <c r="G171" s="15">
        <v>0</v>
      </c>
      <c r="H171" s="15">
        <f>ExitRevenues[[#This Row],[2019/20 Exit Revenue Recovery Revenue]]+ExitRevenues[[#This Row],[2019/20 Exit Capacity Revenue]]</f>
        <v>438688.53361416369</v>
      </c>
      <c r="I171" s="15">
        <v>454599.10466502921</v>
      </c>
      <c r="J171" s="15">
        <v>0</v>
      </c>
      <c r="K171" s="15">
        <f>ExitRevenues[[#This Row],[2020/21 Exit Revenue Recovery Revenue]]+ExitRevenues[[#This Row],[2020/21 Exit Capacity Revenue]]</f>
        <v>454599.10466502921</v>
      </c>
      <c r="L171" s="15">
        <v>844883.83794836723</v>
      </c>
      <c r="M171" s="15">
        <v>0</v>
      </c>
      <c r="N171" s="15">
        <f>ExitRevenues[[#This Row],[2021/22 Exit Revenue Recovery Revenue]]+ExitRevenues[[#This Row],[2021/22 Exit Capacity Revenue]]</f>
        <v>844883.83794836723</v>
      </c>
    </row>
    <row r="172" spans="1:14" x14ac:dyDescent="0.25">
      <c r="A172" s="1" t="s">
        <v>245</v>
      </c>
      <c r="B172" s="1" t="s">
        <v>316</v>
      </c>
      <c r="C172" s="15">
        <v>2068927.6025234468</v>
      </c>
      <c r="D172" s="15">
        <v>1367.6409999999998</v>
      </c>
      <c r="E172" s="15">
        <v>2070295.2435234468</v>
      </c>
      <c r="F172" s="15">
        <v>2269583.177327693</v>
      </c>
      <c r="G172" s="15">
        <v>0</v>
      </c>
      <c r="H172" s="15">
        <f>ExitRevenues[[#This Row],[2019/20 Exit Revenue Recovery Revenue]]+ExitRevenues[[#This Row],[2019/20 Exit Capacity Revenue]]</f>
        <v>2269583.177327693</v>
      </c>
      <c r="I172" s="15">
        <v>2351897.5339424508</v>
      </c>
      <c r="J172" s="15">
        <v>0</v>
      </c>
      <c r="K172" s="15">
        <f>ExitRevenues[[#This Row],[2020/21 Exit Revenue Recovery Revenue]]+ExitRevenues[[#This Row],[2020/21 Exit Capacity Revenue]]</f>
        <v>2351897.5339424508</v>
      </c>
      <c r="L172" s="15">
        <v>4300684.0649537789</v>
      </c>
      <c r="M172" s="15">
        <v>0</v>
      </c>
      <c r="N172" s="15">
        <f>ExitRevenues[[#This Row],[2021/22 Exit Revenue Recovery Revenue]]+ExitRevenues[[#This Row],[2021/22 Exit Capacity Revenue]]</f>
        <v>4300684.0649537789</v>
      </c>
    </row>
    <row r="173" spans="1:14" x14ac:dyDescent="0.25">
      <c r="A173" s="1" t="s">
        <v>246</v>
      </c>
      <c r="B173" s="1" t="s">
        <v>312</v>
      </c>
      <c r="C173" s="15">
        <v>13383.24644855</v>
      </c>
      <c r="D173" s="15">
        <v>12198.291160000001</v>
      </c>
      <c r="E173" s="15">
        <v>25581.537608550003</v>
      </c>
      <c r="F173" s="15">
        <v>6961.7167877837619</v>
      </c>
      <c r="G173" s="15">
        <v>0</v>
      </c>
      <c r="H173" s="15">
        <f>ExitRevenues[[#This Row],[2019/20 Exit Revenue Recovery Revenue]]+ExitRevenues[[#This Row],[2019/20 Exit Capacity Revenue]]</f>
        <v>6961.7167877837619</v>
      </c>
      <c r="I173" s="15">
        <v>7214.2077491396331</v>
      </c>
      <c r="J173" s="15">
        <v>0</v>
      </c>
      <c r="K173" s="15">
        <f>ExitRevenues[[#This Row],[2020/21 Exit Revenue Recovery Revenue]]+ExitRevenues[[#This Row],[2020/21 Exit Capacity Revenue]]</f>
        <v>7214.2077491396331</v>
      </c>
      <c r="L173" s="15">
        <v>13384.534962463111</v>
      </c>
      <c r="M173" s="15">
        <v>0</v>
      </c>
      <c r="N173" s="15">
        <f>ExitRevenues[[#This Row],[2021/22 Exit Revenue Recovery Revenue]]+ExitRevenues[[#This Row],[2021/22 Exit Capacity Revenue]]</f>
        <v>13384.534962463111</v>
      </c>
    </row>
    <row r="174" spans="1:14" x14ac:dyDescent="0.25">
      <c r="A174" s="1" t="s">
        <v>247</v>
      </c>
      <c r="B174" s="1" t="s">
        <v>306</v>
      </c>
      <c r="C174" s="15">
        <v>177110.04849174034</v>
      </c>
      <c r="D174" s="15">
        <v>959.904</v>
      </c>
      <c r="E174" s="15">
        <v>178069.95249174035</v>
      </c>
      <c r="F174" s="15">
        <v>69100.746020084043</v>
      </c>
      <c r="G174" s="15">
        <v>0</v>
      </c>
      <c r="H174" s="15">
        <f>ExitRevenues[[#This Row],[2019/20 Exit Revenue Recovery Revenue]]+ExitRevenues[[#This Row],[2019/20 Exit Capacity Revenue]]</f>
        <v>69100.746020084043</v>
      </c>
      <c r="I174" s="15">
        <v>71606.925792239534</v>
      </c>
      <c r="J174" s="15">
        <v>0</v>
      </c>
      <c r="K174" s="15">
        <f>ExitRevenues[[#This Row],[2020/21 Exit Revenue Recovery Revenue]]+ExitRevenues[[#This Row],[2020/21 Exit Capacity Revenue]]</f>
        <v>71606.925792239534</v>
      </c>
      <c r="L174" s="15">
        <v>137921.71402146289</v>
      </c>
      <c r="M174" s="15">
        <v>0</v>
      </c>
      <c r="N174" s="15">
        <f>ExitRevenues[[#This Row],[2021/22 Exit Revenue Recovery Revenue]]+ExitRevenues[[#This Row],[2021/22 Exit Capacity Revenue]]</f>
        <v>137921.71402146289</v>
      </c>
    </row>
    <row r="175" spans="1:14" x14ac:dyDescent="0.25">
      <c r="A175" s="1" t="s">
        <v>248</v>
      </c>
      <c r="B175" s="1" t="s">
        <v>305</v>
      </c>
      <c r="C175" s="15">
        <v>29649.319608490001</v>
      </c>
      <c r="D175" s="15">
        <v>60992.277940000007</v>
      </c>
      <c r="E175" s="15">
        <v>90641.597548490012</v>
      </c>
      <c r="F175" s="15">
        <v>69188.709773166207</v>
      </c>
      <c r="G175" s="15">
        <v>0</v>
      </c>
      <c r="H175" s="15">
        <f>ExitRevenues[[#This Row],[2019/20 Exit Revenue Recovery Revenue]]+ExitRevenues[[#This Row],[2019/20 Exit Capacity Revenue]]</f>
        <v>69188.709773166207</v>
      </c>
      <c r="I175" s="15">
        <v>71698.079857892197</v>
      </c>
      <c r="J175" s="15">
        <v>0</v>
      </c>
      <c r="K175" s="15">
        <f>ExitRevenues[[#This Row],[2020/21 Exit Revenue Recovery Revenue]]+ExitRevenues[[#This Row],[2020/21 Exit Capacity Revenue]]</f>
        <v>71698.079857892197</v>
      </c>
      <c r="L175" s="15">
        <v>127858.95611828307</v>
      </c>
      <c r="M175" s="15">
        <v>0</v>
      </c>
      <c r="N175" s="15">
        <f>ExitRevenues[[#This Row],[2021/22 Exit Revenue Recovery Revenue]]+ExitRevenues[[#This Row],[2021/22 Exit Capacity Revenue]]</f>
        <v>127858.95611828307</v>
      </c>
    </row>
    <row r="176" spans="1:14" x14ac:dyDescent="0.25">
      <c r="A176" s="1" t="s">
        <v>249</v>
      </c>
      <c r="B176" s="1" t="s">
        <v>303</v>
      </c>
      <c r="C176" s="15">
        <v>3799.0671857025004</v>
      </c>
      <c r="D176" s="15">
        <v>151745.26839999997</v>
      </c>
      <c r="E176" s="15">
        <v>155544.33558570247</v>
      </c>
      <c r="F176" s="15">
        <v>553482.10394594434</v>
      </c>
      <c r="G176" s="15">
        <v>0</v>
      </c>
      <c r="H176" s="15">
        <f>ExitRevenues[[#This Row],[2019/20 Exit Revenue Recovery Revenue]]+ExitRevenues[[#This Row],[2019/20 Exit Capacity Revenue]]</f>
        <v>553482.10394594434</v>
      </c>
      <c r="I176" s="15">
        <v>573556.06454770407</v>
      </c>
      <c r="J176" s="15">
        <v>0</v>
      </c>
      <c r="K176" s="15">
        <f>ExitRevenues[[#This Row],[2020/21 Exit Revenue Recovery Revenue]]+ExitRevenues[[#This Row],[2020/21 Exit Capacity Revenue]]</f>
        <v>573556.06454770407</v>
      </c>
      <c r="L176" s="15">
        <v>780403.74925295671</v>
      </c>
      <c r="M176" s="15">
        <v>0</v>
      </c>
      <c r="N176" s="15">
        <f>ExitRevenues[[#This Row],[2021/22 Exit Revenue Recovery Revenue]]+ExitRevenues[[#This Row],[2021/22 Exit Capacity Revenue]]</f>
        <v>780403.74925295671</v>
      </c>
    </row>
    <row r="177" spans="1:14" x14ac:dyDescent="0.25">
      <c r="A177" s="1" t="s">
        <v>250</v>
      </c>
      <c r="B177" s="1" t="s">
        <v>304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f>ExitRevenues[[#This Row],[2019/20 Exit Revenue Recovery Revenue]]+ExitRevenues[[#This Row],[2019/20 Exit Capacity Revenue]]</f>
        <v>0</v>
      </c>
      <c r="I177" s="15">
        <v>0</v>
      </c>
      <c r="J177" s="15">
        <v>0</v>
      </c>
      <c r="K177" s="15">
        <f>ExitRevenues[[#This Row],[2020/21 Exit Revenue Recovery Revenue]]+ExitRevenues[[#This Row],[2020/21 Exit Capacity Revenue]]</f>
        <v>0</v>
      </c>
      <c r="L177" s="15">
        <v>0</v>
      </c>
      <c r="M177" s="15">
        <v>0</v>
      </c>
      <c r="N177" s="15">
        <f>ExitRevenues[[#This Row],[2021/22 Exit Revenue Recovery Revenue]]+ExitRevenues[[#This Row],[2021/22 Exit Capacity Revenue]]</f>
        <v>0</v>
      </c>
    </row>
    <row r="178" spans="1:14" x14ac:dyDescent="0.25">
      <c r="A178" s="1" t="s">
        <v>75</v>
      </c>
      <c r="B178" s="1" t="s">
        <v>303</v>
      </c>
      <c r="C178" s="15">
        <v>375.03764401150011</v>
      </c>
      <c r="D178" s="15">
        <v>31457.542820000002</v>
      </c>
      <c r="E178" s="15">
        <v>31832.580464011502</v>
      </c>
      <c r="F178" s="15">
        <v>69835.545823997352</v>
      </c>
      <c r="G178" s="15">
        <v>0</v>
      </c>
      <c r="H178" s="15">
        <f>ExitRevenues[[#This Row],[2019/20 Exit Revenue Recovery Revenue]]+ExitRevenues[[#This Row],[2019/20 Exit Capacity Revenue]]</f>
        <v>69835.545823997352</v>
      </c>
      <c r="I178" s="15">
        <v>72368.375676089956</v>
      </c>
      <c r="J178" s="15">
        <v>0</v>
      </c>
      <c r="K178" s="15">
        <f>ExitRevenues[[#This Row],[2020/21 Exit Revenue Recovery Revenue]]+ExitRevenues[[#This Row],[2020/21 Exit Capacity Revenue]]</f>
        <v>72368.375676089956</v>
      </c>
      <c r="L178" s="15">
        <v>84165.309112583229</v>
      </c>
      <c r="M178" s="15">
        <v>0</v>
      </c>
      <c r="N178" s="15">
        <f>ExitRevenues[[#This Row],[2021/22 Exit Revenue Recovery Revenue]]+ExitRevenues[[#This Row],[2021/22 Exit Capacity Revenue]]</f>
        <v>84165.309112583229</v>
      </c>
    </row>
    <row r="179" spans="1:14" x14ac:dyDescent="0.25">
      <c r="A179" s="1" t="s">
        <v>251</v>
      </c>
      <c r="B179" s="1" t="s">
        <v>304</v>
      </c>
      <c r="C179" s="15">
        <v>1746.00134093</v>
      </c>
      <c r="D179" s="15">
        <v>678123.9585999999</v>
      </c>
      <c r="E179" s="15">
        <v>679869.9599409299</v>
      </c>
      <c r="F179" s="15">
        <v>608291.29931631638</v>
      </c>
      <c r="G179" s="15">
        <v>0</v>
      </c>
      <c r="H179" s="15">
        <f>ExitRevenues[[#This Row],[2019/20 Exit Revenue Recovery Revenue]]+ExitRevenues[[#This Row],[2019/20 Exit Capacity Revenue]]</f>
        <v>608291.29931631638</v>
      </c>
      <c r="I179" s="15">
        <v>630353.10671679839</v>
      </c>
      <c r="J179" s="15">
        <v>0</v>
      </c>
      <c r="K179" s="15">
        <f>ExitRevenues[[#This Row],[2020/21 Exit Revenue Recovery Revenue]]+ExitRevenues[[#This Row],[2020/21 Exit Capacity Revenue]]</f>
        <v>630353.10671679839</v>
      </c>
      <c r="L179" s="15">
        <v>733108.39964624424</v>
      </c>
      <c r="M179" s="15">
        <v>0</v>
      </c>
      <c r="N179" s="15">
        <f>ExitRevenues[[#This Row],[2021/22 Exit Revenue Recovery Revenue]]+ExitRevenues[[#This Row],[2021/22 Exit Capacity Revenue]]</f>
        <v>733108.39964624424</v>
      </c>
    </row>
    <row r="180" spans="1:14" x14ac:dyDescent="0.25">
      <c r="A180" s="1" t="s">
        <v>252</v>
      </c>
      <c r="B180" s="1" t="s">
        <v>312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f>ExitRevenues[[#This Row],[2019/20 Exit Revenue Recovery Revenue]]+ExitRevenues[[#This Row],[2019/20 Exit Capacity Revenue]]</f>
        <v>0</v>
      </c>
      <c r="I180" s="15">
        <v>0</v>
      </c>
      <c r="J180" s="15">
        <v>0</v>
      </c>
      <c r="K180" s="15">
        <f>ExitRevenues[[#This Row],[2020/21 Exit Revenue Recovery Revenue]]+ExitRevenues[[#This Row],[2020/21 Exit Capacity Revenue]]</f>
        <v>0</v>
      </c>
      <c r="L180" s="15">
        <v>0</v>
      </c>
      <c r="M180" s="15">
        <v>0</v>
      </c>
      <c r="N180" s="15">
        <f>ExitRevenues[[#This Row],[2021/22 Exit Revenue Recovery Revenue]]+ExitRevenues[[#This Row],[2021/22 Exit Capacity Revenue]]</f>
        <v>0</v>
      </c>
    </row>
    <row r="181" spans="1:14" x14ac:dyDescent="0.25">
      <c r="A181" s="1" t="s">
        <v>253</v>
      </c>
      <c r="B181" s="1" t="s">
        <v>304</v>
      </c>
      <c r="C181" s="15">
        <v>509030.92625685298</v>
      </c>
      <c r="D181" s="15">
        <v>1689751.4301800001</v>
      </c>
      <c r="E181" s="15">
        <v>2198782.3564368533</v>
      </c>
      <c r="F181" s="15">
        <v>834260.38051447389</v>
      </c>
      <c r="G181" s="15">
        <v>0</v>
      </c>
      <c r="H181" s="15">
        <f>ExitRevenues[[#This Row],[2019/20 Exit Revenue Recovery Revenue]]+ExitRevenues[[#This Row],[2019/20 Exit Capacity Revenue]]</f>
        <v>834260.38051447389</v>
      </c>
      <c r="I181" s="15">
        <v>864517.74546026485</v>
      </c>
      <c r="J181" s="15">
        <v>0</v>
      </c>
      <c r="K181" s="15">
        <f>ExitRevenues[[#This Row],[2020/21 Exit Revenue Recovery Revenue]]+ExitRevenues[[#This Row],[2020/21 Exit Capacity Revenue]]</f>
        <v>864517.74546026485</v>
      </c>
      <c r="L181" s="15">
        <v>1609528.0153787602</v>
      </c>
      <c r="M181" s="15">
        <v>0</v>
      </c>
      <c r="N181" s="15">
        <f>ExitRevenues[[#This Row],[2021/22 Exit Revenue Recovery Revenue]]+ExitRevenues[[#This Row],[2021/22 Exit Capacity Revenue]]</f>
        <v>1609528.0153787602</v>
      </c>
    </row>
    <row r="182" spans="1:14" x14ac:dyDescent="0.25">
      <c r="A182" s="1" t="s">
        <v>254</v>
      </c>
      <c r="B182" s="1" t="s">
        <v>304</v>
      </c>
      <c r="C182" s="15">
        <v>2487.7464183880006</v>
      </c>
      <c r="D182" s="15">
        <v>966207.99176000012</v>
      </c>
      <c r="E182" s="15">
        <v>968695.7381783881</v>
      </c>
      <c r="F182" s="15">
        <v>422585.26332141762</v>
      </c>
      <c r="G182" s="15">
        <v>0</v>
      </c>
      <c r="H182" s="15">
        <f>ExitRevenues[[#This Row],[2019/20 Exit Revenue Recovery Revenue]]+ExitRevenues[[#This Row],[2019/20 Exit Capacity Revenue]]</f>
        <v>422585.26332141762</v>
      </c>
      <c r="I182" s="15">
        <v>437911.79306162219</v>
      </c>
      <c r="J182" s="15">
        <v>0</v>
      </c>
      <c r="K182" s="15">
        <f>ExitRevenues[[#This Row],[2020/21 Exit Revenue Recovery Revenue]]+ExitRevenues[[#This Row],[2020/21 Exit Capacity Revenue]]</f>
        <v>437911.79306162219</v>
      </c>
      <c r="L182" s="15">
        <v>714774.96445171512</v>
      </c>
      <c r="M182" s="15">
        <v>0</v>
      </c>
      <c r="N182" s="15">
        <f>ExitRevenues[[#This Row],[2021/22 Exit Revenue Recovery Revenue]]+ExitRevenues[[#This Row],[2021/22 Exit Capacity Revenue]]</f>
        <v>714774.96445171512</v>
      </c>
    </row>
    <row r="183" spans="1:14" x14ac:dyDescent="0.25">
      <c r="A183" s="1" t="s">
        <v>255</v>
      </c>
      <c r="B183" s="1" t="s">
        <v>304</v>
      </c>
      <c r="C183" s="15">
        <v>385568.60417044198</v>
      </c>
      <c r="D183" s="15">
        <v>1160850.9699599999</v>
      </c>
      <c r="E183" s="15">
        <v>1546419.574130442</v>
      </c>
      <c r="F183" s="15">
        <v>727229.35851974366</v>
      </c>
      <c r="G183" s="15">
        <v>0</v>
      </c>
      <c r="H183" s="15">
        <f>ExitRevenues[[#This Row],[2019/20 Exit Revenue Recovery Revenue]]+ExitRevenues[[#This Row],[2019/20 Exit Capacity Revenue]]</f>
        <v>727229.35851974366</v>
      </c>
      <c r="I183" s="15">
        <v>753604.86982768332</v>
      </c>
      <c r="J183" s="15">
        <v>0</v>
      </c>
      <c r="K183" s="15">
        <f>ExitRevenues[[#This Row],[2020/21 Exit Revenue Recovery Revenue]]+ExitRevenues[[#This Row],[2020/21 Exit Capacity Revenue]]</f>
        <v>753604.86982768332</v>
      </c>
      <c r="L183" s="15">
        <v>1379252.2634365223</v>
      </c>
      <c r="M183" s="15">
        <v>0</v>
      </c>
      <c r="N183" s="15">
        <f>ExitRevenues[[#This Row],[2021/22 Exit Revenue Recovery Revenue]]+ExitRevenues[[#This Row],[2021/22 Exit Capacity Revenue]]</f>
        <v>1379252.2634365223</v>
      </c>
    </row>
    <row r="184" spans="1:14" x14ac:dyDescent="0.25">
      <c r="A184" s="1" t="s">
        <v>256</v>
      </c>
      <c r="B184" s="1" t="s">
        <v>304</v>
      </c>
      <c r="C184" s="15">
        <v>592135.86096665007</v>
      </c>
      <c r="D184" s="15">
        <v>3285396.8718999992</v>
      </c>
      <c r="E184" s="15">
        <v>3877532.7328666495</v>
      </c>
      <c r="F184" s="15">
        <v>1580563.5489759273</v>
      </c>
      <c r="G184" s="15">
        <v>0</v>
      </c>
      <c r="H184" s="15">
        <f>ExitRevenues[[#This Row],[2019/20 Exit Revenue Recovery Revenue]]+ExitRevenues[[#This Row],[2019/20 Exit Capacity Revenue]]</f>
        <v>1580563.5489759273</v>
      </c>
      <c r="I184" s="15">
        <v>1637888.2035302853</v>
      </c>
      <c r="J184" s="15">
        <v>0</v>
      </c>
      <c r="K184" s="15">
        <f>ExitRevenues[[#This Row],[2020/21 Exit Revenue Recovery Revenue]]+ExitRevenues[[#This Row],[2020/21 Exit Capacity Revenue]]</f>
        <v>1637888.2035302853</v>
      </c>
      <c r="L184" s="15">
        <v>2870822.8880836368</v>
      </c>
      <c r="M184" s="15">
        <v>0</v>
      </c>
      <c r="N184" s="15">
        <f>ExitRevenues[[#This Row],[2021/22 Exit Revenue Recovery Revenue]]+ExitRevenues[[#This Row],[2021/22 Exit Capacity Revenue]]</f>
        <v>2870822.8880836368</v>
      </c>
    </row>
    <row r="185" spans="1:14" x14ac:dyDescent="0.25">
      <c r="A185" s="1" t="s">
        <v>257</v>
      </c>
      <c r="B185" s="1" t="s">
        <v>303</v>
      </c>
      <c r="C185" s="15">
        <v>788.82122514749994</v>
      </c>
      <c r="D185" s="15">
        <v>0</v>
      </c>
      <c r="E185" s="15">
        <v>788.82122514749994</v>
      </c>
      <c r="F185" s="15">
        <v>32824.98717404098</v>
      </c>
      <c r="G185" s="15">
        <v>0</v>
      </c>
      <c r="H185" s="15">
        <f>ExitRevenues[[#This Row],[2019/20 Exit Revenue Recovery Revenue]]+ExitRevenues[[#This Row],[2019/20 Exit Capacity Revenue]]</f>
        <v>32824.98717404098</v>
      </c>
      <c r="I185" s="15">
        <v>34015.499919777969</v>
      </c>
      <c r="J185" s="15">
        <v>0</v>
      </c>
      <c r="K185" s="15">
        <f>ExitRevenues[[#This Row],[2020/21 Exit Revenue Recovery Revenue]]+ExitRevenues[[#This Row],[2020/21 Exit Capacity Revenue]]</f>
        <v>34015.499919777969</v>
      </c>
      <c r="L185" s="15">
        <v>49371.026756230087</v>
      </c>
      <c r="M185" s="15">
        <v>0</v>
      </c>
      <c r="N185" s="15">
        <f>ExitRevenues[[#This Row],[2021/22 Exit Revenue Recovery Revenue]]+ExitRevenues[[#This Row],[2021/22 Exit Capacity Revenue]]</f>
        <v>49371.026756230087</v>
      </c>
    </row>
    <row r="186" spans="1:14" x14ac:dyDescent="0.25">
      <c r="A186" s="1" t="s">
        <v>258</v>
      </c>
      <c r="B186" s="1" t="s">
        <v>306</v>
      </c>
      <c r="C186" s="15">
        <v>227521.58260736003</v>
      </c>
      <c r="D186" s="15">
        <v>91460.808560000005</v>
      </c>
      <c r="E186" s="15">
        <v>318982.39116736001</v>
      </c>
      <c r="F186" s="15">
        <v>141199.98164660606</v>
      </c>
      <c r="G186" s="15">
        <v>0</v>
      </c>
      <c r="H186" s="15">
        <f>ExitRevenues[[#This Row],[2019/20 Exit Revenue Recovery Revenue]]+ExitRevenues[[#This Row],[2019/20 Exit Capacity Revenue]]</f>
        <v>141199.98164660606</v>
      </c>
      <c r="I186" s="15">
        <v>146321.09188365904</v>
      </c>
      <c r="J186" s="15">
        <v>0</v>
      </c>
      <c r="K186" s="15">
        <f>ExitRevenues[[#This Row],[2020/21 Exit Revenue Recovery Revenue]]+ExitRevenues[[#This Row],[2020/21 Exit Capacity Revenue]]</f>
        <v>146321.09188365904</v>
      </c>
      <c r="L186" s="15">
        <v>284626.7542395966</v>
      </c>
      <c r="M186" s="15">
        <v>0</v>
      </c>
      <c r="N186" s="15">
        <f>ExitRevenues[[#This Row],[2021/22 Exit Revenue Recovery Revenue]]+ExitRevenues[[#This Row],[2021/22 Exit Capacity Revenue]]</f>
        <v>284626.7542395966</v>
      </c>
    </row>
    <row r="187" spans="1:14" x14ac:dyDescent="0.25">
      <c r="A187" s="1" t="s">
        <v>259</v>
      </c>
      <c r="B187" s="1" t="s">
        <v>298</v>
      </c>
      <c r="C187" s="15">
        <v>794352.99932188203</v>
      </c>
      <c r="D187" s="15">
        <v>0</v>
      </c>
      <c r="E187" s="15">
        <v>794352.99932188203</v>
      </c>
      <c r="F187" s="15">
        <v>0</v>
      </c>
      <c r="G187" s="15">
        <v>0</v>
      </c>
      <c r="H187" s="15">
        <f>ExitRevenues[[#This Row],[2019/20 Exit Revenue Recovery Revenue]]+ExitRevenues[[#This Row],[2019/20 Exit Capacity Revenue]]</f>
        <v>0</v>
      </c>
      <c r="I187" s="15">
        <v>0</v>
      </c>
      <c r="J187" s="15">
        <v>0</v>
      </c>
      <c r="K187" s="15">
        <f>ExitRevenues[[#This Row],[2020/21 Exit Revenue Recovery Revenue]]+ExitRevenues[[#This Row],[2020/21 Exit Capacity Revenue]]</f>
        <v>0</v>
      </c>
      <c r="L187" s="15">
        <v>756876.44199087936</v>
      </c>
      <c r="M187" s="15">
        <v>0</v>
      </c>
      <c r="N187" s="15">
        <f>ExitRevenues[[#This Row],[2021/22 Exit Revenue Recovery Revenue]]+ExitRevenues[[#This Row],[2021/22 Exit Capacity Revenue]]</f>
        <v>756876.44199087936</v>
      </c>
    </row>
    <row r="188" spans="1:14" x14ac:dyDescent="0.25">
      <c r="A188" s="1" t="s">
        <v>260</v>
      </c>
      <c r="B188" s="1" t="s">
        <v>305</v>
      </c>
      <c r="C188" s="15">
        <v>21952.764860254498</v>
      </c>
      <c r="D188" s="15">
        <v>30340.676739999995</v>
      </c>
      <c r="E188" s="15">
        <v>52293.441600254489</v>
      </c>
      <c r="F188" s="15">
        <v>34567.330450604102</v>
      </c>
      <c r="G188" s="15">
        <v>0</v>
      </c>
      <c r="H188" s="15">
        <f>ExitRevenues[[#This Row],[2019/20 Exit Revenue Recovery Revenue]]+ExitRevenues[[#This Row],[2019/20 Exit Capacity Revenue]]</f>
        <v>34567.330450604102</v>
      </c>
      <c r="I188" s="15">
        <v>35821.03535745907</v>
      </c>
      <c r="J188" s="15">
        <v>0</v>
      </c>
      <c r="K188" s="15">
        <f>ExitRevenues[[#This Row],[2020/21 Exit Revenue Recovery Revenue]]+ExitRevenues[[#This Row],[2020/21 Exit Capacity Revenue]]</f>
        <v>35821.03535745907</v>
      </c>
      <c r="L188" s="15">
        <v>64632.410091165926</v>
      </c>
      <c r="M188" s="15">
        <v>0</v>
      </c>
      <c r="N188" s="15">
        <f>ExitRevenues[[#This Row],[2021/22 Exit Revenue Recovery Revenue]]+ExitRevenues[[#This Row],[2021/22 Exit Capacity Revenue]]</f>
        <v>64632.410091165926</v>
      </c>
    </row>
    <row r="189" spans="1:14" x14ac:dyDescent="0.25">
      <c r="A189" s="1" t="s">
        <v>261</v>
      </c>
      <c r="B189" s="1" t="s">
        <v>304</v>
      </c>
      <c r="C189" s="15">
        <v>148715.83983718001</v>
      </c>
      <c r="D189" s="15">
        <v>1050168.6615199998</v>
      </c>
      <c r="E189" s="15">
        <v>1198884.5013571798</v>
      </c>
      <c r="F189" s="15">
        <v>456195.45977985114</v>
      </c>
      <c r="G189" s="15">
        <v>0</v>
      </c>
      <c r="H189" s="15">
        <f>ExitRevenues[[#This Row],[2019/20 Exit Revenue Recovery Revenue]]+ExitRevenues[[#This Row],[2019/20 Exit Capacity Revenue]]</f>
        <v>456195.45977985114</v>
      </c>
      <c r="I189" s="15">
        <v>472740.98062150925</v>
      </c>
      <c r="J189" s="15">
        <v>0</v>
      </c>
      <c r="K189" s="15">
        <f>ExitRevenues[[#This Row],[2020/21 Exit Revenue Recovery Revenue]]+ExitRevenues[[#This Row],[2020/21 Exit Capacity Revenue]]</f>
        <v>472740.98062150925</v>
      </c>
      <c r="L189" s="15">
        <v>852973.36108591617</v>
      </c>
      <c r="M189" s="15">
        <v>0</v>
      </c>
      <c r="N189" s="15">
        <f>ExitRevenues[[#This Row],[2021/22 Exit Revenue Recovery Revenue]]+ExitRevenues[[#This Row],[2021/22 Exit Capacity Revenue]]</f>
        <v>852973.36108591617</v>
      </c>
    </row>
    <row r="190" spans="1:14" x14ac:dyDescent="0.25">
      <c r="A190" s="1" t="s">
        <v>262</v>
      </c>
      <c r="B190" s="1" t="s">
        <v>316</v>
      </c>
      <c r="C190" s="15">
        <v>10514037.015938379</v>
      </c>
      <c r="D190" s="15">
        <v>3114623.3954000003</v>
      </c>
      <c r="E190" s="15">
        <v>13628660.41133838</v>
      </c>
      <c r="F190" s="15">
        <v>9867911.7586210854</v>
      </c>
      <c r="G190" s="15">
        <v>0</v>
      </c>
      <c r="H190" s="15">
        <f>ExitRevenues[[#This Row],[2019/20 Exit Revenue Recovery Revenue]]+ExitRevenues[[#This Row],[2019/20 Exit Capacity Revenue]]</f>
        <v>9867911.7586210854</v>
      </c>
      <c r="I190" s="15">
        <v>10225806.025575645</v>
      </c>
      <c r="J190" s="15">
        <v>0</v>
      </c>
      <c r="K190" s="15">
        <f>ExitRevenues[[#This Row],[2020/21 Exit Revenue Recovery Revenue]]+ExitRevenues[[#This Row],[2020/21 Exit Capacity Revenue]]</f>
        <v>10225806.025575645</v>
      </c>
      <c r="L190" s="15">
        <v>18438639.832651678</v>
      </c>
      <c r="M190" s="15">
        <v>0</v>
      </c>
      <c r="N190" s="15">
        <f>ExitRevenues[[#This Row],[2021/22 Exit Revenue Recovery Revenue]]+ExitRevenues[[#This Row],[2021/22 Exit Capacity Revenue]]</f>
        <v>18438639.832651678</v>
      </c>
    </row>
    <row r="191" spans="1:14" x14ac:dyDescent="0.25">
      <c r="A191" s="1" t="s">
        <v>263</v>
      </c>
      <c r="B191" s="1" t="s">
        <v>312</v>
      </c>
      <c r="C191" s="15">
        <v>1638.828443439</v>
      </c>
      <c r="D191" s="15">
        <v>410774.71841999993</v>
      </c>
      <c r="E191" s="15">
        <v>412413.54686343891</v>
      </c>
      <c r="F191" s="15">
        <v>211971.14308527164</v>
      </c>
      <c r="G191" s="15">
        <v>0</v>
      </c>
      <c r="H191" s="15">
        <f>ExitRevenues[[#This Row],[2019/20 Exit Revenue Recovery Revenue]]+ExitRevenues[[#This Row],[2019/20 Exit Capacity Revenue]]</f>
        <v>211971.14308527164</v>
      </c>
      <c r="I191" s="15">
        <v>219659.01654074169</v>
      </c>
      <c r="J191" s="15">
        <v>0</v>
      </c>
      <c r="K191" s="15">
        <f>ExitRevenues[[#This Row],[2020/21 Exit Revenue Recovery Revenue]]+ExitRevenues[[#This Row],[2020/21 Exit Capacity Revenue]]</f>
        <v>219659.01654074169</v>
      </c>
      <c r="L191" s="15">
        <v>322308.85461810278</v>
      </c>
      <c r="M191" s="15">
        <v>0</v>
      </c>
      <c r="N191" s="15">
        <f>ExitRevenues[[#This Row],[2021/22 Exit Revenue Recovery Revenue]]+ExitRevenues[[#This Row],[2021/22 Exit Capacity Revenue]]</f>
        <v>322308.85461810278</v>
      </c>
    </row>
    <row r="192" spans="1:14" x14ac:dyDescent="0.25">
      <c r="A192" s="1" t="s">
        <v>264</v>
      </c>
      <c r="B192" s="1" t="s">
        <v>312</v>
      </c>
      <c r="C192" s="15">
        <v>986.93468912940023</v>
      </c>
      <c r="D192" s="15">
        <v>247376.60653200001</v>
      </c>
      <c r="E192" s="15">
        <v>248363.54122112942</v>
      </c>
      <c r="F192" s="15">
        <v>127493.65374663292</v>
      </c>
      <c r="G192" s="15">
        <v>0</v>
      </c>
      <c r="H192" s="15">
        <f>ExitRevenues[[#This Row],[2019/20 Exit Revenue Recovery Revenue]]+ExitRevenues[[#This Row],[2019/20 Exit Capacity Revenue]]</f>
        <v>127493.65374663292</v>
      </c>
      <c r="I192" s="15">
        <v>132117.65615617478</v>
      </c>
      <c r="J192" s="15">
        <v>0</v>
      </c>
      <c r="K192" s="15">
        <f>ExitRevenues[[#This Row],[2020/21 Exit Revenue Recovery Revenue]]+ExitRevenues[[#This Row],[2020/21 Exit Capacity Revenue]]</f>
        <v>132117.65615617478</v>
      </c>
      <c r="L192" s="15">
        <v>193849.96098655139</v>
      </c>
      <c r="M192" s="15">
        <v>0</v>
      </c>
      <c r="N192" s="15">
        <f>ExitRevenues[[#This Row],[2021/22 Exit Revenue Recovery Revenue]]+ExitRevenues[[#This Row],[2021/22 Exit Capacity Revenue]]</f>
        <v>193849.96098655139</v>
      </c>
    </row>
    <row r="193" spans="1:14" x14ac:dyDescent="0.25">
      <c r="A193" s="1" t="s">
        <v>265</v>
      </c>
      <c r="B193" s="1" t="s">
        <v>312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f>ExitRevenues[[#This Row],[2019/20 Exit Revenue Recovery Revenue]]+ExitRevenues[[#This Row],[2019/20 Exit Capacity Revenue]]</f>
        <v>0</v>
      </c>
      <c r="I193" s="15">
        <v>0</v>
      </c>
      <c r="J193" s="15">
        <v>0</v>
      </c>
      <c r="K193" s="15">
        <f>ExitRevenues[[#This Row],[2020/21 Exit Revenue Recovery Revenue]]+ExitRevenues[[#This Row],[2020/21 Exit Capacity Revenue]]</f>
        <v>0</v>
      </c>
      <c r="L193" s="15">
        <v>0</v>
      </c>
      <c r="M193" s="15">
        <v>0</v>
      </c>
      <c r="N193" s="15">
        <f>ExitRevenues[[#This Row],[2021/22 Exit Revenue Recovery Revenue]]+ExitRevenues[[#This Row],[2021/22 Exit Capacity Revenue]]</f>
        <v>0</v>
      </c>
    </row>
    <row r="194" spans="1:14" x14ac:dyDescent="0.25">
      <c r="A194" s="1" t="s">
        <v>266</v>
      </c>
      <c r="B194" s="1" t="s">
        <v>305</v>
      </c>
      <c r="C194" s="15">
        <v>33910.974127875801</v>
      </c>
      <c r="D194" s="15">
        <v>3238700.3198000002</v>
      </c>
      <c r="E194" s="15">
        <v>3272611.2939278758</v>
      </c>
      <c r="F194" s="15">
        <v>2978094.2608113</v>
      </c>
      <c r="G194" s="15">
        <v>0</v>
      </c>
      <c r="H194" s="15">
        <f>ExitRevenues[[#This Row],[2019/20 Exit Revenue Recovery Revenue]]+ExitRevenues[[#This Row],[2019/20 Exit Capacity Revenue]]</f>
        <v>2978094.2608113</v>
      </c>
      <c r="I194" s="15">
        <v>3086105.2451478271</v>
      </c>
      <c r="J194" s="15">
        <v>0</v>
      </c>
      <c r="K194" s="15">
        <f>ExitRevenues[[#This Row],[2020/21 Exit Revenue Recovery Revenue]]+ExitRevenues[[#This Row],[2020/21 Exit Capacity Revenue]]</f>
        <v>3086105.2451478271</v>
      </c>
      <c r="L194" s="15">
        <v>5032887.9969436415</v>
      </c>
      <c r="M194" s="15">
        <v>0</v>
      </c>
      <c r="N194" s="15">
        <f>ExitRevenues[[#This Row],[2021/22 Exit Revenue Recovery Revenue]]+ExitRevenues[[#This Row],[2021/22 Exit Capacity Revenue]]</f>
        <v>5032887.9969436415</v>
      </c>
    </row>
    <row r="195" spans="1:14" x14ac:dyDescent="0.25">
      <c r="A195" s="1" t="s">
        <v>267</v>
      </c>
      <c r="B195" s="1" t="s">
        <v>312</v>
      </c>
      <c r="C195" s="15">
        <v>13296.690717387002</v>
      </c>
      <c r="D195" s="15">
        <v>3332834.7498599999</v>
      </c>
      <c r="E195" s="15">
        <v>3346131.4405773869</v>
      </c>
      <c r="F195" s="15">
        <v>1409005.7532065562</v>
      </c>
      <c r="G195" s="15">
        <v>0</v>
      </c>
      <c r="H195" s="15">
        <f>ExitRevenues[[#This Row],[2019/20 Exit Revenue Recovery Revenue]]+ExitRevenues[[#This Row],[2019/20 Exit Capacity Revenue]]</f>
        <v>1409005.7532065562</v>
      </c>
      <c r="I195" s="15">
        <v>1460108.2654212669</v>
      </c>
      <c r="J195" s="15">
        <v>0</v>
      </c>
      <c r="K195" s="15">
        <f>ExitRevenues[[#This Row],[2020/21 Exit Revenue Recovery Revenue]]+ExitRevenues[[#This Row],[2020/21 Exit Capacity Revenue]]</f>
        <v>1460108.2654212669</v>
      </c>
      <c r="L195" s="15">
        <v>2381176.5249518882</v>
      </c>
      <c r="M195" s="15">
        <v>0</v>
      </c>
      <c r="N195" s="15">
        <f>ExitRevenues[[#This Row],[2021/22 Exit Revenue Recovery Revenue]]+ExitRevenues[[#This Row],[2021/22 Exit Capacity Revenue]]</f>
        <v>2381176.5249518882</v>
      </c>
    </row>
    <row r="196" spans="1:14" x14ac:dyDescent="0.25">
      <c r="A196" s="1" t="s">
        <v>268</v>
      </c>
      <c r="B196" s="1" t="s">
        <v>304</v>
      </c>
      <c r="C196" s="15">
        <v>1415.8473583870002</v>
      </c>
      <c r="D196" s="15">
        <v>549896.49374000006</v>
      </c>
      <c r="E196" s="15">
        <v>551312.34109838703</v>
      </c>
      <c r="F196" s="15">
        <v>232500.21977882518</v>
      </c>
      <c r="G196" s="15">
        <v>0</v>
      </c>
      <c r="H196" s="15">
        <f>ExitRevenues[[#This Row],[2019/20 Exit Revenue Recovery Revenue]]+ExitRevenues[[#This Row],[2019/20 Exit Capacity Revenue]]</f>
        <v>232500.21977882518</v>
      </c>
      <c r="I196" s="15">
        <v>240932.65186374131</v>
      </c>
      <c r="J196" s="15">
        <v>0</v>
      </c>
      <c r="K196" s="15">
        <f>ExitRevenues[[#This Row],[2020/21 Exit Revenue Recovery Revenue]]+ExitRevenues[[#This Row],[2020/21 Exit Capacity Revenue]]</f>
        <v>240932.65186374131</v>
      </c>
      <c r="L196" s="15">
        <v>392918.24332411616</v>
      </c>
      <c r="M196" s="15">
        <v>0</v>
      </c>
      <c r="N196" s="15">
        <f>ExitRevenues[[#This Row],[2021/22 Exit Revenue Recovery Revenue]]+ExitRevenues[[#This Row],[2021/22 Exit Capacity Revenue]]</f>
        <v>392918.24332411616</v>
      </c>
    </row>
    <row r="197" spans="1:14" x14ac:dyDescent="0.25">
      <c r="A197" s="1" t="s">
        <v>269</v>
      </c>
      <c r="B197" s="1" t="s">
        <v>313</v>
      </c>
      <c r="C197" s="15">
        <v>56380.114192054003</v>
      </c>
      <c r="D197" s="15">
        <v>136242.41884</v>
      </c>
      <c r="E197" s="15">
        <v>192622.53303205399</v>
      </c>
      <c r="F197" s="15">
        <v>248138.66864631919</v>
      </c>
      <c r="G197" s="15">
        <v>0</v>
      </c>
      <c r="H197" s="15">
        <f>ExitRevenues[[#This Row],[2019/20 Exit Revenue Recovery Revenue]]+ExitRevenues[[#This Row],[2019/20 Exit Capacity Revenue]]</f>
        <v>248138.66864631919</v>
      </c>
      <c r="I197" s="15">
        <v>257138.28367030533</v>
      </c>
      <c r="J197" s="15">
        <v>0</v>
      </c>
      <c r="K197" s="15">
        <f>ExitRevenues[[#This Row],[2020/21 Exit Revenue Recovery Revenue]]+ExitRevenues[[#This Row],[2020/21 Exit Capacity Revenue]]</f>
        <v>257138.28367030533</v>
      </c>
      <c r="L197" s="15">
        <v>393513.31495672476</v>
      </c>
      <c r="M197" s="15">
        <v>0</v>
      </c>
      <c r="N197" s="15">
        <f>ExitRevenues[[#This Row],[2021/22 Exit Revenue Recovery Revenue]]+ExitRevenues[[#This Row],[2021/22 Exit Capacity Revenue]]</f>
        <v>393513.31495672476</v>
      </c>
    </row>
    <row r="198" spans="1:14" x14ac:dyDescent="0.25">
      <c r="A198" s="1" t="s">
        <v>270</v>
      </c>
      <c r="B198" s="1" t="s">
        <v>304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f>ExitRevenues[[#This Row],[2019/20 Exit Revenue Recovery Revenue]]+ExitRevenues[[#This Row],[2019/20 Exit Capacity Revenue]]</f>
        <v>0</v>
      </c>
      <c r="I198" s="15">
        <v>0</v>
      </c>
      <c r="J198" s="15">
        <v>0</v>
      </c>
      <c r="K198" s="15">
        <f>ExitRevenues[[#This Row],[2020/21 Exit Revenue Recovery Revenue]]+ExitRevenues[[#This Row],[2020/21 Exit Capacity Revenue]]</f>
        <v>0</v>
      </c>
      <c r="L198" s="15">
        <v>0</v>
      </c>
      <c r="M198" s="15">
        <v>0</v>
      </c>
      <c r="N198" s="15">
        <f>ExitRevenues[[#This Row],[2021/22 Exit Revenue Recovery Revenue]]+ExitRevenues[[#This Row],[2021/22 Exit Capacity Revenue]]</f>
        <v>0</v>
      </c>
    </row>
    <row r="199" spans="1:14" x14ac:dyDescent="0.25">
      <c r="A199" s="1" t="s">
        <v>271</v>
      </c>
      <c r="B199" s="1" t="s">
        <v>304</v>
      </c>
      <c r="C199" s="15">
        <v>123494.3315837</v>
      </c>
      <c r="D199" s="15">
        <v>705346.68049999978</v>
      </c>
      <c r="E199" s="15">
        <v>828841.01208369981</v>
      </c>
      <c r="F199" s="15">
        <v>501403.18176313146</v>
      </c>
      <c r="G199" s="15">
        <v>0</v>
      </c>
      <c r="H199" s="15">
        <f>ExitRevenues[[#This Row],[2019/20 Exit Revenue Recovery Revenue]]+ExitRevenues[[#This Row],[2019/20 Exit Capacity Revenue]]</f>
        <v>501403.18176313146</v>
      </c>
      <c r="I199" s="15">
        <v>519588.31845418719</v>
      </c>
      <c r="J199" s="15">
        <v>0</v>
      </c>
      <c r="K199" s="15">
        <f>ExitRevenues[[#This Row],[2020/21 Exit Revenue Recovery Revenue]]+ExitRevenues[[#This Row],[2020/21 Exit Capacity Revenue]]</f>
        <v>519588.31845418719</v>
      </c>
      <c r="L199" s="15">
        <v>969055.3427246986</v>
      </c>
      <c r="M199" s="15">
        <v>0</v>
      </c>
      <c r="N199" s="15">
        <f>ExitRevenues[[#This Row],[2021/22 Exit Revenue Recovery Revenue]]+ExitRevenues[[#This Row],[2021/22 Exit Capacity Revenue]]</f>
        <v>969055.3427246986</v>
      </c>
    </row>
    <row r="200" spans="1:14" x14ac:dyDescent="0.25">
      <c r="A200" s="1" t="s">
        <v>272</v>
      </c>
      <c r="B200" s="1" t="s">
        <v>313</v>
      </c>
      <c r="C200" s="15">
        <v>6280.5381380584995</v>
      </c>
      <c r="D200" s="15">
        <v>12010.065539999998</v>
      </c>
      <c r="E200" s="15">
        <v>18290.603678058498</v>
      </c>
      <c r="F200" s="15">
        <v>22502.265965790812</v>
      </c>
      <c r="G200" s="15">
        <v>0</v>
      </c>
      <c r="H200" s="15">
        <f>ExitRevenues[[#This Row],[2019/20 Exit Revenue Recovery Revenue]]+ExitRevenues[[#This Row],[2019/20 Exit Capacity Revenue]]</f>
        <v>22502.265965790812</v>
      </c>
      <c r="I200" s="15">
        <v>23318.389192228002</v>
      </c>
      <c r="J200" s="15">
        <v>0</v>
      </c>
      <c r="K200" s="15">
        <f>ExitRevenues[[#This Row],[2020/21 Exit Revenue Recovery Revenue]]+ExitRevenues[[#This Row],[2020/21 Exit Capacity Revenue]]</f>
        <v>23318.389192228002</v>
      </c>
      <c r="L200" s="15">
        <v>34680.391678474567</v>
      </c>
      <c r="M200" s="15">
        <v>0</v>
      </c>
      <c r="N200" s="15">
        <f>ExitRevenues[[#This Row],[2021/22 Exit Revenue Recovery Revenue]]+ExitRevenues[[#This Row],[2021/22 Exit Capacity Revenue]]</f>
        <v>34680.391678474567</v>
      </c>
    </row>
    <row r="201" spans="1:14" x14ac:dyDescent="0.25">
      <c r="A201" s="1" t="s">
        <v>273</v>
      </c>
      <c r="B201" s="1" t="s">
        <v>307</v>
      </c>
      <c r="C201" s="15">
        <v>848971.81629129988</v>
      </c>
      <c r="D201" s="15">
        <v>995635.29317999992</v>
      </c>
      <c r="E201" s="15">
        <v>1844607.1094712997</v>
      </c>
      <c r="F201" s="15">
        <v>1936297.498936309</v>
      </c>
      <c r="G201" s="15">
        <v>0</v>
      </c>
      <c r="H201" s="15">
        <f>ExitRevenues[[#This Row],[2019/20 Exit Revenue Recovery Revenue]]+ExitRevenues[[#This Row],[2019/20 Exit Capacity Revenue]]</f>
        <v>1936297.498936309</v>
      </c>
      <c r="I201" s="15">
        <v>2006524.086986444</v>
      </c>
      <c r="J201" s="15">
        <v>0</v>
      </c>
      <c r="K201" s="15">
        <f>ExitRevenues[[#This Row],[2020/21 Exit Revenue Recovery Revenue]]+ExitRevenues[[#This Row],[2020/21 Exit Capacity Revenue]]</f>
        <v>2006524.086986444</v>
      </c>
      <c r="L201" s="15">
        <v>3243888.0337292058</v>
      </c>
      <c r="M201" s="15">
        <v>0</v>
      </c>
      <c r="N201" s="15">
        <f>ExitRevenues[[#This Row],[2021/22 Exit Revenue Recovery Revenue]]+ExitRevenues[[#This Row],[2021/22 Exit Capacity Revenue]]</f>
        <v>3243888.0337292058</v>
      </c>
    </row>
    <row r="202" spans="1:14" x14ac:dyDescent="0.25">
      <c r="A202" s="1" t="s">
        <v>274</v>
      </c>
      <c r="B202" s="1" t="s">
        <v>304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f>ExitRevenues[[#This Row],[2019/20 Exit Revenue Recovery Revenue]]+ExitRevenues[[#This Row],[2019/20 Exit Capacity Revenue]]</f>
        <v>0</v>
      </c>
      <c r="I202" s="15">
        <v>0</v>
      </c>
      <c r="J202" s="15">
        <v>0</v>
      </c>
      <c r="K202" s="15">
        <f>ExitRevenues[[#This Row],[2020/21 Exit Revenue Recovery Revenue]]+ExitRevenues[[#This Row],[2020/21 Exit Capacity Revenue]]</f>
        <v>0</v>
      </c>
      <c r="L202" s="15">
        <v>0</v>
      </c>
      <c r="M202" s="15">
        <v>0</v>
      </c>
      <c r="N202" s="15">
        <f>ExitRevenues[[#This Row],[2021/22 Exit Revenue Recovery Revenue]]+ExitRevenues[[#This Row],[2021/22 Exit Capacity Revenue]]</f>
        <v>0</v>
      </c>
    </row>
    <row r="203" spans="1:14" x14ac:dyDescent="0.25">
      <c r="A203" s="1" t="s">
        <v>275</v>
      </c>
      <c r="B203" s="1" t="s">
        <v>305</v>
      </c>
      <c r="C203" s="15">
        <v>3061558.4362109522</v>
      </c>
      <c r="D203" s="15">
        <v>1675945.7219999998</v>
      </c>
      <c r="E203" s="15">
        <v>4737504.1582109518</v>
      </c>
      <c r="F203" s="15">
        <v>1967181.4396153828</v>
      </c>
      <c r="G203" s="15">
        <v>0</v>
      </c>
      <c r="H203" s="15">
        <f>ExitRevenues[[#This Row],[2019/20 Exit Revenue Recovery Revenue]]+ExitRevenues[[#This Row],[2019/20 Exit Capacity Revenue]]</f>
        <v>1967181.4396153828</v>
      </c>
      <c r="I203" s="15">
        <v>2038528.1415842858</v>
      </c>
      <c r="J203" s="15">
        <v>0</v>
      </c>
      <c r="K203" s="15">
        <f>ExitRevenues[[#This Row],[2020/21 Exit Revenue Recovery Revenue]]+ExitRevenues[[#This Row],[2020/21 Exit Capacity Revenue]]</f>
        <v>2038528.1415842858</v>
      </c>
      <c r="L203" s="15">
        <v>3897967.1204471453</v>
      </c>
      <c r="M203" s="15">
        <v>0</v>
      </c>
      <c r="N203" s="15">
        <f>ExitRevenues[[#This Row],[2021/22 Exit Revenue Recovery Revenue]]+ExitRevenues[[#This Row],[2021/22 Exit Capacity Revenue]]</f>
        <v>3897967.1204471453</v>
      </c>
    </row>
    <row r="204" spans="1:14" x14ac:dyDescent="0.25">
      <c r="A204" s="1" t="s">
        <v>276</v>
      </c>
      <c r="B204" s="1" t="s">
        <v>312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f>ExitRevenues[[#This Row],[2019/20 Exit Revenue Recovery Revenue]]+ExitRevenues[[#This Row],[2019/20 Exit Capacity Revenue]]</f>
        <v>0</v>
      </c>
      <c r="I204" s="15">
        <v>0</v>
      </c>
      <c r="J204" s="15">
        <v>0</v>
      </c>
      <c r="K204" s="15">
        <f>ExitRevenues[[#This Row],[2020/21 Exit Revenue Recovery Revenue]]+ExitRevenues[[#This Row],[2020/21 Exit Capacity Revenue]]</f>
        <v>0</v>
      </c>
      <c r="L204" s="15">
        <v>0</v>
      </c>
      <c r="M204" s="15">
        <v>0</v>
      </c>
      <c r="N204" s="15">
        <f>ExitRevenues[[#This Row],[2021/22 Exit Revenue Recovery Revenue]]+ExitRevenues[[#This Row],[2021/22 Exit Capacity Revenue]]</f>
        <v>0</v>
      </c>
    </row>
    <row r="205" spans="1:14" x14ac:dyDescent="0.25">
      <c r="A205" s="1" t="s">
        <v>277</v>
      </c>
      <c r="B205" s="1" t="s">
        <v>305</v>
      </c>
      <c r="C205" s="15">
        <v>231.13865608000003</v>
      </c>
      <c r="D205" s="15">
        <v>14487.884399999999</v>
      </c>
      <c r="E205" s="15">
        <v>14719.023056079999</v>
      </c>
      <c r="F205" s="15">
        <v>16448.061536390152</v>
      </c>
      <c r="G205" s="15">
        <v>0</v>
      </c>
      <c r="H205" s="15">
        <f>ExitRevenues[[#This Row],[2019/20 Exit Revenue Recovery Revenue]]+ExitRevenues[[#This Row],[2019/20 Exit Capacity Revenue]]</f>
        <v>16448.061536390152</v>
      </c>
      <c r="I205" s="15">
        <v>17044.607905103574</v>
      </c>
      <c r="J205" s="15">
        <v>0</v>
      </c>
      <c r="K205" s="15">
        <f>ExitRevenues[[#This Row],[2020/21 Exit Revenue Recovery Revenue]]+ExitRevenues[[#This Row],[2020/21 Exit Capacity Revenue]]</f>
        <v>17044.607905103574</v>
      </c>
      <c r="L205" s="15">
        <v>28665.781972693447</v>
      </c>
      <c r="M205" s="15">
        <v>0</v>
      </c>
      <c r="N205" s="15">
        <f>ExitRevenues[[#This Row],[2021/22 Exit Revenue Recovery Revenue]]+ExitRevenues[[#This Row],[2021/22 Exit Capacity Revenue]]</f>
        <v>28665.781972693447</v>
      </c>
    </row>
    <row r="206" spans="1:14" x14ac:dyDescent="0.25">
      <c r="A206" s="1" t="s">
        <v>278</v>
      </c>
      <c r="B206" s="1" t="s">
        <v>308</v>
      </c>
      <c r="C206" s="15">
        <v>7697212.2642681012</v>
      </c>
      <c r="D206" s="15">
        <v>4509506.7819999997</v>
      </c>
      <c r="E206" s="15">
        <v>12206719.046268102</v>
      </c>
      <c r="F206" s="15">
        <v>3661973.0728434594</v>
      </c>
      <c r="G206" s="15">
        <v>0</v>
      </c>
      <c r="H206" s="15">
        <f>ExitRevenues[[#This Row],[2019/20 Exit Revenue Recovery Revenue]]+ExitRevenues[[#This Row],[2019/20 Exit Capacity Revenue]]</f>
        <v>3661973.0728434594</v>
      </c>
      <c r="I206" s="15">
        <v>3794787.3095909301</v>
      </c>
      <c r="J206" s="15">
        <v>0</v>
      </c>
      <c r="K206" s="15">
        <f>ExitRevenues[[#This Row],[2020/21 Exit Revenue Recovery Revenue]]+ExitRevenues[[#This Row],[2020/21 Exit Capacity Revenue]]</f>
        <v>3794787.3095909301</v>
      </c>
      <c r="L206" s="15">
        <v>7099029.0150019396</v>
      </c>
      <c r="M206" s="15">
        <v>0</v>
      </c>
      <c r="N206" s="15">
        <f>ExitRevenues[[#This Row],[2021/22 Exit Revenue Recovery Revenue]]+ExitRevenues[[#This Row],[2021/22 Exit Capacity Revenue]]</f>
        <v>7099029.0150019396</v>
      </c>
    </row>
    <row r="207" spans="1:14" x14ac:dyDescent="0.25">
      <c r="A207" s="1" t="s">
        <v>279</v>
      </c>
      <c r="B207" s="1" t="s">
        <v>304</v>
      </c>
      <c r="C207" s="15">
        <v>212587.33461688797</v>
      </c>
      <c r="D207" s="15">
        <v>2293503.4711600002</v>
      </c>
      <c r="E207" s="15">
        <v>2506090.805776888</v>
      </c>
      <c r="F207" s="15">
        <v>990939.75937910262</v>
      </c>
      <c r="G207" s="15">
        <v>0</v>
      </c>
      <c r="H207" s="15">
        <f>ExitRevenues[[#This Row],[2019/20 Exit Revenue Recovery Revenue]]+ExitRevenues[[#This Row],[2019/20 Exit Capacity Revenue]]</f>
        <v>990939.75937910262</v>
      </c>
      <c r="I207" s="15">
        <v>1026879.648937729</v>
      </c>
      <c r="J207" s="15">
        <v>0</v>
      </c>
      <c r="K207" s="15">
        <f>ExitRevenues[[#This Row],[2020/21 Exit Revenue Recovery Revenue]]+ExitRevenues[[#This Row],[2020/21 Exit Capacity Revenue]]</f>
        <v>1026879.648937729</v>
      </c>
      <c r="L207" s="15">
        <v>1728983.406798854</v>
      </c>
      <c r="M207" s="15">
        <v>0</v>
      </c>
      <c r="N207" s="15">
        <f>ExitRevenues[[#This Row],[2021/22 Exit Revenue Recovery Revenue]]+ExitRevenues[[#This Row],[2021/22 Exit Capacity Revenue]]</f>
        <v>1728983.406798854</v>
      </c>
    </row>
    <row r="208" spans="1:14" x14ac:dyDescent="0.25">
      <c r="A208" s="1" t="s">
        <v>280</v>
      </c>
      <c r="B208" s="1" t="s">
        <v>310</v>
      </c>
      <c r="C208" s="15">
        <v>128605.88256948002</v>
      </c>
      <c r="D208" s="15">
        <v>343073.68919999996</v>
      </c>
      <c r="E208" s="15">
        <v>471679.57176948001</v>
      </c>
      <c r="F208" s="15">
        <v>336253.27010131406</v>
      </c>
      <c r="G208" s="15">
        <v>0</v>
      </c>
      <c r="H208" s="15">
        <f>ExitRevenues[[#This Row],[2019/20 Exit Revenue Recovery Revenue]]+ExitRevenues[[#This Row],[2019/20 Exit Capacity Revenue]]</f>
        <v>336253.27010131406</v>
      </c>
      <c r="I208" s="15">
        <v>348448.66873860382</v>
      </c>
      <c r="J208" s="15">
        <v>0</v>
      </c>
      <c r="K208" s="15">
        <f>ExitRevenues[[#This Row],[2020/21 Exit Revenue Recovery Revenue]]+ExitRevenues[[#This Row],[2020/21 Exit Capacity Revenue]]</f>
        <v>348448.66873860382</v>
      </c>
      <c r="L208" s="15">
        <v>628424.42267116904</v>
      </c>
      <c r="M208" s="15">
        <v>0</v>
      </c>
      <c r="N208" s="15">
        <f>ExitRevenues[[#This Row],[2021/22 Exit Revenue Recovery Revenue]]+ExitRevenues[[#This Row],[2021/22 Exit Capacity Revenue]]</f>
        <v>628424.42267116904</v>
      </c>
    </row>
    <row r="209" spans="1:14" x14ac:dyDescent="0.25">
      <c r="A209" s="1" t="s">
        <v>281</v>
      </c>
      <c r="B209" s="1" t="s">
        <v>308</v>
      </c>
      <c r="C209" s="15">
        <v>938827.42534526275</v>
      </c>
      <c r="D209" s="15">
        <v>15929.2958</v>
      </c>
      <c r="E209" s="15">
        <v>954756.72114526271</v>
      </c>
      <c r="F209" s="15">
        <v>384042.32598200679</v>
      </c>
      <c r="G209" s="15">
        <v>0</v>
      </c>
      <c r="H209" s="15">
        <f>ExitRevenues[[#This Row],[2019/20 Exit Revenue Recovery Revenue]]+ExitRevenues[[#This Row],[2019/20 Exit Capacity Revenue]]</f>
        <v>384042.32598200679</v>
      </c>
      <c r="I209" s="15">
        <v>397970.96155343606</v>
      </c>
      <c r="J209" s="15">
        <v>0</v>
      </c>
      <c r="K209" s="15">
        <f>ExitRevenues[[#This Row],[2020/21 Exit Revenue Recovery Revenue]]+ExitRevenues[[#This Row],[2020/21 Exit Capacity Revenue]]</f>
        <v>397970.96155343606</v>
      </c>
      <c r="L209" s="15">
        <v>737799.60313419474</v>
      </c>
      <c r="M209" s="15">
        <v>0</v>
      </c>
      <c r="N209" s="15">
        <f>ExitRevenues[[#This Row],[2021/22 Exit Revenue Recovery Revenue]]+ExitRevenues[[#This Row],[2021/22 Exit Capacity Revenue]]</f>
        <v>737799.60313419474</v>
      </c>
    </row>
    <row r="210" spans="1:14" x14ac:dyDescent="0.25">
      <c r="A210" s="1" t="s">
        <v>282</v>
      </c>
      <c r="B210" s="1" t="s">
        <v>312</v>
      </c>
      <c r="C210" s="15">
        <v>34236.724277579997</v>
      </c>
      <c r="D210" s="15">
        <v>31092.334899999998</v>
      </c>
      <c r="E210" s="15">
        <v>65329.059177579999</v>
      </c>
      <c r="F210" s="15">
        <v>17820.667592452479</v>
      </c>
      <c r="G210" s="15">
        <v>0</v>
      </c>
      <c r="H210" s="15">
        <f>ExitRevenues[[#This Row],[2019/20 Exit Revenue Recovery Revenue]]+ExitRevenues[[#This Row],[2019/20 Exit Capacity Revenue]]</f>
        <v>17820.667592452479</v>
      </c>
      <c r="I210" s="15">
        <v>18466.996311299165</v>
      </c>
      <c r="J210" s="15">
        <v>0</v>
      </c>
      <c r="K210" s="15">
        <f>ExitRevenues[[#This Row],[2020/21 Exit Revenue Recovery Revenue]]+ExitRevenues[[#This Row],[2020/21 Exit Capacity Revenue]]</f>
        <v>18466.996311299165</v>
      </c>
      <c r="L210" s="15">
        <v>34236.021885550872</v>
      </c>
      <c r="M210" s="15">
        <v>0</v>
      </c>
      <c r="N210" s="15">
        <f>ExitRevenues[[#This Row],[2021/22 Exit Revenue Recovery Revenue]]+ExitRevenues[[#This Row],[2021/22 Exit Capacity Revenue]]</f>
        <v>34236.021885550872</v>
      </c>
    </row>
    <row r="211" spans="1:14" x14ac:dyDescent="0.25">
      <c r="A211" s="1" t="s">
        <v>283</v>
      </c>
      <c r="B211" s="1" t="s">
        <v>304</v>
      </c>
      <c r="C211" s="15">
        <v>950868.11622264003</v>
      </c>
      <c r="D211" s="15">
        <v>1338060.4028</v>
      </c>
      <c r="E211" s="15">
        <v>2288928.5190226398</v>
      </c>
      <c r="F211" s="15">
        <v>766990.14355344244</v>
      </c>
      <c r="G211" s="15">
        <v>0</v>
      </c>
      <c r="H211" s="15">
        <f>ExitRevenues[[#This Row],[2019/20 Exit Revenue Recovery Revenue]]+ExitRevenues[[#This Row],[2019/20 Exit Capacity Revenue]]</f>
        <v>766990.14355344244</v>
      </c>
      <c r="I211" s="15">
        <v>794807.71852806816</v>
      </c>
      <c r="J211" s="15">
        <v>0</v>
      </c>
      <c r="K211" s="15">
        <f>ExitRevenues[[#This Row],[2020/21 Exit Revenue Recovery Revenue]]+ExitRevenues[[#This Row],[2020/21 Exit Capacity Revenue]]</f>
        <v>794807.71852806816</v>
      </c>
      <c r="L211" s="15">
        <v>1473496.50087288</v>
      </c>
      <c r="M211" s="15">
        <v>0</v>
      </c>
      <c r="N211" s="15">
        <f>ExitRevenues[[#This Row],[2021/22 Exit Revenue Recovery Revenue]]+ExitRevenues[[#This Row],[2021/22 Exit Capacity Revenue]]</f>
        <v>1473496.50087288</v>
      </c>
    </row>
    <row r="212" spans="1:14" x14ac:dyDescent="0.25">
      <c r="A212" s="1" t="s">
        <v>284</v>
      </c>
      <c r="B212" s="1" t="s">
        <v>313</v>
      </c>
      <c r="C212" s="15">
        <v>311853.04260093207</v>
      </c>
      <c r="D212" s="15">
        <v>297187.32273999997</v>
      </c>
      <c r="E212" s="15">
        <v>609040.36534093204</v>
      </c>
      <c r="F212" s="15">
        <v>651099.12910967786</v>
      </c>
      <c r="G212" s="15">
        <v>0</v>
      </c>
      <c r="H212" s="15">
        <f>ExitRevenues[[#This Row],[2019/20 Exit Revenue Recovery Revenue]]+ExitRevenues[[#This Row],[2019/20 Exit Capacity Revenue]]</f>
        <v>651099.12910967786</v>
      </c>
      <c r="I212" s="15">
        <v>674713.51189171674</v>
      </c>
      <c r="J212" s="15">
        <v>0</v>
      </c>
      <c r="K212" s="15">
        <f>ExitRevenues[[#This Row],[2020/21 Exit Revenue Recovery Revenue]]+ExitRevenues[[#This Row],[2020/21 Exit Capacity Revenue]]</f>
        <v>674713.51189171674</v>
      </c>
      <c r="L212" s="15">
        <v>1038696.9182803881</v>
      </c>
      <c r="M212" s="15">
        <v>0</v>
      </c>
      <c r="N212" s="15">
        <f>ExitRevenues[[#This Row],[2021/22 Exit Revenue Recovery Revenue]]+ExitRevenues[[#This Row],[2021/22 Exit Capacity Revenue]]</f>
        <v>1038696.9182803881</v>
      </c>
    </row>
    <row r="213" spans="1:14" x14ac:dyDescent="0.25">
      <c r="A213" s="1" t="s">
        <v>285</v>
      </c>
      <c r="B213" s="1" t="s">
        <v>310</v>
      </c>
      <c r="C213" s="15">
        <v>4386310.050172423</v>
      </c>
      <c r="D213" s="15">
        <v>3337895.0659999996</v>
      </c>
      <c r="E213" s="15">
        <v>7724205.1161724227</v>
      </c>
      <c r="F213" s="15">
        <v>4200954.1158766598</v>
      </c>
      <c r="G213" s="15">
        <v>0</v>
      </c>
      <c r="H213" s="15">
        <f>ExitRevenues[[#This Row],[2019/20 Exit Revenue Recovery Revenue]]+ExitRevenues[[#This Row],[2019/20 Exit Capacity Revenue]]</f>
        <v>4200954.1158766598</v>
      </c>
      <c r="I213" s="15">
        <v>4353316.381631407</v>
      </c>
      <c r="J213" s="15">
        <v>0</v>
      </c>
      <c r="K213" s="15">
        <f>ExitRevenues[[#This Row],[2020/21 Exit Revenue Recovery Revenue]]+ExitRevenues[[#This Row],[2020/21 Exit Capacity Revenue]]</f>
        <v>4353316.381631407</v>
      </c>
      <c r="L213" s="15">
        <v>7996694.0915228482</v>
      </c>
      <c r="M213" s="15">
        <v>0</v>
      </c>
      <c r="N213" s="15">
        <f>ExitRevenues[[#This Row],[2021/22 Exit Revenue Recovery Revenue]]+ExitRevenues[[#This Row],[2021/22 Exit Capacity Revenue]]</f>
        <v>7996694.0915228482</v>
      </c>
    </row>
    <row r="214" spans="1:14" x14ac:dyDescent="0.25">
      <c r="A214" s="1" t="s">
        <v>286</v>
      </c>
      <c r="B214" s="1" t="s">
        <v>304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f>ExitRevenues[[#This Row],[2019/20 Exit Revenue Recovery Revenue]]+ExitRevenues[[#This Row],[2019/20 Exit Capacity Revenue]]</f>
        <v>0</v>
      </c>
      <c r="I214" s="15">
        <v>0</v>
      </c>
      <c r="J214" s="15">
        <v>0</v>
      </c>
      <c r="K214" s="15">
        <f>ExitRevenues[[#This Row],[2020/21 Exit Revenue Recovery Revenue]]+ExitRevenues[[#This Row],[2020/21 Exit Capacity Revenue]]</f>
        <v>0</v>
      </c>
      <c r="L214" s="15">
        <v>0</v>
      </c>
      <c r="M214" s="15">
        <v>0</v>
      </c>
      <c r="N214" s="15">
        <f>ExitRevenues[[#This Row],[2021/22 Exit Revenue Recovery Revenue]]+ExitRevenues[[#This Row],[2021/22 Exit Capacity Revenue]]</f>
        <v>0</v>
      </c>
    </row>
    <row r="215" spans="1:14" x14ac:dyDescent="0.25">
      <c r="A215" s="1" t="s">
        <v>287</v>
      </c>
      <c r="B215" s="1" t="s">
        <v>317</v>
      </c>
      <c r="C215" s="15">
        <v>536394.65569135023</v>
      </c>
      <c r="D215" s="15">
        <v>2522.6365999999998</v>
      </c>
      <c r="E215" s="15">
        <v>538917.2922913502</v>
      </c>
      <c r="F215" s="15">
        <v>262120.40627114873</v>
      </c>
      <c r="G215" s="15">
        <v>0</v>
      </c>
      <c r="H215" s="15">
        <f>ExitRevenues[[#This Row],[2019/20 Exit Revenue Recovery Revenue]]+ExitRevenues[[#This Row],[2019/20 Exit Capacity Revenue]]</f>
        <v>262120.40627114873</v>
      </c>
      <c r="I215" s="15">
        <v>271627.11781772156</v>
      </c>
      <c r="J215" s="15">
        <v>0</v>
      </c>
      <c r="K215" s="15">
        <f>ExitRevenues[[#This Row],[2020/21 Exit Revenue Recovery Revenue]]+ExitRevenues[[#This Row],[2020/21 Exit Capacity Revenue]]</f>
        <v>271627.11781772156</v>
      </c>
      <c r="L215" s="15">
        <v>484739.54171248979</v>
      </c>
      <c r="M215" s="15">
        <v>0</v>
      </c>
      <c r="N215" s="15">
        <f>ExitRevenues[[#This Row],[2021/22 Exit Revenue Recovery Revenue]]+ExitRevenues[[#This Row],[2021/22 Exit Capacity Revenue]]</f>
        <v>484739.54171248979</v>
      </c>
    </row>
    <row r="216" spans="1:14" x14ac:dyDescent="0.25">
      <c r="A216" s="1" t="s">
        <v>288</v>
      </c>
      <c r="B216" s="1" t="s">
        <v>316</v>
      </c>
      <c r="C216" s="15">
        <v>7175129.5795379197</v>
      </c>
      <c r="D216" s="15">
        <v>1074552.7561999999</v>
      </c>
      <c r="E216" s="15">
        <v>8249682.3357379194</v>
      </c>
      <c r="F216" s="15">
        <v>4500734.0089340201</v>
      </c>
      <c r="G216" s="15">
        <v>0</v>
      </c>
      <c r="H216" s="15">
        <f>ExitRevenues[[#This Row],[2019/20 Exit Revenue Recovery Revenue]]+ExitRevenues[[#This Row],[2019/20 Exit Capacity Revenue]]</f>
        <v>4500734.0089340201</v>
      </c>
      <c r="I216" s="15">
        <v>4663968.8389858436</v>
      </c>
      <c r="J216" s="15">
        <v>0</v>
      </c>
      <c r="K216" s="15">
        <f>ExitRevenues[[#This Row],[2020/21 Exit Revenue Recovery Revenue]]+ExitRevenues[[#This Row],[2020/21 Exit Capacity Revenue]]</f>
        <v>4663968.8389858436</v>
      </c>
      <c r="L216" s="15">
        <v>8323212.1142207645</v>
      </c>
      <c r="M216" s="15">
        <v>0</v>
      </c>
      <c r="N216" s="15">
        <f>ExitRevenues[[#This Row],[2021/22 Exit Revenue Recovery Revenue]]+ExitRevenues[[#This Row],[2021/22 Exit Capacity Revenue]]</f>
        <v>8323212.1142207645</v>
      </c>
    </row>
    <row r="217" spans="1:14" x14ac:dyDescent="0.25">
      <c r="A217" s="1" t="s">
        <v>289</v>
      </c>
      <c r="B217" s="1" t="s">
        <v>314</v>
      </c>
      <c r="C217" s="15">
        <v>5499192.6419676961</v>
      </c>
      <c r="D217" s="15">
        <v>133815.06159999999</v>
      </c>
      <c r="E217" s="15">
        <v>5633007.7035676958</v>
      </c>
      <c r="F217" s="15">
        <v>3449471.2703122599</v>
      </c>
      <c r="G217" s="15">
        <v>0</v>
      </c>
      <c r="H217" s="15">
        <f>ExitRevenues[[#This Row],[2019/20 Exit Revenue Recovery Revenue]]+ExitRevenues[[#This Row],[2019/20 Exit Capacity Revenue]]</f>
        <v>3449471.2703122599</v>
      </c>
      <c r="I217" s="15">
        <v>3574578.3873870214</v>
      </c>
      <c r="J217" s="15">
        <v>0</v>
      </c>
      <c r="K217" s="15">
        <f>ExitRevenues[[#This Row],[2020/21 Exit Revenue Recovery Revenue]]+ExitRevenues[[#This Row],[2020/21 Exit Capacity Revenue]]</f>
        <v>3574578.3873870214</v>
      </c>
      <c r="L217" s="15">
        <v>6379110.8311951729</v>
      </c>
      <c r="M217" s="15">
        <v>0</v>
      </c>
      <c r="N217" s="15">
        <f>ExitRevenues[[#This Row],[2021/22 Exit Revenue Recovery Revenue]]+ExitRevenues[[#This Row],[2021/22 Exit Capacity Revenue]]</f>
        <v>6379110.8311951729</v>
      </c>
    </row>
    <row r="218" spans="1:14" x14ac:dyDescent="0.25">
      <c r="A218" s="1" t="s">
        <v>290</v>
      </c>
      <c r="B218" s="1" t="s">
        <v>304</v>
      </c>
      <c r="C218" s="15">
        <v>213386.64071124402</v>
      </c>
      <c r="D218" s="15">
        <v>1593780.09494</v>
      </c>
      <c r="E218" s="15">
        <v>1807166.7356512439</v>
      </c>
      <c r="F218" s="15">
        <v>689528.90669544507</v>
      </c>
      <c r="G218" s="15">
        <v>0</v>
      </c>
      <c r="H218" s="15">
        <f>ExitRevenues[[#This Row],[2019/20 Exit Revenue Recovery Revenue]]+ExitRevenues[[#This Row],[2019/20 Exit Capacity Revenue]]</f>
        <v>689528.90669544507</v>
      </c>
      <c r="I218" s="15">
        <v>714537.0795127739</v>
      </c>
      <c r="J218" s="15">
        <v>0</v>
      </c>
      <c r="K218" s="15">
        <f>ExitRevenues[[#This Row],[2020/21 Exit Revenue Recovery Revenue]]+ExitRevenues[[#This Row],[2020/21 Exit Capacity Revenue]]</f>
        <v>714537.0795127739</v>
      </c>
      <c r="L218" s="15">
        <v>1264478.9811717032</v>
      </c>
      <c r="M218" s="15">
        <v>0</v>
      </c>
      <c r="N218" s="15">
        <f>ExitRevenues[[#This Row],[2021/22 Exit Revenue Recovery Revenue]]+ExitRevenues[[#This Row],[2021/22 Exit Capacity Revenue]]</f>
        <v>1264478.9811717032</v>
      </c>
    </row>
    <row r="219" spans="1:14" x14ac:dyDescent="0.25">
      <c r="A219" s="1" t="s">
        <v>291</v>
      </c>
      <c r="B219" s="1" t="s">
        <v>304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f>ExitRevenues[[#This Row],[2019/20 Exit Revenue Recovery Revenue]]+ExitRevenues[[#This Row],[2019/20 Exit Capacity Revenue]]</f>
        <v>0</v>
      </c>
      <c r="I219" s="15">
        <v>0</v>
      </c>
      <c r="J219" s="15">
        <v>0</v>
      </c>
      <c r="K219" s="15">
        <f>ExitRevenues[[#This Row],[2020/21 Exit Revenue Recovery Revenue]]+ExitRevenues[[#This Row],[2020/21 Exit Capacity Revenue]]</f>
        <v>0</v>
      </c>
      <c r="L219" s="15">
        <v>0</v>
      </c>
      <c r="M219" s="15">
        <v>0</v>
      </c>
      <c r="N219" s="15">
        <f>ExitRevenues[[#This Row],[2021/22 Exit Revenue Recovery Revenue]]+ExitRevenues[[#This Row],[2021/22 Exit Capacity Revenue]]</f>
        <v>0</v>
      </c>
    </row>
    <row r="220" spans="1:14" x14ac:dyDescent="0.25">
      <c r="A220" s="1" t="s">
        <v>292</v>
      </c>
      <c r="B220" s="1" t="s">
        <v>310</v>
      </c>
      <c r="C220" s="15">
        <v>25832.004354550001</v>
      </c>
      <c r="D220" s="15">
        <v>1073243.1316199999</v>
      </c>
      <c r="E220" s="15">
        <v>1099075.1359745499</v>
      </c>
      <c r="F220" s="15">
        <v>2982169.5332854129</v>
      </c>
      <c r="G220" s="15">
        <v>0</v>
      </c>
      <c r="H220" s="15">
        <f>ExitRevenues[[#This Row],[2019/20 Exit Revenue Recovery Revenue]]+ExitRevenues[[#This Row],[2019/20 Exit Capacity Revenue]]</f>
        <v>2982169.5332854129</v>
      </c>
      <c r="I220" s="15">
        <v>3090328.3216042253</v>
      </c>
      <c r="J220" s="15">
        <v>0</v>
      </c>
      <c r="K220" s="15">
        <f>ExitRevenues[[#This Row],[2020/21 Exit Revenue Recovery Revenue]]+ExitRevenues[[#This Row],[2020/21 Exit Capacity Revenue]]</f>
        <v>3090328.3216042253</v>
      </c>
      <c r="L220" s="15">
        <v>5471932.7303464152</v>
      </c>
      <c r="M220" s="15">
        <v>0</v>
      </c>
      <c r="N220" s="15">
        <f>ExitRevenues[[#This Row],[2021/22 Exit Revenue Recovery Revenue]]+ExitRevenues[[#This Row],[2021/22 Exit Capacity Revenue]]</f>
        <v>5471932.7303464152</v>
      </c>
    </row>
    <row r="221" spans="1:14" x14ac:dyDescent="0.25">
      <c r="A221" s="1" t="s">
        <v>293</v>
      </c>
      <c r="B221" s="1" t="s">
        <v>312</v>
      </c>
      <c r="C221" s="15">
        <v>0.70475955000000001</v>
      </c>
      <c r="D221" s="15">
        <v>176.64899999999997</v>
      </c>
      <c r="E221" s="15">
        <v>177.35375954999998</v>
      </c>
      <c r="F221" s="15">
        <v>90.490148666344481</v>
      </c>
      <c r="G221" s="15">
        <v>0</v>
      </c>
      <c r="H221" s="15">
        <f>ExitRevenues[[#This Row],[2019/20 Exit Revenue Recovery Revenue]]+ExitRevenues[[#This Row],[2019/20 Exit Capacity Revenue]]</f>
        <v>90.490148666344481</v>
      </c>
      <c r="I221" s="15">
        <v>93.772089791857368</v>
      </c>
      <c r="J221" s="15">
        <v>0</v>
      </c>
      <c r="K221" s="15">
        <f>ExitRevenues[[#This Row],[2020/21 Exit Revenue Recovery Revenue]]+ExitRevenues[[#This Row],[2020/21 Exit Capacity Revenue]]</f>
        <v>93.772089791857368</v>
      </c>
      <c r="L221" s="15">
        <v>137.67001585655038</v>
      </c>
      <c r="M221" s="15">
        <v>0</v>
      </c>
      <c r="N221" s="15">
        <f>ExitRevenues[[#This Row],[2021/22 Exit Revenue Recovery Revenue]]+ExitRevenues[[#This Row],[2021/22 Exit Capacity Revenue]]</f>
        <v>137.67001585655038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5"/>
  <sheetViews>
    <sheetView workbookViewId="0">
      <selection activeCell="N4" sqref="N4"/>
    </sheetView>
  </sheetViews>
  <sheetFormatPr defaultRowHeight="15" x14ac:dyDescent="0.25"/>
  <cols>
    <col min="1" max="1" width="11.5703125" bestFit="1" customWidth="1"/>
    <col min="2" max="4" width="15.7109375" customWidth="1"/>
    <col min="5" max="5" width="2.140625" customWidth="1"/>
    <col min="6" max="6" width="11.5703125" bestFit="1" customWidth="1"/>
    <col min="7" max="9" width="15.7109375" customWidth="1"/>
    <col min="10" max="10" width="1.7109375" customWidth="1"/>
    <col min="11" max="11" width="11.5703125" bestFit="1" customWidth="1"/>
    <col min="12" max="14" width="15.7109375" customWidth="1"/>
  </cols>
  <sheetData>
    <row r="1" spans="1:14" x14ac:dyDescent="0.25">
      <c r="A1" s="16" t="s">
        <v>49</v>
      </c>
      <c r="B1" s="16"/>
      <c r="C1" s="16"/>
      <c r="D1" s="16"/>
      <c r="F1" s="16" t="s">
        <v>364</v>
      </c>
      <c r="G1" s="16"/>
      <c r="H1" s="16"/>
      <c r="I1" s="16"/>
      <c r="K1" s="16" t="s">
        <v>365</v>
      </c>
      <c r="L1" s="16"/>
      <c r="M1" s="16"/>
      <c r="N1" s="16"/>
    </row>
    <row r="2" spans="1:14" x14ac:dyDescent="0.25">
      <c r="A2" s="10" t="s">
        <v>52</v>
      </c>
      <c r="B2" s="10" t="s">
        <v>46</v>
      </c>
      <c r="C2" s="10" t="s">
        <v>50</v>
      </c>
      <c r="D2" s="10" t="s">
        <v>51</v>
      </c>
      <c r="F2" s="11" t="s">
        <v>52</v>
      </c>
      <c r="G2" s="11" t="s">
        <v>46</v>
      </c>
      <c r="H2" s="11" t="s">
        <v>50</v>
      </c>
      <c r="I2" s="11" t="s">
        <v>51</v>
      </c>
      <c r="K2" s="11" t="s">
        <v>52</v>
      </c>
      <c r="L2" s="11" t="s">
        <v>46</v>
      </c>
      <c r="M2" s="11" t="s">
        <v>50</v>
      </c>
      <c r="N2" s="11" t="s">
        <v>51</v>
      </c>
    </row>
    <row r="3" spans="1:14" x14ac:dyDescent="0.25">
      <c r="A3" s="10" t="s">
        <v>47</v>
      </c>
      <c r="B3" s="12">
        <f>G3+L3</f>
        <v>-286545003.163782</v>
      </c>
      <c r="C3" s="12">
        <f t="shared" ref="C3:D4" si="0">H3+M3</f>
        <v>-296937557.9783504</v>
      </c>
      <c r="D3" s="12">
        <f t="shared" si="0"/>
        <v>-7776998.3932569614</v>
      </c>
      <c r="F3" s="11" t="s">
        <v>47</v>
      </c>
      <c r="G3" s="13">
        <v>-252511387.23026603</v>
      </c>
      <c r="H3" s="13">
        <v>-258055359.43146852</v>
      </c>
      <c r="I3" s="13">
        <v>-6700860.4651086647</v>
      </c>
      <c r="K3" s="11" t="s">
        <v>47</v>
      </c>
      <c r="L3" s="13">
        <v>-34033615.933515936</v>
      </c>
      <c r="M3" s="13">
        <v>-38882198.546881869</v>
      </c>
      <c r="N3" s="13">
        <v>-1076137.9281482969</v>
      </c>
    </row>
    <row r="4" spans="1:14" x14ac:dyDescent="0.25">
      <c r="A4" s="10" t="s">
        <v>48</v>
      </c>
      <c r="B4" s="12">
        <f>G4+L4</f>
        <v>-167192720.3305403</v>
      </c>
      <c r="C4" s="12">
        <f t="shared" si="0"/>
        <v>-173256547.97173935</v>
      </c>
      <c r="D4" s="12">
        <f t="shared" si="0"/>
        <v>-4667397.7672554255</v>
      </c>
      <c r="F4" s="11" t="s">
        <v>48</v>
      </c>
      <c r="G4" s="13">
        <v>-147343908.20324168</v>
      </c>
      <c r="H4" s="13">
        <v>-150580043.06893328</v>
      </c>
      <c r="I4" s="13">
        <v>-4021843.73816045</v>
      </c>
      <c r="K4" s="11" t="s">
        <v>48</v>
      </c>
      <c r="L4" s="13">
        <v>-19848812.12729862</v>
      </c>
      <c r="M4" s="13">
        <v>-22676504.902806059</v>
      </c>
      <c r="N4" s="13">
        <v>-645554.02909497544</v>
      </c>
    </row>
    <row r="5" spans="1:14" x14ac:dyDescent="0.25">
      <c r="A5" s="10" t="s">
        <v>49</v>
      </c>
      <c r="B5" s="12">
        <f>SUM(B3:B4)</f>
        <v>-453737723.4943223</v>
      </c>
      <c r="C5" s="12">
        <f>SUM(C3:C4)</f>
        <v>-470194105.95008975</v>
      </c>
      <c r="D5" s="12">
        <f>SUM(D3:D4)</f>
        <v>-12444396.160512388</v>
      </c>
      <c r="F5" s="11" t="s">
        <v>49</v>
      </c>
      <c r="G5" s="13">
        <f>G4+G3</f>
        <v>-399855295.43350768</v>
      </c>
      <c r="H5" s="13">
        <f>H4+H3</f>
        <v>-408635402.50040179</v>
      </c>
      <c r="I5" s="13">
        <f>I4+I3</f>
        <v>-10722704.203269115</v>
      </c>
      <c r="K5" s="11" t="s">
        <v>49</v>
      </c>
      <c r="L5" s="13">
        <f>L4+L3</f>
        <v>-53882428.060814559</v>
      </c>
      <c r="M5" s="13">
        <f>M4+M3</f>
        <v>-61558703.449687928</v>
      </c>
      <c r="N5" s="13">
        <f>N4+N3</f>
        <v>-1721691.9572432723</v>
      </c>
    </row>
  </sheetData>
  <mergeCells count="3">
    <mergeCell ref="A1:D1"/>
    <mergeCell ref="F1:I1"/>
    <mergeCell ref="K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Entry Prices</vt:lpstr>
      <vt:lpstr>Entry Prices Pivots</vt:lpstr>
      <vt:lpstr>Exit Prices Pivots</vt:lpstr>
      <vt:lpstr>Exit Prices</vt:lpstr>
      <vt:lpstr>Entry Revenue Pivots</vt:lpstr>
      <vt:lpstr>Entry Revenues</vt:lpstr>
      <vt:lpstr>Exit Revenue Pivots</vt:lpstr>
      <vt:lpstr>Exit Revenues</vt:lpstr>
      <vt:lpstr>Under Recovery</vt:lpstr>
      <vt:lpstr>Cost Allocation Assessment</vt:lpstr>
      <vt:lpstr>Entry Firm Prices Chart</vt:lpstr>
      <vt:lpstr>Entry Combined Prices Chart</vt:lpstr>
      <vt:lpstr>Exit Firm Prices Chart</vt:lpstr>
      <vt:lpstr>Exit Combined Prices Chart</vt:lpstr>
      <vt:lpstr>Entry Capacity Revenue Chart</vt:lpstr>
      <vt:lpstr>Entry Combined Revenue Chart</vt:lpstr>
      <vt:lpstr>Exit Capacity Revenue Chart</vt:lpstr>
      <vt:lpstr>Exit Combined Revenue Chart</vt:lpstr>
      <vt:lpstr>Under Recovery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2018-04-26T08:30:35Z</dcterms:created>
  <dcterms:modified xsi:type="dcterms:W3CDTF">2018-05-04T11:59:54Z</dcterms:modified>
</cp:coreProperties>
</file>