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helencuin/Dropbox/JO Shared Area/UNC DSC (CDSP)/Change Management Committee/l 11 October 2017/Material for Meeting/"/>
    </mc:Choice>
  </mc:AlternateContent>
  <bookViews>
    <workbookView xWindow="4180" yWindow="460" windowWidth="21200" windowHeight="14060"/>
  </bookViews>
  <sheets>
    <sheet name="CMC_Summary" sheetId="1" r:id="rId1"/>
    <sheet name="CMC_Current" sheetId="4" r:id="rId2"/>
  </sheets>
  <externalReferences>
    <externalReference r:id="rId3"/>
    <externalReference r:id="rId4"/>
    <externalReference r:id="rId5"/>
    <externalReference r:id="rId6"/>
    <externalReference r:id="rId7"/>
  </externalReferences>
  <definedNames>
    <definedName name="_xlnm._FilterDatabase" localSheetId="1" hidden="1">CMC_Current!$A$3:$Y$30</definedName>
    <definedName name="BudgetMap" localSheetId="1">'[1]Budget Areas Map'!$B$3:$I$33</definedName>
    <definedName name="BudgetMap">'[2]Budget Areas Map'!$B$3:$I$30</definedName>
    <definedName name="CODB_Tbl" localSheetId="1">[1]CODBData!$A$3:$AP$1502</definedName>
    <definedName name="CODB_Tbl">[2]CODBData!$A$3:$AP$1502</definedName>
    <definedName name="CODBStatusMap" localSheetId="1">[1]Lookup!$S$2:$Z$30</definedName>
    <definedName name="CODBStatusMap">[2]Lookup!$S$2:$Z$30</definedName>
    <definedName name="comments">#REF!</definedName>
    <definedName name="FYStart" localSheetId="1">'[1]Current Month Forecast'!$CY$3</definedName>
    <definedName name="FYStart">'[2]Current Month Forecast'!$CY$3</definedName>
    <definedName name="MSRAG">'[3]Milestone Graph Data'!$J$23:$K$25</definedName>
    <definedName name="OldVals" localSheetId="1">[1]CMC_History!$A$3:$Z$486</definedName>
    <definedName name="OldVals">[2]CMC_History!$A$3:$Z$486</definedName>
    <definedName name="TEMPSETFLAGS">#REF!</definedName>
    <definedName name="TotCost">[4]Coster!$C$1</definedName>
    <definedName name="Type">[5]Lookups!$A$12:$A$14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N7" i="4" l="1"/>
  <c r="AO7" i="4"/>
  <c r="BD7" i="4"/>
  <c r="AN8" i="4"/>
  <c r="AO8" i="4"/>
  <c r="AM8" i="4"/>
  <c r="AX8" i="4"/>
  <c r="BD8" i="4"/>
  <c r="AN9" i="4"/>
  <c r="AO9" i="4"/>
  <c r="BD9" i="4"/>
  <c r="AM30" i="4"/>
  <c r="AM7" i="4"/>
  <c r="AR7" i="4"/>
  <c r="AR8" i="4"/>
  <c r="AM9" i="4"/>
  <c r="AQ9" i="4"/>
  <c r="AW8" i="4"/>
  <c r="AS8" i="4"/>
  <c r="AW9" i="4"/>
  <c r="AQ8" i="4"/>
  <c r="AT9" i="4"/>
  <c r="AS9" i="4"/>
  <c r="AU8" i="4"/>
  <c r="AP8" i="4"/>
  <c r="AX9" i="4"/>
  <c r="AP9" i="4"/>
  <c r="AY8" i="4"/>
  <c r="AT8" i="4"/>
  <c r="AY7" i="4"/>
  <c r="AU7" i="4"/>
  <c r="AQ7" i="4"/>
  <c r="AV9" i="4"/>
  <c r="AR9" i="4"/>
  <c r="AX7" i="4"/>
  <c r="AT7" i="4"/>
  <c r="AP7" i="4"/>
  <c r="AY9" i="4"/>
  <c r="AU9" i="4"/>
  <c r="AV8" i="4"/>
  <c r="BA8" i="4"/>
  <c r="AW7" i="4"/>
  <c r="AS7" i="4"/>
  <c r="AV7" i="4"/>
  <c r="BA9" i="4"/>
  <c r="AZ9" i="4"/>
  <c r="AZ8" i="4"/>
  <c r="BA7" i="4"/>
  <c r="BB8" i="4"/>
  <c r="BB9" i="4"/>
  <c r="AZ7" i="4"/>
  <c r="BB7" i="4"/>
  <c r="BD30" i="4"/>
  <c r="AO30" i="4"/>
  <c r="AN30" i="4"/>
  <c r="BD29" i="4"/>
  <c r="AO29" i="4"/>
  <c r="AN29" i="4"/>
  <c r="AM29" i="4"/>
  <c r="AY29" i="4"/>
  <c r="BD28" i="4"/>
  <c r="AO28" i="4"/>
  <c r="AN28" i="4"/>
  <c r="AM28" i="4"/>
  <c r="AX28" i="4"/>
  <c r="BD27" i="4"/>
  <c r="AO27" i="4"/>
  <c r="AN27" i="4"/>
  <c r="AM27" i="4"/>
  <c r="AY27" i="4"/>
  <c r="BD26" i="4"/>
  <c r="AO26" i="4"/>
  <c r="AN26" i="4"/>
  <c r="AM26" i="4"/>
  <c r="BD25" i="4"/>
  <c r="AO25" i="4"/>
  <c r="AN25" i="4"/>
  <c r="AM25" i="4"/>
  <c r="AY25" i="4"/>
  <c r="BD6" i="4"/>
  <c r="AO6" i="4"/>
  <c r="AN6" i="4"/>
  <c r="AM6" i="4"/>
  <c r="AX6" i="4"/>
  <c r="BD5" i="4"/>
  <c r="AO5" i="4"/>
  <c r="AN5" i="4"/>
  <c r="AM5" i="4"/>
  <c r="AY5" i="4"/>
  <c r="BD4" i="4"/>
  <c r="AO4" i="4"/>
  <c r="AN4" i="4"/>
  <c r="AM4" i="4"/>
  <c r="AT4" i="4"/>
  <c r="BD24" i="4"/>
  <c r="AO24" i="4"/>
  <c r="AN24" i="4"/>
  <c r="AM24" i="4"/>
  <c r="AY24" i="4"/>
  <c r="BD23" i="4"/>
  <c r="AO23" i="4"/>
  <c r="AN23" i="4"/>
  <c r="AM23" i="4"/>
  <c r="AV23" i="4"/>
  <c r="BD22" i="4"/>
  <c r="AO22" i="4"/>
  <c r="AN22" i="4"/>
  <c r="AM22" i="4"/>
  <c r="AY22" i="4"/>
  <c r="BD18" i="4"/>
  <c r="AO18" i="4"/>
  <c r="AN18" i="4"/>
  <c r="AM18" i="4"/>
  <c r="AU18" i="4"/>
  <c r="BD17" i="4"/>
  <c r="AO17" i="4"/>
  <c r="AN17" i="4"/>
  <c r="AM17" i="4"/>
  <c r="BD16" i="4"/>
  <c r="AO16" i="4"/>
  <c r="AN16" i="4"/>
  <c r="AM16" i="4"/>
  <c r="AU16" i="4"/>
  <c r="BD15" i="4"/>
  <c r="AO15" i="4"/>
  <c r="AN15" i="4"/>
  <c r="AM15" i="4"/>
  <c r="AY15" i="4"/>
  <c r="BD14" i="4"/>
  <c r="AO14" i="4"/>
  <c r="AN14" i="4"/>
  <c r="AM14" i="4"/>
  <c r="AY14" i="4"/>
  <c r="BD13" i="4"/>
  <c r="AO13" i="4"/>
  <c r="AN13" i="4"/>
  <c r="AM13" i="4"/>
  <c r="AY13" i="4"/>
  <c r="BD21" i="4"/>
  <c r="AO21" i="4"/>
  <c r="AN21" i="4"/>
  <c r="AM21" i="4"/>
  <c r="AY21" i="4"/>
  <c r="BD20" i="4"/>
  <c r="AO20" i="4"/>
  <c r="AN20" i="4"/>
  <c r="AM20" i="4"/>
  <c r="AY20" i="4"/>
  <c r="BD19" i="4"/>
  <c r="AO19" i="4"/>
  <c r="AN19" i="4"/>
  <c r="AM19" i="4"/>
  <c r="AX19" i="4"/>
  <c r="BD12" i="4"/>
  <c r="AO12" i="4"/>
  <c r="AN12" i="4"/>
  <c r="AM12" i="4"/>
  <c r="AU12" i="4"/>
  <c r="BD11" i="4"/>
  <c r="AO11" i="4"/>
  <c r="AN11" i="4"/>
  <c r="AM11" i="4"/>
  <c r="AS11" i="4"/>
  <c r="BD10" i="4"/>
  <c r="AO10" i="4"/>
  <c r="AN10" i="4"/>
  <c r="AM10" i="4"/>
  <c r="AQ10" i="4"/>
  <c r="AP13" i="4"/>
  <c r="AU23" i="4"/>
  <c r="AR6" i="4"/>
  <c r="AS10" i="4"/>
  <c r="AU13" i="4"/>
  <c r="AW6" i="4"/>
  <c r="AP14" i="4"/>
  <c r="AV27" i="4"/>
  <c r="AU4" i="4"/>
  <c r="AT12" i="4"/>
  <c r="AX13" i="4"/>
  <c r="AP22" i="4"/>
  <c r="AP24" i="4"/>
  <c r="AX4" i="4"/>
  <c r="AP27" i="4"/>
  <c r="AX24" i="4"/>
  <c r="AQ11" i="4"/>
  <c r="AT13" i="4"/>
  <c r="AP15" i="4"/>
  <c r="AV22" i="4"/>
  <c r="AP4" i="4"/>
  <c r="AV6" i="4"/>
  <c r="BA6" i="4"/>
  <c r="AV29" i="4"/>
  <c r="AT22" i="4"/>
  <c r="AY11" i="4"/>
  <c r="AV15" i="4"/>
  <c r="AY18" i="4"/>
  <c r="AY12" i="4"/>
  <c r="AT20" i="4"/>
  <c r="AU14" i="4"/>
  <c r="AS15" i="4"/>
  <c r="AX15" i="4"/>
  <c r="AY16" i="4"/>
  <c r="AR22" i="4"/>
  <c r="AW22" i="4"/>
  <c r="AR24" i="4"/>
  <c r="AS4" i="4"/>
  <c r="AY4" i="4"/>
  <c r="AT5" i="4"/>
  <c r="AS27" i="4"/>
  <c r="AX27" i="4"/>
  <c r="AW28" i="4"/>
  <c r="AR20" i="4"/>
  <c r="AS16" i="4"/>
  <c r="AS28" i="4"/>
  <c r="AU11" i="4"/>
  <c r="AX10" i="4"/>
  <c r="AV11" i="4"/>
  <c r="AP20" i="4"/>
  <c r="AV20" i="4"/>
  <c r="AR13" i="4"/>
  <c r="AX14" i="4"/>
  <c r="AT15" i="4"/>
  <c r="AQ16" i="4"/>
  <c r="AT18" i="4"/>
  <c r="AS22" i="4"/>
  <c r="AX22" i="4"/>
  <c r="AU24" i="4"/>
  <c r="AP5" i="4"/>
  <c r="AV5" i="4"/>
  <c r="AS6" i="4"/>
  <c r="AV25" i="4"/>
  <c r="AT27" i="4"/>
  <c r="AR28" i="4"/>
  <c r="AW20" i="4"/>
  <c r="AR5" i="4"/>
  <c r="AW5" i="4"/>
  <c r="AS20" i="4"/>
  <c r="AX20" i="4"/>
  <c r="AS14" i="4"/>
  <c r="AR15" i="4"/>
  <c r="AW15" i="4"/>
  <c r="AV16" i="4"/>
  <c r="AS5" i="4"/>
  <c r="AX5" i="4"/>
  <c r="AR27" i="4"/>
  <c r="AW27" i="4"/>
  <c r="AV28" i="4"/>
  <c r="BA28" i="4"/>
  <c r="AW19" i="4"/>
  <c r="AW17" i="4"/>
  <c r="AS17" i="4"/>
  <c r="AV26" i="4"/>
  <c r="AR26" i="4"/>
  <c r="AW26" i="4"/>
  <c r="AS26" i="4"/>
  <c r="AQ26" i="4"/>
  <c r="AY26" i="4"/>
  <c r="AV30" i="4"/>
  <c r="AR30" i="4"/>
  <c r="AW30" i="4"/>
  <c r="AS30" i="4"/>
  <c r="AQ30" i="4"/>
  <c r="AY30" i="4"/>
  <c r="AQ17" i="4"/>
  <c r="AV17" i="4"/>
  <c r="AP10" i="4"/>
  <c r="AT10" i="4"/>
  <c r="AX11" i="4"/>
  <c r="AT11" i="4"/>
  <c r="AP11" i="4"/>
  <c r="AR11" i="4"/>
  <c r="AW11" i="4"/>
  <c r="AP12" i="4"/>
  <c r="AS19" i="4"/>
  <c r="AS21" i="4"/>
  <c r="AW13" i="4"/>
  <c r="AS13" i="4"/>
  <c r="AQ13" i="4"/>
  <c r="AV13" i="4"/>
  <c r="AT14" i="4"/>
  <c r="AR17" i="4"/>
  <c r="AX17" i="4"/>
  <c r="AP18" i="4"/>
  <c r="AQ23" i="4"/>
  <c r="AT24" i="4"/>
  <c r="AV4" i="4"/>
  <c r="AR4" i="4"/>
  <c r="AQ4" i="4"/>
  <c r="AW4" i="4"/>
  <c r="AQ25" i="4"/>
  <c r="AT26" i="4"/>
  <c r="AQ29" i="4"/>
  <c r="AT30" i="4"/>
  <c r="AX21" i="4"/>
  <c r="AT21" i="4"/>
  <c r="AP21" i="4"/>
  <c r="AW21" i="4"/>
  <c r="AW12" i="4"/>
  <c r="AS12" i="4"/>
  <c r="AV12" i="4"/>
  <c r="AU21" i="4"/>
  <c r="AT17" i="4"/>
  <c r="AY17" i="4"/>
  <c r="AV18" i="4"/>
  <c r="AR18" i="4"/>
  <c r="AQ18" i="4"/>
  <c r="AW18" i="4"/>
  <c r="AX23" i="4"/>
  <c r="AT23" i="4"/>
  <c r="AP23" i="4"/>
  <c r="AR23" i="4"/>
  <c r="AW23" i="4"/>
  <c r="BA23" i="4"/>
  <c r="AW25" i="4"/>
  <c r="AS25" i="4"/>
  <c r="AX25" i="4"/>
  <c r="AT25" i="4"/>
  <c r="AP25" i="4"/>
  <c r="AR25" i="4"/>
  <c r="AU26" i="4"/>
  <c r="AW29" i="4"/>
  <c r="AS29" i="4"/>
  <c r="AX29" i="4"/>
  <c r="AT29" i="4"/>
  <c r="AP29" i="4"/>
  <c r="AR29" i="4"/>
  <c r="AU30" i="4"/>
  <c r="AV19" i="4"/>
  <c r="AR19" i="4"/>
  <c r="AQ19" i="4"/>
  <c r="AR21" i="4"/>
  <c r="AY10" i="4"/>
  <c r="AU10" i="4"/>
  <c r="AV10" i="4"/>
  <c r="AQ12" i="4"/>
  <c r="AT19" i="4"/>
  <c r="AY19" i="4"/>
  <c r="AR10" i="4"/>
  <c r="AW10" i="4"/>
  <c r="AR12" i="4"/>
  <c r="AX12" i="4"/>
  <c r="AP19" i="4"/>
  <c r="AU19" i="4"/>
  <c r="AQ21" i="4"/>
  <c r="AV21" i="4"/>
  <c r="AV14" i="4"/>
  <c r="AR14" i="4"/>
  <c r="AQ14" i="4"/>
  <c r="AW14" i="4"/>
  <c r="AX16" i="4"/>
  <c r="AT16" i="4"/>
  <c r="AP16" i="4"/>
  <c r="AR16" i="4"/>
  <c r="AW16" i="4"/>
  <c r="AP17" i="4"/>
  <c r="AU17" i="4"/>
  <c r="AS18" i="4"/>
  <c r="AX18" i="4"/>
  <c r="AS23" i="4"/>
  <c r="AY23" i="4"/>
  <c r="AW24" i="4"/>
  <c r="AS24" i="4"/>
  <c r="AQ24" i="4"/>
  <c r="AV24" i="4"/>
  <c r="AU25" i="4"/>
  <c r="AP26" i="4"/>
  <c r="AX26" i="4"/>
  <c r="AU29" i="4"/>
  <c r="AP30" i="4"/>
  <c r="AX30" i="4"/>
  <c r="AQ6" i="4"/>
  <c r="AU6" i="4"/>
  <c r="AY6" i="4"/>
  <c r="AQ28" i="4"/>
  <c r="AU28" i="4"/>
  <c r="AY28" i="4"/>
  <c r="AQ20" i="4"/>
  <c r="AU20" i="4"/>
  <c r="AQ15" i="4"/>
  <c r="AU15" i="4"/>
  <c r="AQ22" i="4"/>
  <c r="AU22" i="4"/>
  <c r="AQ5" i="4"/>
  <c r="AU5" i="4"/>
  <c r="AP6" i="4"/>
  <c r="AT6" i="4"/>
  <c r="AQ27" i="4"/>
  <c r="AU27" i="4"/>
  <c r="AP28" i="4"/>
  <c r="AT28" i="4"/>
  <c r="BA29" i="4"/>
  <c r="AZ29" i="4"/>
  <c r="BA22" i="4"/>
  <c r="BB22" i="4"/>
  <c r="BA15" i="4"/>
  <c r="BB15" i="4"/>
  <c r="BA25" i="4"/>
  <c r="BB25" i="4"/>
  <c r="BA13" i="4"/>
  <c r="AZ13" i="4"/>
  <c r="BA27" i="4"/>
  <c r="BB27" i="4"/>
  <c r="BA30" i="4"/>
  <c r="BB30" i="4"/>
  <c r="BA24" i="4"/>
  <c r="BB24" i="4"/>
  <c r="AZ28" i="4"/>
  <c r="AZ6" i="4"/>
  <c r="BA16" i="4"/>
  <c r="AZ16" i="4"/>
  <c r="BA10" i="4"/>
  <c r="BB10" i="4"/>
  <c r="BA4" i="4"/>
  <c r="AZ4" i="4"/>
  <c r="BA21" i="4"/>
  <c r="AZ21" i="4"/>
  <c r="AZ23" i="4"/>
  <c r="BA11" i="4"/>
  <c r="AZ11" i="4"/>
  <c r="BA26" i="4"/>
  <c r="AZ26" i="4"/>
  <c r="BA5" i="4"/>
  <c r="BB5" i="4"/>
  <c r="BA19" i="4"/>
  <c r="BB19" i="4"/>
  <c r="BA20" i="4"/>
  <c r="BB20" i="4"/>
  <c r="BB29" i="4"/>
  <c r="BB23" i="4"/>
  <c r="BA18" i="4"/>
  <c r="AZ18" i="4"/>
  <c r="BA12" i="4"/>
  <c r="AZ12" i="4"/>
  <c r="BA17" i="4"/>
  <c r="AZ17" i="4"/>
  <c r="BA14" i="4"/>
  <c r="AZ14" i="4"/>
  <c r="BB28" i="4"/>
  <c r="BB6" i="4"/>
  <c r="AZ15" i="4"/>
  <c r="AZ22" i="4"/>
  <c r="AZ19" i="4"/>
  <c r="AZ24" i="4"/>
  <c r="BB21" i="4"/>
  <c r="BB16" i="4"/>
  <c r="AZ25" i="4"/>
  <c r="AZ10" i="4"/>
  <c r="BB13" i="4"/>
  <c r="AZ5" i="4"/>
  <c r="BB17" i="4"/>
  <c r="BB12" i="4"/>
  <c r="AZ30" i="4"/>
  <c r="BB11" i="4"/>
  <c r="AZ27" i="4"/>
  <c r="BB4" i="4"/>
  <c r="BB26" i="4"/>
  <c r="AZ20" i="4"/>
  <c r="BB18" i="4"/>
  <c r="BB14" i="4"/>
</calcChain>
</file>

<file path=xl/comments1.xml><?xml version="1.0" encoding="utf-8"?>
<comments xmlns="http://schemas.openxmlformats.org/spreadsheetml/2006/main">
  <authors>
    <author>Max Pemberton</author>
  </authors>
  <commentList>
    <comment ref="BA3"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<sst xmlns="http://schemas.openxmlformats.org/spreadsheetml/2006/main" count="468" uniqueCount="112">
  <si>
    <t>Totals by Budget Area (£,000's)</t>
  </si>
  <si>
    <t>Current Year Actual Spend By Customer Class</t>
  </si>
  <si>
    <t>Summary (by Budget Area)</t>
  </si>
  <si>
    <t>Expenditure Type</t>
  </si>
  <si>
    <t>Approved Budget Value 17/18</t>
  </si>
  <si>
    <t>Total Approved Value</t>
  </si>
  <si>
    <t>Estimated Total Cost of Project</t>
  </si>
  <si>
    <t>Previous Year Actuals</t>
  </si>
  <si>
    <t>Current Year Actuals</t>
  </si>
  <si>
    <t>Current Year Forecast</t>
  </si>
  <si>
    <t>Future Financial Years Forecast</t>
  </si>
  <si>
    <t>Transmission Network Operator</t>
  </si>
  <si>
    <t>Distribution Network Operator</t>
  </si>
  <si>
    <t>DNs &amp; IGTs</t>
  </si>
  <si>
    <t>IGT's</t>
  </si>
  <si>
    <t>Shippers</t>
  </si>
  <si>
    <t>DSC Change Budget 17-18</t>
  </si>
  <si>
    <t>MKT_1718_01</t>
  </si>
  <si>
    <t>External</t>
  </si>
  <si>
    <t>Internal</t>
  </si>
  <si>
    <t>Total</t>
  </si>
  <si>
    <t>Note that project expenditure &amp; budget values shown do not include margin</t>
  </si>
  <si>
    <t>Internal costs are not deducted from budget (unless otherwise notified)</t>
  </si>
  <si>
    <t>Project Line Level Changes</t>
  </si>
  <si>
    <t>Percentage to Customer Class</t>
  </si>
  <si>
    <t>Current Year Actual Cost by Customer Class (£0,000's)</t>
  </si>
  <si>
    <t>Y</t>
  </si>
  <si>
    <t>Formulas do not delete</t>
  </si>
  <si>
    <t>Budget Pot Reference</t>
  </si>
  <si>
    <t>Project Ref No</t>
  </si>
  <si>
    <t>Project Title</t>
  </si>
  <si>
    <t>High Level Process Stage</t>
  </si>
  <si>
    <t>Next Contractual  Step</t>
  </si>
  <si>
    <t>Next Step Date</t>
  </si>
  <si>
    <t>DNs &amp; iGTs</t>
  </si>
  <si>
    <t>Independent Gas Transporters</t>
  </si>
  <si>
    <t>CCR Status</t>
  </si>
  <si>
    <t>Comments</t>
  </si>
  <si>
    <t>Matcher</t>
  </si>
  <si>
    <t>Project Line</t>
  </si>
  <si>
    <t>CBP Flag</t>
  </si>
  <si>
    <t>Change in Total Approved Value</t>
  </si>
  <si>
    <t>Change in Estimated Total Cost of Project</t>
  </si>
  <si>
    <t>Change in Previous Year Actuals</t>
  </si>
  <si>
    <t>Change in Current Year Actuals</t>
  </si>
  <si>
    <t>Change in Current Year Forecast</t>
  </si>
  <si>
    <t>Change in Future Financial Years Forecast</t>
  </si>
  <si>
    <t>CCN Status</t>
  </si>
  <si>
    <t>Any Value Change?</t>
  </si>
  <si>
    <t>This Year Spend Change?</t>
  </si>
  <si>
    <t>Master Change Flag</t>
  </si>
  <si>
    <t>(Negative means old value is lower)</t>
  </si>
  <si>
    <t>Cell Colour Code</t>
  </si>
  <si>
    <t xml:space="preserve">Commentary </t>
  </si>
  <si>
    <t>PM</t>
  </si>
  <si>
    <t>RAG status:</t>
  </si>
  <si>
    <t>Cost/forecast over approved value, but total spend within budget</t>
  </si>
  <si>
    <t>Total cost/forecast over budget</t>
  </si>
  <si>
    <t>Cost/forecast within approved value &amp; budget</t>
  </si>
  <si>
    <t>SORT FIELD 2</t>
  </si>
  <si>
    <t>SORT FIELD 1</t>
  </si>
  <si>
    <t>Line Sequence Sort (THEN BY THIS)</t>
  </si>
  <si>
    <t>Line Check
NOT FOR FILTER</t>
  </si>
  <si>
    <t>Show Approved Money?</t>
  </si>
  <si>
    <t>Show Reported Money?</t>
  </si>
  <si>
    <t>Auto Assess of CMC Friendly?</t>
  </si>
  <si>
    <t>Manual CMC Flag</t>
  </si>
  <si>
    <t>ng-t</t>
  </si>
  <si>
    <t>ng-d</t>
  </si>
  <si>
    <t>sgn</t>
  </si>
  <si>
    <t>wwu</t>
  </si>
  <si>
    <t>ngn</t>
  </si>
  <si>
    <t>Progress Sort (SORT BY THIS)</t>
  </si>
  <si>
    <t>N</t>
  </si>
  <si>
    <t>UNC Mod 458 Seasonal LDZ Capacity Rights</t>
  </si>
  <si>
    <t>Delivery Stage</t>
  </si>
  <si>
    <t>[XOS] Issue CCN</t>
  </si>
  <si>
    <t/>
  </si>
  <si>
    <t xml:space="preserve">CCR to be issued, project is in closure. </t>
  </si>
  <si>
    <t>TRAS Tip-off Hotline Data Provision</t>
  </si>
  <si>
    <t xml:space="preserve">Closedown Stage </t>
  </si>
  <si>
    <t>[CMC] Approve CCN</t>
  </si>
  <si>
    <t>N/A</t>
  </si>
  <si>
    <t>Sent</t>
  </si>
  <si>
    <t>CCR has been issued, awaiting approval</t>
  </si>
  <si>
    <t>Pafa Administrator Role [Usr Pys]</t>
  </si>
  <si>
    <t>Creation of a Service to Release Domestic Consumer Data to PCW’s &amp; TPI’s</t>
  </si>
  <si>
    <t xml:space="preserve">CCR approved, project now closed. </t>
  </si>
  <si>
    <t>Provision of Access to Domestic Consumer Data for PCW’s and TPI’s via Data Enquiry (DES) [Usr Pys]</t>
  </si>
  <si>
    <t>Closed</t>
  </si>
  <si>
    <t>N/A - Closed</t>
  </si>
  <si>
    <t>Approved</t>
  </si>
  <si>
    <t>Provision of data for TRAS relating to permission provided in UNC0574</t>
  </si>
  <si>
    <t>On Hold (Delivery Stage)</t>
  </si>
  <si>
    <t>On Hold</t>
  </si>
  <si>
    <t>Monthly provision of national S&amp;U statistics</t>
  </si>
  <si>
    <t>TBC</t>
  </si>
  <si>
    <t>Zero costs being done as BAU</t>
  </si>
  <si>
    <t>Quarterly smart metering reporting for HS&amp;E and GDNs</t>
  </si>
  <si>
    <t>UK Link Future Release 1.1 (DSC Change Budget)</t>
  </si>
  <si>
    <t>BER Stage</t>
  </si>
  <si>
    <t>[CMC] Approve BER</t>
  </si>
  <si>
    <t>3995 TRAS Tip-off Hotline Data Provision - External</t>
  </si>
  <si>
    <t>3995 TRAS Tip-off Hotline Data Provision - Total</t>
  </si>
  <si>
    <t>3991 Pafa Administrator Role [Usr Pys] - External</t>
  </si>
  <si>
    <t>3991 Pafa Administrator Role [Usr Pys] - Total</t>
  </si>
  <si>
    <t>Grand Total</t>
  </si>
  <si>
    <t xml:space="preserve">Small adjustment has been put in to match actual spend with invoice received. </t>
  </si>
  <si>
    <t>Amber status of Release 1.1 is due to the 'Approved Value' being zero. Once the BER is approved this will be populated and the status will return to Green</t>
  </si>
  <si>
    <t xml:space="preserve"> Change in Estimated Total Cost of Project</t>
  </si>
  <si>
    <t xml:space="preserve"> Change in Previous Year Actuals</t>
  </si>
  <si>
    <t xml:space="preserve"> Details of Changes (£,000's)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</si>
</sst>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quot;£&quot;* #,##0.0_-;\-&quot;£&quot;* #,##0.0_-;_-&quot;£&quot;* &quot;-&quot;??_-;_-@_-"/>
    <numFmt numFmtId="167" formatCode="[$-809]d\ mmmm\ yyyy;@"/>
    <numFmt numFmtId="168" formatCode="0.0%"/>
    <numFmt numFmtId="169" formatCode="d\-mmm\-yyyy"/>
    <numFmt numFmtId="170" formatCode="_-[$€-2]* #,##0.00_-;\-[$€-2]* #,##0.00_-;_-[$€-2]* &quot;-&quot;??_-"/>
    <numFmt numFmtId="171" formatCode="#,##0.00;[Red]\-#,##0.00;\-"/>
    <numFmt numFmtId="172" formatCode="0.000000"/>
    <numFmt numFmtId="173" formatCode="#,##0.0;[Red]\(#,##0.0\)"/>
    <numFmt numFmtId="174" formatCode="0;\-0;;@"/>
    <numFmt numFmtId="175" formatCode="#,##0.00;[Red]#,##0.00;\-"/>
    <numFmt numFmtId="176" formatCode="#,##0.0_);[Red]\(#,##0.0\);\-"/>
    <numFmt numFmtId="177" formatCode="#,##0;\(#,##0\)"/>
  </numFmts>
  <fonts count="72" x14ac:knownFonts="1">
    <font>
      <sz val="11"/>
      <color theme="1"/>
      <name val="Calibri"/>
      <family val="2"/>
      <scheme val="minor"/>
    </font>
    <font>
      <sz val="11"/>
      <color theme="1"/>
      <name val="Calibri"/>
      <family val="2"/>
      <scheme val="minor"/>
    </font>
    <font>
      <sz val="10"/>
      <color theme="1"/>
      <name val="Calibri"/>
      <family val="2"/>
      <scheme val="minor"/>
    </font>
    <font>
      <sz val="10"/>
      <name val="Verdana"/>
      <family val="2"/>
    </font>
    <font>
      <sz val="10"/>
      <name val="Calibri"/>
      <family val="2"/>
    </font>
    <font>
      <sz val="10"/>
      <color theme="1"/>
      <name val="Calibri"/>
      <family val="2"/>
    </font>
    <font>
      <b/>
      <sz val="12"/>
      <color theme="1"/>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
      <sz val="20"/>
      <color theme="1"/>
      <name val="Calibri"/>
      <family val="2"/>
      <scheme val="minor"/>
    </font>
    <font>
      <b/>
      <sz val="9"/>
      <color indexed="81"/>
      <name val="Tahoma"/>
      <family val="2"/>
    </font>
    <font>
      <sz val="9"/>
      <color indexed="81"/>
      <name val="Tahoma"/>
      <family val="2"/>
    </font>
    <font>
      <i/>
      <sz val="10"/>
      <color theme="1"/>
      <name val="Calibri"/>
      <family val="2"/>
      <scheme val="minor"/>
    </font>
    <font>
      <b/>
      <i/>
      <sz val="10"/>
      <color theme="1"/>
      <name val="Calibri"/>
      <family val="2"/>
      <scheme val="minor"/>
    </font>
    <font>
      <sz val="10"/>
      <color theme="0"/>
      <name val="Calibri"/>
      <family val="2"/>
      <scheme val="minor"/>
    </font>
    <font>
      <b/>
      <sz val="10"/>
      <color rgb="FF3F3F3F"/>
      <name val="Calibri"/>
      <family val="2"/>
      <scheme val="minor"/>
    </font>
    <font>
      <b/>
      <sz val="10"/>
      <color theme="1"/>
      <name val="Calibri"/>
      <family val="2"/>
      <scheme val="minor"/>
    </font>
    <font>
      <b/>
      <sz val="11"/>
      <color theme="1"/>
      <name val="Calibri"/>
      <family val="2"/>
      <scheme val="minor"/>
    </font>
    <font>
      <b/>
      <sz val="10"/>
      <color theme="1"/>
      <name val="Calibri"/>
      <family val="2"/>
    </font>
  </fonts>
  <fills count="74">
    <fill>
      <patternFill patternType="none"/>
    </fill>
    <fill>
      <patternFill patternType="gray125"/>
    </fill>
    <fill>
      <patternFill patternType="solid">
        <fgColor rgb="FFF2F2F2"/>
      </patternFill>
    </fill>
    <fill>
      <patternFill patternType="solid">
        <fgColor rgb="FFFFFFCC"/>
      </patternFill>
    </fill>
    <fill>
      <patternFill patternType="solid">
        <fgColor rgb="FF84B8DA"/>
        <bgColor rgb="FF000000"/>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FFFF00"/>
        <bgColor indexed="64"/>
      </patternFill>
    </fill>
    <fill>
      <patternFill patternType="solid">
        <fgColor rgb="FFFFFF00"/>
        <bgColor rgb="FF000000"/>
      </patternFill>
    </fill>
    <fill>
      <patternFill patternType="solid">
        <fgColor theme="6"/>
        <bgColor indexed="64"/>
      </patternFill>
    </fill>
    <fill>
      <patternFill patternType="solid">
        <fgColor theme="4"/>
        <bgColor rgb="FF000000"/>
      </patternFill>
    </fill>
    <fill>
      <patternFill patternType="solid">
        <fgColor rgb="FFFFC000"/>
        <bgColor indexed="64"/>
      </patternFill>
    </fill>
    <fill>
      <patternFill patternType="solid">
        <fgColor rgb="FFFF0000"/>
        <bgColor indexed="64"/>
      </patternFill>
    </fill>
    <fill>
      <patternFill patternType="solid">
        <fgColor theme="4"/>
      </patternFill>
    </fill>
    <fill>
      <patternFill patternType="solid">
        <fgColor theme="4" tint="0.79998168889431442"/>
        <bgColor indexed="65"/>
      </patternFill>
    </fill>
    <fill>
      <patternFill patternType="solid">
        <fgColor theme="4" tint="0.79998168889431442"/>
        <bgColor theme="4" tint="0.79998168889431442"/>
      </patternFill>
    </fill>
    <fill>
      <patternFill patternType="solid">
        <fgColor rgb="FF92D050"/>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style="thin">
        <color auto="1"/>
      </right>
      <top style="thin">
        <color auto="1"/>
      </top>
      <bottom style="thin">
        <color auto="1"/>
      </bottom>
      <diagonal/>
    </border>
    <border>
      <left/>
      <right style="hair">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hair">
        <color auto="1"/>
      </right>
      <top/>
      <bottom style="hair">
        <color auto="1"/>
      </bottom>
      <diagonal/>
    </border>
    <border>
      <left style="hair">
        <color auto="1"/>
      </left>
      <right/>
      <top style="thin">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hair">
        <color auto="1"/>
      </left>
      <right/>
      <top/>
      <bottom style="thin">
        <color auto="1"/>
      </bottom>
      <diagonal/>
    </border>
  </borders>
  <cellStyleXfs count="3071">
    <xf numFmtId="0" fontId="0" fillId="0" borderId="0"/>
    <xf numFmtId="0" fontId="2" fillId="0" borderId="0"/>
    <xf numFmtId="0" fontId="1" fillId="0" borderId="0"/>
    <xf numFmtId="0" fontId="3" fillId="0" borderId="0"/>
    <xf numFmtId="9" fontId="1" fillId="0" borderId="0" applyFont="0" applyFill="0" applyBorder="0" applyAlignment="0" applyProtection="0"/>
    <xf numFmtId="0" fontId="7" fillId="0" borderId="0"/>
    <xf numFmtId="0"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applyFont="0" applyFill="0" applyBorder="0" applyAlignment="0" applyProtection="0"/>
    <xf numFmtId="0" fontId="7" fillId="0" borderId="0"/>
    <xf numFmtId="0" fontId="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1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1"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0" fillId="1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1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2" fillId="1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2" fillId="19"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3" fillId="40" borderId="0" applyNumberFormat="0" applyBorder="0" applyAlignment="0" applyProtection="0"/>
    <xf numFmtId="0" fontId="13" fillId="3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3" fillId="29" borderId="0" applyNumberFormat="0" applyBorder="0" applyAlignment="0" applyProtection="0"/>
    <xf numFmtId="0" fontId="13" fillId="4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4" fillId="34"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7" fillId="47" borderId="23" applyNumberFormat="0" applyAlignment="0" applyProtection="0"/>
    <xf numFmtId="0" fontId="17" fillId="47" borderId="23" applyNumberFormat="0" applyAlignment="0" applyProtection="0"/>
    <xf numFmtId="0" fontId="17" fillId="47" borderId="23" applyNumberFormat="0" applyAlignment="0" applyProtection="0"/>
    <xf numFmtId="0" fontId="17" fillId="47" borderId="23" applyNumberFormat="0" applyAlignment="0" applyProtection="0"/>
    <xf numFmtId="0" fontId="17" fillId="47" borderId="23" applyNumberFormat="0" applyAlignment="0" applyProtection="0"/>
    <xf numFmtId="0" fontId="18" fillId="22" borderId="23" applyNumberFormat="0" applyAlignment="0" applyProtection="0"/>
    <xf numFmtId="0" fontId="18" fillId="22" borderId="23" applyNumberFormat="0" applyAlignment="0" applyProtection="0"/>
    <xf numFmtId="0" fontId="19" fillId="2" borderId="1" applyNumberFormat="0" applyAlignment="0" applyProtection="0"/>
    <xf numFmtId="0" fontId="20" fillId="35" borderId="24" applyNumberFormat="0" applyAlignment="0" applyProtection="0"/>
    <xf numFmtId="0" fontId="20" fillId="48" borderId="24" applyNumberFormat="0" applyAlignment="0" applyProtection="0"/>
    <xf numFmtId="0" fontId="20" fillId="48" borderId="24" applyNumberFormat="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21" fillId="0" borderId="0" applyFont="0" applyFill="0" applyBorder="0" applyAlignment="0" applyProtection="0"/>
    <xf numFmtId="168" fontId="7" fillId="0" borderId="0" applyFont="0" applyFill="0" applyBorder="0" applyAlignment="0" applyProtection="0"/>
    <xf numFmtId="43" fontId="2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2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1" fillId="0" borderId="0" applyFont="0" applyFill="0" applyBorder="0" applyAlignment="0" applyProtection="0"/>
    <xf numFmtId="44" fontId="2" fillId="0" borderId="0" applyFont="0" applyFill="0" applyBorder="0" applyAlignment="0" applyProtection="0"/>
    <xf numFmtId="169" fontId="8" fillId="0" borderId="0" applyFill="0" applyBorder="0"/>
    <xf numFmtId="169" fontId="8" fillId="0" borderId="0" applyFill="0" applyBorder="0"/>
    <xf numFmtId="169" fontId="8" fillId="0" borderId="0" applyFill="0" applyBorder="0"/>
    <xf numFmtId="41" fontId="8" fillId="0" borderId="0" applyFont="0" applyFill="0" applyBorder="0" applyAlignment="0" applyProtection="0"/>
    <xf numFmtId="43" fontId="8" fillId="0" borderId="0" applyFont="0" applyFill="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170" fontId="23"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5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0" borderId="25"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9" fillId="0" borderId="27" applyNumberFormat="0" applyFill="0" applyAlignment="0" applyProtection="0"/>
    <xf numFmtId="0" fontId="30" fillId="0" borderId="27" applyNumberFormat="0" applyFill="0" applyAlignment="0" applyProtection="0"/>
    <xf numFmtId="0" fontId="30" fillId="0" borderId="27" applyNumberFormat="0" applyFill="0" applyAlignment="0" applyProtection="0"/>
    <xf numFmtId="0" fontId="31" fillId="0" borderId="2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44" borderId="23" applyNumberFormat="0" applyAlignment="0" applyProtection="0"/>
    <xf numFmtId="0" fontId="37" fillId="44" borderId="23" applyNumberFormat="0" applyAlignment="0" applyProtection="0"/>
    <xf numFmtId="0" fontId="37" fillId="44" borderId="23" applyNumberFormat="0" applyAlignment="0" applyProtection="0"/>
    <xf numFmtId="0" fontId="37" fillId="44" borderId="23" applyNumberFormat="0" applyAlignment="0" applyProtection="0"/>
    <xf numFmtId="0" fontId="37" fillId="44" borderId="23" applyNumberFormat="0" applyAlignment="0" applyProtection="0"/>
    <xf numFmtId="0" fontId="38" fillId="18" borderId="23" applyNumberFormat="0" applyAlignment="0" applyProtection="0"/>
    <xf numFmtId="0" fontId="38" fillId="18" borderId="23" applyNumberFormat="0" applyAlignment="0" applyProtection="0"/>
    <xf numFmtId="0" fontId="39" fillId="12" borderId="0"/>
    <xf numFmtId="0" fontId="40" fillId="0" borderId="30"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2" fillId="44"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3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43" fillId="0" borderId="0"/>
    <xf numFmtId="0" fontId="2"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167" fontId="8" fillId="0" borderId="0"/>
    <xf numFmtId="0" fontId="21" fillId="0" borderId="0"/>
    <xf numFmtId="0" fontId="11" fillId="0" borderId="0"/>
    <xf numFmtId="0" fontId="21" fillId="0" borderId="0"/>
    <xf numFmtId="0" fontId="7" fillId="0" borderId="0"/>
    <xf numFmtId="0" fontId="7" fillId="0" borderId="0"/>
    <xf numFmtId="0" fontId="21" fillId="0" borderId="0"/>
    <xf numFmtId="0" fontId="1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0" fontId="7" fillId="0" borderId="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5" fillId="0" borderId="0"/>
    <xf numFmtId="0" fontId="45" fillId="0" borderId="0"/>
    <xf numFmtId="0" fontId="45" fillId="0" borderId="0"/>
    <xf numFmtId="0" fontId="45" fillId="0" borderId="0"/>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lignment vertical="top"/>
    </xf>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8" fillId="0" borderId="0"/>
    <xf numFmtId="0" fontId="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21" fillId="0" borderId="0"/>
    <xf numFmtId="0" fontId="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11" fillId="0" borderId="0"/>
    <xf numFmtId="0" fontId="21" fillId="0" borderId="0"/>
    <xf numFmtId="0" fontId="21" fillId="0" borderId="0"/>
    <xf numFmtId="0" fontId="21" fillId="0" borderId="0"/>
    <xf numFmtId="167" fontId="21" fillId="0" borderId="0"/>
    <xf numFmtId="167" fontId="21" fillId="0" borderId="0"/>
    <xf numFmtId="167" fontId="21" fillId="0" borderId="0"/>
    <xf numFmtId="0" fontId="2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43" fillId="0" borderId="0"/>
    <xf numFmtId="0" fontId="43" fillId="0" borderId="0"/>
    <xf numFmtId="38" fontId="8" fillId="0" borderId="0" applyFont="0" applyFill="0" applyBorder="0" applyAlignment="0" applyProtection="0"/>
    <xf numFmtId="38" fontId="8"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Fill="0" applyBorder="0">
      <protection locked="0"/>
    </xf>
    <xf numFmtId="0" fontId="8" fillId="43" borderId="32" applyNumberFormat="0" applyFont="0" applyAlignment="0" applyProtection="0"/>
    <xf numFmtId="0" fontId="8" fillId="12" borderId="32" applyNumberFormat="0" applyFont="0" applyAlignment="0" applyProtection="0"/>
    <xf numFmtId="0" fontId="8" fillId="12" borderId="32" applyNumberFormat="0" applyFont="0" applyAlignment="0" applyProtection="0"/>
    <xf numFmtId="0" fontId="11" fillId="12" borderId="32" applyNumberFormat="0" applyFont="0" applyAlignment="0" applyProtection="0"/>
    <xf numFmtId="0" fontId="8" fillId="12" borderId="32" applyNumberFormat="0" applyFont="0" applyAlignment="0" applyProtection="0"/>
    <xf numFmtId="0" fontId="2" fillId="3" borderId="2" applyNumberFormat="0" applyFont="0" applyAlignment="0" applyProtection="0"/>
    <xf numFmtId="0" fontId="47" fillId="47" borderId="33" applyNumberFormat="0" applyAlignment="0" applyProtection="0"/>
    <xf numFmtId="0" fontId="47" fillId="22" borderId="33" applyNumberFormat="0" applyAlignment="0" applyProtection="0"/>
    <xf numFmtId="0" fontId="47" fillId="22" borderId="33"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171" fontId="21" fillId="54" borderId="11">
      <alignment vertical="center"/>
    </xf>
    <xf numFmtId="173"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3" fontId="21" fillId="54" borderId="11">
      <alignment vertical="center"/>
    </xf>
    <xf numFmtId="173"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1" fontId="21" fillId="54" borderId="11">
      <alignment vertical="center"/>
    </xf>
    <xf numFmtId="171" fontId="21" fillId="54" borderId="11">
      <alignment vertical="center"/>
    </xf>
    <xf numFmtId="174"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4" fontId="21" fillId="54" borderId="11">
      <alignment vertical="center"/>
    </xf>
    <xf numFmtId="174" fontId="21" fillId="54" borderId="11">
      <alignment vertical="center"/>
    </xf>
    <xf numFmtId="173"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3" fontId="21" fillId="54" borderId="11">
      <alignment vertical="center"/>
    </xf>
    <xf numFmtId="173"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1" fontId="21" fillId="54" borderId="11">
      <alignment vertical="center"/>
    </xf>
    <xf numFmtId="172" fontId="21" fillId="54" borderId="11">
      <alignment vertical="center"/>
    </xf>
    <xf numFmtId="0" fontId="48" fillId="0" borderId="0"/>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5" fontId="21" fillId="0" borderId="0">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3"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3" fontId="21" fillId="55" borderId="11">
      <alignment vertical="center"/>
      <protection locked="0"/>
    </xf>
    <xf numFmtId="173"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6" fontId="21" fillId="55" borderId="11">
      <alignment vertical="center"/>
      <protection locked="0"/>
    </xf>
    <xf numFmtId="171"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68"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1"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6" fontId="21" fillId="55" borderId="11">
      <alignment vertical="center"/>
      <protection locked="0"/>
    </xf>
    <xf numFmtId="171" fontId="21" fillId="55" borderId="11">
      <alignment vertical="center"/>
      <protection locked="0"/>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6"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6" fontId="21" fillId="56" borderId="11">
      <alignment vertical="center"/>
    </xf>
    <xf numFmtId="176" fontId="21" fillId="56" borderId="11">
      <alignment vertical="center"/>
    </xf>
    <xf numFmtId="173"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3" fontId="21" fillId="56" borderId="11">
      <alignment vertical="center"/>
    </xf>
    <xf numFmtId="173"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2"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171" fontId="21" fillId="56" borderId="11">
      <alignment vertical="center"/>
    </xf>
    <xf numFmtId="173"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3" fontId="21" fillId="56" borderId="11">
      <alignment vertical="center"/>
    </xf>
    <xf numFmtId="173"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6" borderId="11">
      <alignment vertical="center"/>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174"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3"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0" fontId="21" fillId="57" borderId="11">
      <alignment horizontal="right" vertical="center"/>
      <protection locked="0"/>
    </xf>
    <xf numFmtId="172" fontId="21" fillId="57" borderId="11">
      <alignment horizontal="right" vertical="center"/>
      <protection locked="0"/>
    </xf>
    <xf numFmtId="171" fontId="21" fillId="57" borderId="11">
      <alignment horizontal="right" vertical="center"/>
      <protection locked="0"/>
    </xf>
    <xf numFmtId="173"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1" fontId="21" fillId="57" borderId="11">
      <alignment horizontal="right" vertical="center"/>
      <protection locked="0"/>
    </xf>
    <xf numFmtId="175" fontId="21" fillId="0" borderId="0">
      <protection locked="0"/>
    </xf>
    <xf numFmtId="4" fontId="49" fillId="53" borderId="34" applyNumberFormat="0" applyProtection="0">
      <alignment vertical="center"/>
    </xf>
    <xf numFmtId="4" fontId="50" fillId="53" borderId="34" applyNumberFormat="0" applyProtection="0">
      <alignment vertical="center"/>
    </xf>
    <xf numFmtId="4" fontId="49" fillId="53" borderId="34" applyNumberFormat="0" applyProtection="0">
      <alignment horizontal="left" vertical="center" indent="1"/>
    </xf>
    <xf numFmtId="0" fontId="49" fillId="53" borderId="34" applyNumberFormat="0" applyProtection="0">
      <alignment horizontal="left" vertical="top" indent="1"/>
    </xf>
    <xf numFmtId="4" fontId="49" fillId="8" borderId="0" applyNumberFormat="0" applyProtection="0">
      <alignment horizontal="left" vertical="center" indent="1"/>
    </xf>
    <xf numFmtId="4" fontId="10" fillId="11" borderId="34" applyNumberFormat="0" applyProtection="0">
      <alignment horizontal="right" vertical="center"/>
    </xf>
    <xf numFmtId="4" fontId="10" fillId="10" borderId="34" applyNumberFormat="0" applyProtection="0">
      <alignment horizontal="right" vertical="center"/>
    </xf>
    <xf numFmtId="4" fontId="10" fillId="37" borderId="34" applyNumberFormat="0" applyProtection="0">
      <alignment horizontal="right" vertical="center"/>
    </xf>
    <xf numFmtId="4" fontId="10" fillId="23" borderId="34" applyNumberFormat="0" applyProtection="0">
      <alignment horizontal="right" vertical="center"/>
    </xf>
    <xf numFmtId="4" fontId="10" fillId="27" borderId="34" applyNumberFormat="0" applyProtection="0">
      <alignment horizontal="right" vertical="center"/>
    </xf>
    <xf numFmtId="4" fontId="10" fillId="46" borderId="34" applyNumberFormat="0" applyProtection="0">
      <alignment horizontal="right" vertical="center"/>
    </xf>
    <xf numFmtId="4" fontId="10" fillId="20" borderId="34" applyNumberFormat="0" applyProtection="0">
      <alignment horizontal="right" vertical="center"/>
    </xf>
    <xf numFmtId="4" fontId="10" fillId="58" borderId="34" applyNumberFormat="0" applyProtection="0">
      <alignment horizontal="right" vertical="center"/>
    </xf>
    <xf numFmtId="4" fontId="10" fillId="21" borderId="34" applyNumberFormat="0" applyProtection="0">
      <alignment horizontal="right" vertical="center"/>
    </xf>
    <xf numFmtId="4" fontId="49" fillId="59" borderId="35" applyNumberFormat="0" applyProtection="0">
      <alignment horizontal="left" vertical="center" indent="1"/>
    </xf>
    <xf numFmtId="4" fontId="49" fillId="59" borderId="35" applyNumberFormat="0" applyProtection="0">
      <alignment horizontal="left" vertical="center" indent="1"/>
    </xf>
    <xf numFmtId="4" fontId="10" fillId="60" borderId="0" applyNumberFormat="0" applyProtection="0">
      <alignment horizontal="left" vertical="center" indent="1"/>
    </xf>
    <xf numFmtId="4" fontId="51" fillId="19" borderId="0" applyNumberFormat="0" applyProtection="0">
      <alignment horizontal="left" vertical="center" indent="1"/>
    </xf>
    <xf numFmtId="4" fontId="10" fillId="8" borderId="34" applyNumberFormat="0" applyProtection="0">
      <alignment horizontal="right" vertical="center"/>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8" borderId="0" applyNumberFormat="0" applyProtection="0">
      <alignment horizontal="left" vertical="center" indent="1"/>
    </xf>
    <xf numFmtId="4" fontId="10" fillId="8" borderId="0" applyNumberFormat="0" applyProtection="0">
      <alignment horizontal="left" vertical="center" indent="1"/>
    </xf>
    <xf numFmtId="4" fontId="10" fillId="8" borderId="0" applyNumberFormat="0" applyProtection="0">
      <alignment horizontal="left" vertical="center" indent="1"/>
    </xf>
    <xf numFmtId="0" fontId="8" fillId="19" borderId="34" applyNumberFormat="0" applyProtection="0">
      <alignment horizontal="left" vertical="center" indent="1"/>
    </xf>
    <xf numFmtId="0" fontId="8" fillId="19" borderId="34" applyNumberFormat="0" applyProtection="0">
      <alignment horizontal="left" vertical="center" indent="1"/>
    </xf>
    <xf numFmtId="0" fontId="8" fillId="19" borderId="34" applyNumberFormat="0" applyProtection="0">
      <alignment horizontal="left" vertical="center" indent="1"/>
    </xf>
    <xf numFmtId="0" fontId="8" fillId="19" borderId="34" applyNumberFormat="0" applyProtection="0">
      <alignment horizontal="left" vertical="top" indent="1"/>
    </xf>
    <xf numFmtId="0" fontId="8" fillId="19" borderId="34" applyNumberFormat="0" applyProtection="0">
      <alignment horizontal="left" vertical="top" indent="1"/>
    </xf>
    <xf numFmtId="0" fontId="8" fillId="19" borderId="34" applyNumberFormat="0" applyProtection="0">
      <alignment horizontal="left" vertical="top" indent="1"/>
    </xf>
    <xf numFmtId="0" fontId="8" fillId="8" borderId="34" applyNumberFormat="0" applyProtection="0">
      <alignment horizontal="left" vertical="center" indent="1"/>
    </xf>
    <xf numFmtId="0" fontId="8" fillId="8" borderId="34" applyNumberFormat="0" applyProtection="0">
      <alignment horizontal="left" vertical="center" indent="1"/>
    </xf>
    <xf numFmtId="0" fontId="8" fillId="8" borderId="34" applyNumberFormat="0" applyProtection="0">
      <alignment horizontal="left" vertical="center" indent="1"/>
    </xf>
    <xf numFmtId="0" fontId="8" fillId="8" borderId="34" applyNumberFormat="0" applyProtection="0">
      <alignment horizontal="left" vertical="top" indent="1"/>
    </xf>
    <xf numFmtId="0" fontId="8" fillId="8" borderId="34" applyNumberFormat="0" applyProtection="0">
      <alignment horizontal="left" vertical="top" indent="1"/>
    </xf>
    <xf numFmtId="0" fontId="8" fillId="8" borderId="34" applyNumberFormat="0" applyProtection="0">
      <alignment horizontal="left" vertical="top" indent="1"/>
    </xf>
    <xf numFmtId="0" fontId="8" fillId="16" borderId="34" applyNumberFormat="0" applyProtection="0">
      <alignment horizontal="left" vertical="center" indent="1"/>
    </xf>
    <xf numFmtId="0" fontId="8" fillId="16" borderId="34" applyNumberFormat="0" applyProtection="0">
      <alignment horizontal="left" vertical="center" indent="1"/>
    </xf>
    <xf numFmtId="0" fontId="8" fillId="16" borderId="34" applyNumberFormat="0" applyProtection="0">
      <alignment horizontal="left" vertical="center" indent="1"/>
    </xf>
    <xf numFmtId="0" fontId="8" fillId="16" borderId="34" applyNumberFormat="0" applyProtection="0">
      <alignment horizontal="left" vertical="top" indent="1"/>
    </xf>
    <xf numFmtId="0" fontId="8" fillId="16" borderId="34" applyNumberFormat="0" applyProtection="0">
      <alignment horizontal="left" vertical="top" indent="1"/>
    </xf>
    <xf numFmtId="0" fontId="8" fillId="16" borderId="34" applyNumberFormat="0" applyProtection="0">
      <alignment horizontal="left" vertical="top" indent="1"/>
    </xf>
    <xf numFmtId="0" fontId="8" fillId="60" borderId="34" applyNumberFormat="0" applyProtection="0">
      <alignment horizontal="left" vertical="center" indent="1"/>
    </xf>
    <xf numFmtId="0" fontId="8" fillId="60" borderId="34" applyNumberFormat="0" applyProtection="0">
      <alignment horizontal="left" vertical="center" indent="1"/>
    </xf>
    <xf numFmtId="0" fontId="8" fillId="60" borderId="34" applyNumberFormat="0" applyProtection="0">
      <alignment horizontal="left" vertical="center" indent="1"/>
    </xf>
    <xf numFmtId="0" fontId="8" fillId="60" borderId="34" applyNumberFormat="0" applyProtection="0">
      <alignment horizontal="left" vertical="top" indent="1"/>
    </xf>
    <xf numFmtId="0" fontId="8" fillId="60" borderId="34" applyNumberFormat="0" applyProtection="0">
      <alignment horizontal="left" vertical="top" indent="1"/>
    </xf>
    <xf numFmtId="0" fontId="8" fillId="60" borderId="34" applyNumberFormat="0" applyProtection="0">
      <alignment horizontal="left" vertical="top" indent="1"/>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52" fillId="19" borderId="36" applyBorder="0"/>
    <xf numFmtId="4" fontId="10" fillId="12" borderId="34" applyNumberFormat="0" applyProtection="0">
      <alignment vertical="center"/>
    </xf>
    <xf numFmtId="4" fontId="53" fillId="12" borderId="34" applyNumberFormat="0" applyProtection="0">
      <alignment vertical="center"/>
    </xf>
    <xf numFmtId="4" fontId="10" fillId="12" borderId="34" applyNumberFormat="0" applyProtection="0">
      <alignment horizontal="left" vertical="center" indent="1"/>
    </xf>
    <xf numFmtId="0" fontId="10" fillId="12" borderId="34" applyNumberFormat="0" applyProtection="0">
      <alignment horizontal="left" vertical="top" indent="1"/>
    </xf>
    <xf numFmtId="4" fontId="10" fillId="60" borderId="34" applyNumberFormat="0" applyProtection="0">
      <alignment horizontal="right" vertical="center"/>
    </xf>
    <xf numFmtId="4" fontId="53" fillId="60" borderId="34" applyNumberFormat="0" applyProtection="0">
      <alignment horizontal="right" vertical="center"/>
    </xf>
    <xf numFmtId="4" fontId="10" fillId="8" borderId="34" applyNumberFormat="0" applyProtection="0">
      <alignment horizontal="left" vertical="center" indent="1"/>
    </xf>
    <xf numFmtId="0" fontId="10" fillId="8" borderId="34" applyNumberFormat="0" applyProtection="0">
      <alignment horizontal="left" vertical="top" indent="1"/>
    </xf>
    <xf numFmtId="4" fontId="54" fillId="61" borderId="0" applyNumberFormat="0" applyProtection="0">
      <alignment horizontal="left" vertical="center" indent="1"/>
    </xf>
    <xf numFmtId="0" fontId="55" fillId="62" borderId="11"/>
    <xf numFmtId="0" fontId="55" fillId="62" borderId="11"/>
    <xf numFmtId="0" fontId="55" fillId="62" borderId="11"/>
    <xf numFmtId="0" fontId="55" fillId="62" borderId="11"/>
    <xf numFmtId="0" fontId="55" fillId="62" borderId="11"/>
    <xf numFmtId="0" fontId="55" fillId="62" borderId="11"/>
    <xf numFmtId="0" fontId="55" fillId="62" borderId="11"/>
    <xf numFmtId="0" fontId="55" fillId="62" borderId="11"/>
    <xf numFmtId="4" fontId="56" fillId="60" borderId="34" applyNumberFormat="0" applyProtection="0">
      <alignment horizontal="right" vertical="center"/>
    </xf>
    <xf numFmtId="0" fontId="57" fillId="0" borderId="0" applyNumberFormat="0" applyFill="0" applyBorder="0" applyAlignment="0" applyProtection="0"/>
    <xf numFmtId="0" fontId="8" fillId="63" borderId="0"/>
    <xf numFmtId="0" fontId="8" fillId="0" borderId="0" applyFont="0" applyFill="0" applyBorder="0" applyAlignment="0" applyProtection="0"/>
    <xf numFmtId="0" fontId="8" fillId="0" borderId="0" applyFont="0" applyFill="0" applyBorder="0" applyAlignment="0" applyProtection="0"/>
    <xf numFmtId="0" fontId="58" fillId="0" borderId="37" applyNumberFormat="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77" fontId="60" fillId="0" borderId="5" applyFill="0"/>
    <xf numFmtId="177" fontId="60" fillId="0" borderId="5" applyFill="0"/>
    <xf numFmtId="177" fontId="60" fillId="0" borderId="5" applyFill="0"/>
    <xf numFmtId="177" fontId="60" fillId="0" borderId="5" applyFill="0"/>
    <xf numFmtId="177" fontId="60" fillId="0" borderId="5" applyFill="0"/>
    <xf numFmtId="177" fontId="60" fillId="0" borderId="5" applyFill="0"/>
    <xf numFmtId="177" fontId="60" fillId="0" borderId="5" applyFill="0"/>
    <xf numFmtId="177" fontId="60" fillId="0" borderId="5" applyFill="0"/>
    <xf numFmtId="0" fontId="22" fillId="0" borderId="38" applyNumberFormat="0" applyFill="0" applyAlignment="0" applyProtection="0"/>
    <xf numFmtId="0" fontId="22" fillId="0" borderId="39" applyNumberFormat="0" applyFill="0" applyAlignment="0" applyProtection="0"/>
    <xf numFmtId="0" fontId="22" fillId="0" borderId="39" applyNumberFormat="0" applyFill="0" applyAlignment="0" applyProtection="0"/>
    <xf numFmtId="42" fontId="8" fillId="0" borderId="0" applyFont="0" applyFill="0" applyBorder="0" applyAlignment="0" applyProtection="0"/>
    <xf numFmtId="44" fontId="8"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71" borderId="0" applyNumberFormat="0" applyBorder="0" applyAlignment="0" applyProtection="0"/>
    <xf numFmtId="0" fontId="67" fillId="70" borderId="0" applyNumberFormat="0" applyBorder="0" applyAlignment="0" applyProtection="0"/>
    <xf numFmtId="0" fontId="67" fillId="70" borderId="0" applyNumberFormat="0" applyBorder="0" applyAlignment="0" applyProtection="0"/>
    <xf numFmtId="0" fontId="67" fillId="70" borderId="0" applyNumberFormat="0" applyBorder="0" applyAlignment="0" applyProtection="0"/>
    <xf numFmtId="0" fontId="67" fillId="70" borderId="0" applyNumberFormat="0" applyBorder="0" applyAlignment="0" applyProtection="0"/>
    <xf numFmtId="0" fontId="67" fillId="70" borderId="0" applyNumberFormat="0" applyBorder="0" applyAlignment="0" applyProtection="0"/>
    <xf numFmtId="0" fontId="17" fillId="47" borderId="63" applyNumberFormat="0" applyAlignment="0" applyProtection="0"/>
    <xf numFmtId="0" fontId="17" fillId="47" borderId="63" applyNumberFormat="0" applyAlignment="0" applyProtection="0"/>
    <xf numFmtId="0" fontId="17" fillId="47" borderId="63" applyNumberFormat="0" applyAlignment="0" applyProtection="0"/>
    <xf numFmtId="0" fontId="17" fillId="47" borderId="63" applyNumberFormat="0" applyAlignment="0" applyProtection="0"/>
    <xf numFmtId="0" fontId="18" fillId="22" borderId="63" applyNumberFormat="0" applyAlignment="0" applyProtection="0"/>
    <xf numFmtId="0" fontId="17" fillId="47" borderId="63" applyNumberFormat="0" applyAlignment="0" applyProtection="0"/>
    <xf numFmtId="0" fontId="18" fillId="22" borderId="63" applyNumberFormat="0" applyAlignment="0" applyProtection="0"/>
    <xf numFmtId="164" fontId="2" fillId="0" borderId="0" applyFont="0" applyFill="0" applyBorder="0" applyAlignment="0" applyProtection="0"/>
    <xf numFmtId="0" fontId="37" fillId="44" borderId="63" applyNumberFormat="0" applyAlignment="0" applyProtection="0"/>
    <xf numFmtId="0" fontId="37" fillId="44" borderId="63" applyNumberFormat="0" applyAlignment="0" applyProtection="0"/>
    <xf numFmtId="0" fontId="37" fillId="44" borderId="63" applyNumberFormat="0" applyAlignment="0" applyProtection="0"/>
    <xf numFmtId="0" fontId="37" fillId="44" borderId="63" applyNumberFormat="0" applyAlignment="0" applyProtection="0"/>
    <xf numFmtId="0" fontId="38" fillId="18" borderId="63" applyNumberFormat="0" applyAlignment="0" applyProtection="0"/>
    <xf numFmtId="0" fontId="37" fillId="44" borderId="63" applyNumberFormat="0" applyAlignment="0" applyProtection="0"/>
    <xf numFmtId="0" fontId="38" fillId="18" borderId="6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12" borderId="64" applyNumberFormat="0" applyFont="0" applyAlignment="0" applyProtection="0"/>
    <xf numFmtId="0" fontId="8" fillId="12" borderId="64" applyNumberFormat="0" applyFont="0" applyAlignment="0" applyProtection="0"/>
    <xf numFmtId="0" fontId="8" fillId="43" borderId="64" applyNumberFormat="0" applyFont="0" applyAlignment="0" applyProtection="0"/>
    <xf numFmtId="0" fontId="8" fillId="12" borderId="64" applyNumberFormat="0" applyFont="0" applyAlignment="0" applyProtection="0"/>
    <xf numFmtId="0" fontId="11" fillId="12" borderId="64" applyNumberFormat="0" applyFont="0" applyAlignment="0" applyProtection="0"/>
    <xf numFmtId="0" fontId="2" fillId="3" borderId="2" applyNumberFormat="0" applyFont="0" applyAlignment="0" applyProtection="0"/>
    <xf numFmtId="0" fontId="47" fillId="22" borderId="33" applyNumberFormat="0" applyAlignment="0" applyProtection="0"/>
    <xf numFmtId="0" fontId="47" fillId="47" borderId="33" applyNumberFormat="0" applyAlignment="0" applyProtection="0"/>
    <xf numFmtId="0" fontId="47" fillId="22" borderId="33" applyNumberFormat="0" applyAlignment="0" applyProtection="0"/>
    <xf numFmtId="0" fontId="68" fillId="2" borderId="6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 fontId="49" fillId="53" borderId="34" applyNumberFormat="0" applyProtection="0">
      <alignment vertical="center"/>
    </xf>
    <xf numFmtId="4" fontId="50" fillId="53" borderId="34" applyNumberFormat="0" applyProtection="0">
      <alignment vertical="center"/>
    </xf>
    <xf numFmtId="4" fontId="49" fillId="53" borderId="34" applyNumberFormat="0" applyProtection="0">
      <alignment horizontal="left" vertical="center" indent="1"/>
    </xf>
    <xf numFmtId="0" fontId="49" fillId="53" borderId="34" applyNumberFormat="0" applyProtection="0">
      <alignment horizontal="left" vertical="top" indent="1"/>
    </xf>
    <xf numFmtId="4" fontId="10" fillId="11" borderId="34" applyNumberFormat="0" applyProtection="0">
      <alignment horizontal="right" vertical="center"/>
    </xf>
    <xf numFmtId="4" fontId="10" fillId="10" borderId="34" applyNumberFormat="0" applyProtection="0">
      <alignment horizontal="right" vertical="center"/>
    </xf>
    <xf numFmtId="4" fontId="10" fillId="37" borderId="34" applyNumberFormat="0" applyProtection="0">
      <alignment horizontal="right" vertical="center"/>
    </xf>
    <xf numFmtId="4" fontId="10" fillId="23" borderId="34" applyNumberFormat="0" applyProtection="0">
      <alignment horizontal="right" vertical="center"/>
    </xf>
    <xf numFmtId="4" fontId="10" fillId="27" borderId="34" applyNumberFormat="0" applyProtection="0">
      <alignment horizontal="right" vertical="center"/>
    </xf>
    <xf numFmtId="4" fontId="10" fillId="46" borderId="34" applyNumberFormat="0" applyProtection="0">
      <alignment horizontal="right" vertical="center"/>
    </xf>
    <xf numFmtId="4" fontId="10" fillId="20" borderId="34" applyNumberFormat="0" applyProtection="0">
      <alignment horizontal="right" vertical="center"/>
    </xf>
    <xf numFmtId="4" fontId="10" fillId="58" borderId="34" applyNumberFormat="0" applyProtection="0">
      <alignment horizontal="right" vertical="center"/>
    </xf>
    <xf numFmtId="4" fontId="10" fillId="21" borderId="34" applyNumberFormat="0" applyProtection="0">
      <alignment horizontal="right" vertical="center"/>
    </xf>
    <xf numFmtId="4" fontId="49" fillId="59" borderId="35" applyNumberFormat="0" applyProtection="0">
      <alignment horizontal="left" vertical="center" indent="1"/>
    </xf>
    <xf numFmtId="4" fontId="10" fillId="8" borderId="34" applyNumberFormat="0" applyProtection="0">
      <alignment horizontal="right" vertical="center"/>
    </xf>
    <xf numFmtId="0" fontId="8" fillId="19" borderId="34" applyNumberFormat="0" applyProtection="0">
      <alignment horizontal="left" vertical="center" indent="1"/>
    </xf>
    <xf numFmtId="0" fontId="8" fillId="19" borderId="34" applyNumberFormat="0" applyProtection="0">
      <alignment horizontal="left" vertical="center" indent="1"/>
    </xf>
    <xf numFmtId="0" fontId="8" fillId="19" borderId="34" applyNumberFormat="0" applyProtection="0">
      <alignment horizontal="left" vertical="top" indent="1"/>
    </xf>
    <xf numFmtId="0" fontId="8" fillId="19" borderId="34" applyNumberFormat="0" applyProtection="0">
      <alignment horizontal="left" vertical="top" indent="1"/>
    </xf>
    <xf numFmtId="0" fontId="8" fillId="8" borderId="34" applyNumberFormat="0" applyProtection="0">
      <alignment horizontal="left" vertical="center" indent="1"/>
    </xf>
    <xf numFmtId="0" fontId="8" fillId="8" borderId="34" applyNumberFormat="0" applyProtection="0">
      <alignment horizontal="left" vertical="center" indent="1"/>
    </xf>
    <xf numFmtId="0" fontId="8" fillId="8" borderId="34" applyNumberFormat="0" applyProtection="0">
      <alignment horizontal="left" vertical="top" indent="1"/>
    </xf>
    <xf numFmtId="0" fontId="8" fillId="8" borderId="34" applyNumberFormat="0" applyProtection="0">
      <alignment horizontal="left" vertical="top" indent="1"/>
    </xf>
    <xf numFmtId="0" fontId="8" fillId="16" borderId="34" applyNumberFormat="0" applyProtection="0">
      <alignment horizontal="left" vertical="center" indent="1"/>
    </xf>
    <xf numFmtId="0" fontId="8" fillId="16" borderId="34" applyNumberFormat="0" applyProtection="0">
      <alignment horizontal="left" vertical="center" indent="1"/>
    </xf>
    <xf numFmtId="0" fontId="8" fillId="16" borderId="34" applyNumberFormat="0" applyProtection="0">
      <alignment horizontal="left" vertical="top" indent="1"/>
    </xf>
    <xf numFmtId="0" fontId="8" fillId="16" borderId="34" applyNumberFormat="0" applyProtection="0">
      <alignment horizontal="left" vertical="top" indent="1"/>
    </xf>
    <xf numFmtId="0" fontId="8" fillId="60" borderId="34" applyNumberFormat="0" applyProtection="0">
      <alignment horizontal="left" vertical="center" indent="1"/>
    </xf>
    <xf numFmtId="0" fontId="8" fillId="60" borderId="34" applyNumberFormat="0" applyProtection="0">
      <alignment horizontal="left" vertical="center" indent="1"/>
    </xf>
    <xf numFmtId="0" fontId="8" fillId="60" borderId="34" applyNumberFormat="0" applyProtection="0">
      <alignment horizontal="left" vertical="top" indent="1"/>
    </xf>
    <xf numFmtId="0" fontId="8" fillId="60" borderId="34" applyNumberFormat="0" applyProtection="0">
      <alignment horizontal="left" vertical="top" indent="1"/>
    </xf>
    <xf numFmtId="0" fontId="52" fillId="19" borderId="36" applyBorder="0"/>
    <xf numFmtId="4" fontId="10" fillId="12" borderId="34" applyNumberFormat="0" applyProtection="0">
      <alignment vertical="center"/>
    </xf>
    <xf numFmtId="4" fontId="53" fillId="12" borderId="34" applyNumberFormat="0" applyProtection="0">
      <alignment vertical="center"/>
    </xf>
    <xf numFmtId="4" fontId="10" fillId="12" borderId="34" applyNumberFormat="0" applyProtection="0">
      <alignment horizontal="left" vertical="center" indent="1"/>
    </xf>
    <xf numFmtId="0" fontId="10" fillId="12" borderId="34" applyNumberFormat="0" applyProtection="0">
      <alignment horizontal="left" vertical="top" indent="1"/>
    </xf>
    <xf numFmtId="4" fontId="10" fillId="60" borderId="34" applyNumberFormat="0" applyProtection="0">
      <alignment horizontal="right" vertical="center"/>
    </xf>
    <xf numFmtId="4" fontId="53" fillId="60" borderId="34" applyNumberFormat="0" applyProtection="0">
      <alignment horizontal="right" vertical="center"/>
    </xf>
    <xf numFmtId="4" fontId="10" fillId="8" borderId="34" applyNumberFormat="0" applyProtection="0">
      <alignment horizontal="left" vertical="center" indent="1"/>
    </xf>
    <xf numFmtId="0" fontId="10" fillId="8" borderId="34" applyNumberFormat="0" applyProtection="0">
      <alignment horizontal="left" vertical="top" indent="1"/>
    </xf>
    <xf numFmtId="4" fontId="56" fillId="60" borderId="34" applyNumberFormat="0" applyProtection="0">
      <alignment horizontal="right" vertical="center"/>
    </xf>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177" fontId="60" fillId="0" borderId="52" applyFill="0"/>
    <xf numFmtId="0" fontId="22" fillId="0" borderId="65" applyNumberFormat="0" applyFill="0" applyAlignment="0" applyProtection="0"/>
    <xf numFmtId="0" fontId="22" fillId="0" borderId="66" applyNumberFormat="0" applyFill="0" applyAlignment="0" applyProtection="0"/>
    <xf numFmtId="0" fontId="22" fillId="0" borderId="65" applyNumberFormat="0" applyFill="0" applyAlignment="0" applyProtection="0"/>
    <xf numFmtId="0" fontId="69" fillId="0" borderId="61" applyNumberFormat="0" applyFill="0" applyAlignment="0" applyProtection="0"/>
  </cellStyleXfs>
  <cellXfs count="121">
    <xf numFmtId="0" fontId="0" fillId="0" borderId="0" xfId="0"/>
    <xf numFmtId="0" fontId="2" fillId="0" borderId="0" xfId="1"/>
    <xf numFmtId="0" fontId="2" fillId="0" borderId="0" xfId="2" applyFont="1" applyProtection="1"/>
    <xf numFmtId="0" fontId="1" fillId="0" borderId="0" xfId="2"/>
    <xf numFmtId="0" fontId="2" fillId="0" borderId="17" xfId="2" applyFont="1" applyBorder="1" applyAlignment="1" applyProtection="1">
      <alignment vertical="center"/>
    </xf>
    <xf numFmtId="0" fontId="2" fillId="0" borderId="18" xfId="2" applyFont="1" applyBorder="1" applyAlignment="1" applyProtection="1">
      <alignment vertical="center"/>
    </xf>
    <xf numFmtId="0" fontId="2" fillId="0" borderId="20" xfId="2" applyFont="1" applyBorder="1" applyAlignment="1" applyProtection="1">
      <alignment vertical="center"/>
    </xf>
    <xf numFmtId="0" fontId="2" fillId="0" borderId="21" xfId="2" applyFont="1" applyBorder="1" applyAlignment="1" applyProtection="1">
      <alignment vertical="center"/>
    </xf>
    <xf numFmtId="0" fontId="5" fillId="0" borderId="40" xfId="2" applyFont="1" applyFill="1" applyBorder="1" applyAlignment="1" applyProtection="1">
      <alignment horizontal="center" vertical="center"/>
    </xf>
    <xf numFmtId="0" fontId="2" fillId="0" borderId="0" xfId="2" applyFont="1" applyFill="1" applyAlignment="1" applyProtection="1">
      <alignment horizontal="center"/>
    </xf>
    <xf numFmtId="0" fontId="2" fillId="0" borderId="0" xfId="2" applyFont="1" applyFill="1" applyProtection="1"/>
    <xf numFmtId="0" fontId="2" fillId="0" borderId="0" xfId="2" applyFont="1" applyAlignment="1" applyProtection="1">
      <alignment wrapText="1"/>
    </xf>
    <xf numFmtId="0" fontId="2" fillId="64" borderId="0" xfId="2" applyFont="1" applyFill="1" applyProtection="1"/>
    <xf numFmtId="0" fontId="2" fillId="0" borderId="0" xfId="2" applyFont="1" applyAlignment="1" applyProtection="1">
      <alignment horizontal="center" wrapText="1"/>
    </xf>
    <xf numFmtId="0" fontId="2" fillId="0" borderId="3" xfId="2" applyFont="1" applyBorder="1" applyProtection="1"/>
    <xf numFmtId="0" fontId="62" fillId="64" borderId="0" xfId="2" applyFont="1" applyFill="1" applyProtection="1"/>
    <xf numFmtId="0" fontId="4" fillId="4" borderId="7" xfId="3" applyFont="1" applyFill="1" applyBorder="1" applyAlignment="1" applyProtection="1">
      <alignment horizontal="center" vertical="center" wrapText="1"/>
    </xf>
    <xf numFmtId="0" fontId="4" fillId="4" borderId="8" xfId="3" applyFont="1" applyFill="1" applyBorder="1" applyAlignment="1" applyProtection="1">
      <alignment horizontal="center" vertical="center" wrapText="1"/>
    </xf>
    <xf numFmtId="14" fontId="4" fillId="4" borderId="8" xfId="3" applyNumberFormat="1" applyFont="1" applyFill="1" applyBorder="1" applyAlignment="1" applyProtection="1">
      <alignment horizontal="center" vertical="center" wrapText="1"/>
    </xf>
    <xf numFmtId="0" fontId="4" fillId="4" borderId="41" xfId="3" applyFont="1" applyFill="1" applyBorder="1" applyAlignment="1" applyProtection="1">
      <alignment horizontal="center" vertical="center" wrapText="1"/>
    </xf>
    <xf numFmtId="0" fontId="4" fillId="4" borderId="9" xfId="3" applyFont="1" applyFill="1" applyBorder="1" applyAlignment="1" applyProtection="1">
      <alignment horizontal="center" vertical="center" wrapText="1"/>
    </xf>
    <xf numFmtId="0" fontId="4" fillId="4" borderId="10" xfId="3" applyFont="1" applyFill="1" applyBorder="1" applyAlignment="1" applyProtection="1">
      <alignment horizontal="center" vertical="center" wrapText="1"/>
    </xf>
    <xf numFmtId="0" fontId="5" fillId="0" borderId="42" xfId="2" applyFont="1" applyFill="1" applyBorder="1" applyAlignment="1" applyProtection="1">
      <alignment horizontal="center" vertical="center"/>
    </xf>
    <xf numFmtId="0" fontId="5" fillId="0" borderId="42" xfId="2" applyFont="1" applyFill="1" applyBorder="1" applyAlignment="1" applyProtection="1">
      <alignment horizontal="center" vertical="center" wrapText="1"/>
    </xf>
    <xf numFmtId="14" fontId="5" fillId="0" borderId="42" xfId="2" applyNumberFormat="1" applyFont="1" applyFill="1" applyBorder="1" applyAlignment="1" applyProtection="1">
      <alignment horizontal="center" vertical="center"/>
    </xf>
    <xf numFmtId="166" fontId="5" fillId="0" borderId="42" xfId="2" applyNumberFormat="1" applyFont="1" applyFill="1" applyBorder="1" applyAlignment="1" applyProtection="1">
      <alignment horizontal="left" vertical="center"/>
    </xf>
    <xf numFmtId="166" fontId="5" fillId="0" borderId="43" xfId="2" applyNumberFormat="1" applyFont="1" applyFill="1" applyBorder="1" applyAlignment="1" applyProtection="1">
      <alignment horizontal="left" vertical="center"/>
    </xf>
    <xf numFmtId="9" fontId="5" fillId="0" borderId="40" xfId="4" applyFont="1" applyFill="1" applyBorder="1" applyAlignment="1" applyProtection="1">
      <alignment horizontal="center" vertical="center"/>
    </xf>
    <xf numFmtId="9" fontId="5" fillId="0" borderId="42" xfId="4" applyFont="1" applyFill="1" applyBorder="1" applyAlignment="1" applyProtection="1">
      <alignment horizontal="center" vertical="center"/>
    </xf>
    <xf numFmtId="9" fontId="5" fillId="0" borderId="44" xfId="4" applyFont="1" applyFill="1" applyBorder="1" applyAlignment="1" applyProtection="1">
      <alignment horizontal="center" vertical="center"/>
    </xf>
    <xf numFmtId="166" fontId="5" fillId="0" borderId="40" xfId="2" applyNumberFormat="1" applyFont="1" applyFill="1" applyBorder="1" applyAlignment="1" applyProtection="1">
      <alignment horizontal="left" vertical="center"/>
    </xf>
    <xf numFmtId="166" fontId="5" fillId="0" borderId="44" xfId="2" applyNumberFormat="1" applyFont="1" applyFill="1" applyBorder="1" applyAlignment="1" applyProtection="1">
      <alignment horizontal="left" vertical="center"/>
    </xf>
    <xf numFmtId="0" fontId="5" fillId="0" borderId="12" xfId="2" applyFont="1" applyFill="1" applyBorder="1" applyAlignment="1" applyProtection="1">
      <alignment horizontal="left" vertical="center"/>
    </xf>
    <xf numFmtId="0" fontId="5" fillId="0" borderId="44" xfId="2" applyFont="1" applyFill="1" applyBorder="1" applyAlignment="1" applyProtection="1">
      <alignment horizontal="left" vertical="center" wrapText="1"/>
    </xf>
    <xf numFmtId="0" fontId="2" fillId="0" borderId="45" xfId="2" applyFont="1" applyBorder="1" applyProtection="1"/>
    <xf numFmtId="0" fontId="2" fillId="0" borderId="42" xfId="2" applyFont="1" applyBorder="1" applyProtection="1"/>
    <xf numFmtId="0" fontId="2" fillId="0" borderId="45" xfId="2" applyFont="1" applyBorder="1" applyAlignment="1" applyProtection="1">
      <alignment horizontal="center"/>
    </xf>
    <xf numFmtId="0" fontId="2" fillId="0" borderId="48" xfId="2" applyFont="1" applyBorder="1" applyAlignment="1" applyProtection="1">
      <alignment vertical="center"/>
    </xf>
    <xf numFmtId="0" fontId="2" fillId="0" borderId="49" xfId="2" applyFont="1" applyBorder="1" applyAlignment="1" applyProtection="1">
      <alignment vertical="center"/>
    </xf>
    <xf numFmtId="0" fontId="5" fillId="7" borderId="47" xfId="2" applyFont="1" applyFill="1" applyBorder="1" applyAlignment="1" applyProtection="1">
      <alignment horizontal="center" vertical="center"/>
    </xf>
    <xf numFmtId="166" fontId="4" fillId="6" borderId="46" xfId="2" applyNumberFormat="1" applyFont="1" applyFill="1" applyBorder="1" applyAlignment="1" applyProtection="1">
      <alignment horizontal="center" vertical="center"/>
    </xf>
    <xf numFmtId="166" fontId="4" fillId="7" borderId="46" xfId="2" applyNumberFormat="1" applyFont="1" applyFill="1" applyBorder="1" applyAlignment="1" applyProtection="1">
      <alignment horizontal="center" vertical="center"/>
    </xf>
    <xf numFmtId="0" fontId="2" fillId="0" borderId="0" xfId="2" applyFont="1" applyFill="1" applyBorder="1" applyAlignment="1" applyProtection="1">
      <alignment vertical="center"/>
    </xf>
    <xf numFmtId="0" fontId="5" fillId="0" borderId="0" xfId="2" applyFont="1" applyFill="1" applyBorder="1" applyAlignment="1" applyProtection="1">
      <alignment horizontal="center" vertical="center"/>
    </xf>
    <xf numFmtId="166" fontId="4" fillId="0" borderId="0" xfId="2" applyNumberFormat="1" applyFont="1" applyFill="1" applyBorder="1" applyAlignment="1" applyProtection="1">
      <alignment horizontal="center" vertical="center"/>
    </xf>
    <xf numFmtId="166" fontId="4" fillId="0" borderId="0" xfId="2" applyNumberFormat="1" applyFont="1" applyFill="1" applyBorder="1" applyAlignment="1" applyProtection="1">
      <alignment horizontal="left" vertical="center"/>
    </xf>
    <xf numFmtId="0" fontId="4" fillId="4" borderId="51" xfId="3" applyFont="1" applyFill="1" applyBorder="1" applyAlignment="1" applyProtection="1">
      <alignment vertical="center"/>
    </xf>
    <xf numFmtId="0" fontId="4" fillId="4" borderId="57" xfId="3" applyFont="1" applyFill="1" applyBorder="1" applyAlignment="1" applyProtection="1">
      <alignment vertical="center" wrapText="1"/>
    </xf>
    <xf numFmtId="0" fontId="4" fillId="4" borderId="55" xfId="3" applyFont="1" applyFill="1" applyBorder="1" applyAlignment="1" applyProtection="1">
      <alignment horizontal="center" vertical="center" wrapText="1"/>
    </xf>
    <xf numFmtId="0" fontId="4" fillId="4" borderId="56" xfId="3" applyFont="1" applyFill="1" applyBorder="1" applyAlignment="1" applyProtection="1">
      <alignment horizontal="center" vertical="center" wrapText="1"/>
    </xf>
    <xf numFmtId="0" fontId="4" fillId="67" borderId="55" xfId="3" applyFont="1" applyFill="1" applyBorder="1" applyAlignment="1" applyProtection="1">
      <alignment horizontal="center" vertical="center" wrapText="1"/>
    </xf>
    <xf numFmtId="0" fontId="4" fillId="67" borderId="13" xfId="3" applyFont="1" applyFill="1" applyBorder="1" applyAlignment="1" applyProtection="1">
      <alignment horizontal="center" vertical="center" wrapText="1"/>
    </xf>
    <xf numFmtId="0" fontId="4" fillId="67" borderId="14" xfId="3" applyFont="1" applyFill="1" applyBorder="1" applyAlignment="1" applyProtection="1">
      <alignment horizontal="center" vertical="center" wrapText="1"/>
    </xf>
    <xf numFmtId="0" fontId="4" fillId="67" borderId="15" xfId="3" applyFont="1" applyFill="1" applyBorder="1" applyAlignment="1" applyProtection="1">
      <alignment horizontal="center" vertical="center" wrapText="1"/>
    </xf>
    <xf numFmtId="166" fontId="1" fillId="5" borderId="11" xfId="2" applyNumberFormat="1" applyFill="1" applyBorder="1" applyAlignment="1">
      <alignment horizontal="center" vertical="center"/>
    </xf>
    <xf numFmtId="0" fontId="2" fillId="66" borderId="0" xfId="2" applyFont="1" applyFill="1" applyBorder="1" applyAlignment="1" applyProtection="1">
      <alignment vertical="center"/>
    </xf>
    <xf numFmtId="0" fontId="2" fillId="68" borderId="0" xfId="2" applyFont="1" applyFill="1" applyBorder="1" applyAlignment="1" applyProtection="1">
      <alignment vertical="center"/>
    </xf>
    <xf numFmtId="0" fontId="2" fillId="69" borderId="0" xfId="1" applyFill="1"/>
    <xf numFmtId="0" fontId="65" fillId="0" borderId="0" xfId="2" applyFont="1" applyFill="1" applyBorder="1" applyAlignment="1" applyProtection="1">
      <alignment vertical="center"/>
    </xf>
    <xf numFmtId="0" fontId="65" fillId="0" borderId="0" xfId="1" applyFont="1"/>
    <xf numFmtId="0" fontId="66" fillId="0" borderId="0" xfId="1" applyFont="1"/>
    <xf numFmtId="166" fontId="5" fillId="66" borderId="42" xfId="2" applyNumberFormat="1" applyFont="1" applyFill="1" applyBorder="1" applyAlignment="1" applyProtection="1">
      <alignment horizontal="left" vertical="center"/>
    </xf>
    <xf numFmtId="0" fontId="5" fillId="0" borderId="47" xfId="2" applyFont="1" applyFill="1" applyBorder="1" applyAlignment="1" applyProtection="1">
      <alignment horizontal="center" vertical="center"/>
    </xf>
    <xf numFmtId="166" fontId="4" fillId="0" borderId="58" xfId="2" applyNumberFormat="1" applyFont="1" applyFill="1" applyBorder="1" applyAlignment="1" applyProtection="1">
      <alignment horizontal="center" vertical="center"/>
    </xf>
    <xf numFmtId="166" fontId="4" fillId="0" borderId="47" xfId="2" applyNumberFormat="1" applyFont="1" applyFill="1" applyBorder="1" applyAlignment="1" applyProtection="1">
      <alignment horizontal="center" vertical="center"/>
    </xf>
    <xf numFmtId="166" fontId="4" fillId="6" borderId="58" xfId="2" applyNumberFormat="1" applyFont="1" applyFill="1" applyBorder="1" applyAlignment="1" applyProtection="1">
      <alignment horizontal="center" vertical="center"/>
    </xf>
    <xf numFmtId="0" fontId="2" fillId="0" borderId="0" xfId="2" applyFont="1" applyBorder="1" applyProtection="1"/>
    <xf numFmtId="0" fontId="2" fillId="0" borderId="0" xfId="2" applyFont="1" applyBorder="1" applyAlignment="1" applyProtection="1">
      <alignment wrapText="1"/>
    </xf>
    <xf numFmtId="0" fontId="2" fillId="0" borderId="0" xfId="2" applyFont="1" applyBorder="1" applyAlignment="1" applyProtection="1">
      <alignment horizontal="center" wrapText="1"/>
    </xf>
    <xf numFmtId="0" fontId="0" fillId="0" borderId="0" xfId="2" applyFont="1" applyProtection="1"/>
    <xf numFmtId="0" fontId="5" fillId="0" borderId="0" xfId="2" applyFont="1" applyFill="1" applyBorder="1" applyAlignment="1" applyProtection="1">
      <alignment horizontal="center" vertical="center" wrapText="1"/>
    </xf>
    <xf numFmtId="0" fontId="5" fillId="0" borderId="0" xfId="2" applyFont="1" applyFill="1" applyBorder="1" applyAlignment="1" applyProtection="1">
      <alignment horizontal="center" vertical="top" wrapText="1"/>
    </xf>
    <xf numFmtId="0" fontId="0" fillId="0" borderId="0" xfId="2" applyFont="1" applyAlignment="1" applyProtection="1">
      <alignment horizontal="center" vertical="center" wrapText="1"/>
    </xf>
    <xf numFmtId="0" fontId="2" fillId="0" borderId="0" xfId="2" applyFont="1" applyAlignment="1" applyProtection="1">
      <alignment vertical="center"/>
    </xf>
    <xf numFmtId="0" fontId="4" fillId="65" borderId="62" xfId="3" applyFont="1" applyFill="1" applyBorder="1" applyAlignment="1" applyProtection="1">
      <alignment horizontal="center" vertical="center" wrapText="1"/>
    </xf>
    <xf numFmtId="0" fontId="2" fillId="64" borderId="62" xfId="2" applyFont="1" applyFill="1" applyBorder="1" applyAlignment="1" applyProtection="1">
      <alignment wrapText="1"/>
    </xf>
    <xf numFmtId="0" fontId="5" fillId="65" borderId="0" xfId="2" applyFont="1" applyFill="1" applyBorder="1" applyAlignment="1" applyProtection="1">
      <alignment horizontal="center" vertical="center"/>
    </xf>
    <xf numFmtId="0" fontId="2" fillId="0" borderId="0" xfId="2" applyFont="1" applyAlignment="1" applyProtection="1">
      <alignment horizontal="center"/>
    </xf>
    <xf numFmtId="166" fontId="5" fillId="68" borderId="42" xfId="2" applyNumberFormat="1" applyFont="1" applyFill="1" applyBorder="1" applyAlignment="1" applyProtection="1">
      <alignment horizontal="left" vertical="center"/>
    </xf>
    <xf numFmtId="166" fontId="5" fillId="66" borderId="50" xfId="2" applyNumberFormat="1" applyFont="1" applyFill="1" applyBorder="1" applyAlignment="1" applyProtection="1">
      <alignment horizontal="left" vertical="center"/>
    </xf>
    <xf numFmtId="166" fontId="5" fillId="66" borderId="46" xfId="2" applyNumberFormat="1" applyFont="1" applyFill="1" applyBorder="1" applyAlignment="1" applyProtection="1">
      <alignment horizontal="left" vertical="center"/>
    </xf>
    <xf numFmtId="166" fontId="5" fillId="68" borderId="50" xfId="2" applyNumberFormat="1" applyFont="1" applyFill="1" applyBorder="1" applyAlignment="1" applyProtection="1">
      <alignment horizontal="left" vertical="center"/>
    </xf>
    <xf numFmtId="0" fontId="0" fillId="0" borderId="69" xfId="0" applyFill="1" applyBorder="1" applyAlignment="1">
      <alignment horizontal="left" vertical="center" wrapText="1"/>
    </xf>
    <xf numFmtId="0" fontId="0" fillId="0" borderId="20" xfId="0" applyFill="1" applyBorder="1" applyAlignment="1">
      <alignment horizontal="left" vertical="center" wrapText="1"/>
    </xf>
    <xf numFmtId="0" fontId="0" fillId="0" borderId="69" xfId="0" applyBorder="1" applyAlignment="1">
      <alignment horizontal="left" vertical="center" wrapText="1"/>
    </xf>
    <xf numFmtId="0" fontId="0" fillId="0" borderId="20" xfId="0" applyBorder="1" applyAlignment="1">
      <alignment horizontal="left" vertical="center" wrapText="1"/>
    </xf>
    <xf numFmtId="0" fontId="70" fillId="72" borderId="67" xfId="0" applyFont="1" applyFill="1" applyBorder="1" applyAlignment="1">
      <alignment horizontal="left" vertical="center"/>
    </xf>
    <xf numFmtId="164" fontId="70" fillId="72" borderId="68" xfId="0" applyNumberFormat="1" applyFont="1" applyFill="1" applyBorder="1" applyAlignment="1">
      <alignment vertical="center"/>
    </xf>
    <xf numFmtId="0" fontId="4" fillId="4" borderId="20" xfId="3" applyFont="1" applyFill="1" applyBorder="1" applyAlignment="1" applyProtection="1">
      <alignment vertical="center"/>
    </xf>
    <xf numFmtId="0" fontId="4" fillId="4" borderId="59" xfId="3" applyFont="1" applyFill="1" applyBorder="1" applyAlignment="1" applyProtection="1">
      <alignment horizontal="center" vertical="center" wrapText="1"/>
    </xf>
    <xf numFmtId="166" fontId="4" fillId="68" borderId="46" xfId="2" applyNumberFormat="1" applyFont="1" applyFill="1" applyBorder="1" applyAlignment="1" applyProtection="1">
      <alignment horizontal="center" vertical="center"/>
    </xf>
    <xf numFmtId="166" fontId="4" fillId="73" borderId="42" xfId="2" applyNumberFormat="1" applyFont="1" applyFill="1" applyBorder="1" applyAlignment="1" applyProtection="1">
      <alignment horizontal="center" vertical="center"/>
    </xf>
    <xf numFmtId="164" fontId="70" fillId="72" borderId="52" xfId="0" applyNumberFormat="1" applyFont="1" applyFill="1" applyBorder="1" applyAlignment="1">
      <alignment vertical="center"/>
    </xf>
    <xf numFmtId="166" fontId="71" fillId="68" borderId="46" xfId="2" applyNumberFormat="1" applyFont="1" applyFill="1" applyBorder="1" applyAlignment="1" applyProtection="1">
      <alignment horizontal="left" vertical="center"/>
    </xf>
    <xf numFmtId="164" fontId="0" fillId="0" borderId="70" xfId="0" applyNumberFormat="1" applyFont="1" applyBorder="1" applyAlignment="1">
      <alignment vertical="center"/>
    </xf>
    <xf numFmtId="164" fontId="0" fillId="0" borderId="71" xfId="0" applyNumberFormat="1" applyFont="1" applyBorder="1" applyAlignment="1">
      <alignment vertical="center"/>
    </xf>
    <xf numFmtId="164" fontId="0" fillId="0" borderId="3" xfId="0" applyNumberFormat="1" applyFont="1" applyBorder="1" applyAlignment="1">
      <alignment vertical="center"/>
    </xf>
    <xf numFmtId="164" fontId="0" fillId="0" borderId="21" xfId="0" applyNumberFormat="1" applyFont="1" applyBorder="1" applyAlignment="1">
      <alignment vertical="center"/>
    </xf>
    <xf numFmtId="164" fontId="0" fillId="0" borderId="70" xfId="0" applyNumberFormat="1" applyFont="1" applyFill="1" applyBorder="1" applyAlignment="1">
      <alignment vertical="center"/>
    </xf>
    <xf numFmtId="164" fontId="0" fillId="0" borderId="71" xfId="0" applyNumberFormat="1" applyFont="1" applyFill="1" applyBorder="1" applyAlignment="1">
      <alignment vertical="center"/>
    </xf>
    <xf numFmtId="164" fontId="0" fillId="0" borderId="3" xfId="0" applyNumberFormat="1" applyFont="1" applyFill="1" applyBorder="1" applyAlignment="1">
      <alignment vertical="center"/>
    </xf>
    <xf numFmtId="164" fontId="0" fillId="0" borderId="21" xfId="0" applyNumberFormat="1" applyFont="1" applyFill="1" applyBorder="1" applyAlignment="1">
      <alignment vertical="center"/>
    </xf>
    <xf numFmtId="166" fontId="2" fillId="0" borderId="16" xfId="2" applyNumberFormat="1" applyFont="1" applyBorder="1" applyAlignment="1" applyProtection="1">
      <alignment horizontal="center" vertical="center"/>
    </xf>
    <xf numFmtId="166" fontId="2" fillId="0" borderId="19" xfId="2" applyNumberFormat="1" applyFont="1" applyBorder="1" applyAlignment="1" applyProtection="1">
      <alignment horizontal="center" vertical="center"/>
    </xf>
    <xf numFmtId="166" fontId="2" fillId="0" borderId="22" xfId="2" applyNumberFormat="1" applyFont="1" applyBorder="1" applyAlignment="1" applyProtection="1">
      <alignment horizontal="center" vertical="center"/>
    </xf>
    <xf numFmtId="0" fontId="6" fillId="5" borderId="4" xfId="2" applyFont="1" applyFill="1" applyBorder="1" applyAlignment="1">
      <alignment horizontal="center" vertical="center"/>
    </xf>
    <xf numFmtId="0" fontId="6" fillId="5" borderId="5" xfId="2" applyFont="1" applyFill="1" applyBorder="1" applyAlignment="1">
      <alignment horizontal="center" vertical="center"/>
    </xf>
    <xf numFmtId="0" fontId="6" fillId="5" borderId="6" xfId="2" applyFont="1" applyFill="1" applyBorder="1" applyAlignment="1">
      <alignment horizontal="center" vertical="center"/>
    </xf>
    <xf numFmtId="0" fontId="6" fillId="5" borderId="4" xfId="2" applyFont="1" applyFill="1" applyBorder="1" applyAlignment="1" applyProtection="1">
      <alignment horizontal="center" vertical="center" wrapText="1"/>
    </xf>
    <xf numFmtId="0" fontId="6" fillId="5" borderId="5" xfId="2" applyFont="1" applyFill="1" applyBorder="1" applyAlignment="1" applyProtection="1">
      <alignment horizontal="center" vertical="center" wrapText="1"/>
    </xf>
    <xf numFmtId="0" fontId="6" fillId="5" borderId="6" xfId="2" applyFont="1" applyFill="1" applyBorder="1" applyAlignment="1" applyProtection="1">
      <alignment horizontal="center" vertical="center" wrapText="1"/>
    </xf>
    <xf numFmtId="166" fontId="2" fillId="0" borderId="53" xfId="2" applyNumberFormat="1" applyFont="1" applyBorder="1" applyAlignment="1" applyProtection="1">
      <alignment horizontal="center" vertical="center"/>
    </xf>
    <xf numFmtId="0" fontId="6" fillId="5" borderId="69" xfId="2" applyFont="1" applyFill="1" applyBorder="1" applyAlignment="1">
      <alignment horizontal="center" vertical="center"/>
    </xf>
    <xf numFmtId="0" fontId="6" fillId="5" borderId="73" xfId="2" applyFont="1" applyFill="1" applyBorder="1" applyAlignment="1">
      <alignment horizontal="center" vertical="center"/>
    </xf>
    <xf numFmtId="0" fontId="6" fillId="5" borderId="74" xfId="2" applyFont="1" applyFill="1" applyBorder="1" applyAlignment="1">
      <alignment horizontal="center" vertical="center"/>
    </xf>
    <xf numFmtId="0" fontId="4" fillId="4" borderId="75" xfId="3" applyFont="1" applyFill="1" applyBorder="1" applyAlignment="1" applyProtection="1">
      <alignment horizontal="center" vertical="center" wrapText="1"/>
    </xf>
    <xf numFmtId="0" fontId="4" fillId="4" borderId="21" xfId="3" applyFont="1" applyFill="1" applyBorder="1" applyAlignment="1" applyProtection="1">
      <alignment horizontal="center" vertical="center" wrapText="1"/>
    </xf>
    <xf numFmtId="0" fontId="2" fillId="0" borderId="72" xfId="1" applyFill="1" applyBorder="1" applyAlignment="1">
      <alignment horizontal="center" vertical="center" wrapText="1"/>
    </xf>
    <xf numFmtId="0" fontId="2" fillId="0" borderId="51" xfId="2" applyFont="1" applyFill="1" applyBorder="1" applyAlignment="1" applyProtection="1">
      <alignment horizontal="center"/>
    </xf>
    <xf numFmtId="0" fontId="2" fillId="0" borderId="52" xfId="2" applyFont="1" applyFill="1" applyBorder="1" applyAlignment="1" applyProtection="1">
      <alignment horizontal="center"/>
    </xf>
    <xf numFmtId="0" fontId="2" fillId="0" borderId="54" xfId="2" applyFont="1" applyFill="1" applyBorder="1" applyAlignment="1" applyProtection="1">
      <alignment horizontal="center"/>
    </xf>
  </cellXfs>
  <cellStyles count="3071">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1 4" xfId="2927"/>
    <cellStyle name="20% - Accent2 2" xfId="369"/>
    <cellStyle name="20% - Accent2 2 2" xfId="370"/>
    <cellStyle name="20% - Accent2 3" xfId="371"/>
    <cellStyle name="20% - Accent3 2" xfId="372"/>
    <cellStyle name="20% - Accent3 2 2" xfId="373"/>
    <cellStyle name="20% - Accent3 3" xfId="374"/>
    <cellStyle name="20% - Accent4 2" xfId="375"/>
    <cellStyle name="20% - Accent4 2 2" xfId="376"/>
    <cellStyle name="20% - Accent4 3" xfId="377"/>
    <cellStyle name="20% - Accent5 2" xfId="378"/>
    <cellStyle name="20% - Accent5 2 2" xfId="379"/>
    <cellStyle name="20% - Accent5 3" xfId="380"/>
    <cellStyle name="20% - Accent6 2" xfId="381"/>
    <cellStyle name="20% - Accent6 2 2" xfId="382"/>
    <cellStyle name="20% - Accent6 3" xfId="383"/>
    <cellStyle name="40% - Accent1 2" xfId="384"/>
    <cellStyle name="40% - Accent1 2 2" xfId="385"/>
    <cellStyle name="40% - Accent1 3" xfId="386"/>
    <cellStyle name="40% - Accent2 2" xfId="387"/>
    <cellStyle name="40% - Accent2 2 2" xfId="388"/>
    <cellStyle name="40% - Accent2 3" xfId="389"/>
    <cellStyle name="40% - Accent3 2" xfId="390"/>
    <cellStyle name="40% - Accent3 2 2" xfId="391"/>
    <cellStyle name="40% - Accent3 3" xfId="392"/>
    <cellStyle name="40% - Accent4 2" xfId="393"/>
    <cellStyle name="40% - Accent4 2 2" xfId="394"/>
    <cellStyle name="40% - Accent4 3" xfId="395"/>
    <cellStyle name="40% - Accent5 2" xfId="396"/>
    <cellStyle name="40% - Accent5 2 2" xfId="397"/>
    <cellStyle name="40% - Accent5 3" xfId="398"/>
    <cellStyle name="40% - Accent6 2" xfId="399"/>
    <cellStyle name="40% - Accent6 2 2" xfId="400"/>
    <cellStyle name="40% - Accent6 3" xfId="401"/>
    <cellStyle name="60% - Accent1 2" xfId="402"/>
    <cellStyle name="60% - Accent1 2 2" xfId="403"/>
    <cellStyle name="60% - Accent1 3" xfId="404"/>
    <cellStyle name="60% - Accent2 2" xfId="405"/>
    <cellStyle name="60% - Accent2 2 2" xfId="406"/>
    <cellStyle name="60% - Accent2 3" xfId="407"/>
    <cellStyle name="60% - Accent3 2" xfId="408"/>
    <cellStyle name="60% - Accent3 2 2" xfId="409"/>
    <cellStyle name="60% - Accent3 3" xfId="410"/>
    <cellStyle name="60% - Accent4 2" xfId="411"/>
    <cellStyle name="60% - Accent4 2 2" xfId="412"/>
    <cellStyle name="60% - Accent4 3" xfId="413"/>
    <cellStyle name="60% - Accent5 2" xfId="414"/>
    <cellStyle name="60% - Accent5 2 2" xfId="415"/>
    <cellStyle name="60% - Accent5 3" xfId="416"/>
    <cellStyle name="60% - Accent6 2" xfId="417"/>
    <cellStyle name="60% - Accent6 2 2" xfId="418"/>
    <cellStyle name="60% - Accent6 3" xfId="419"/>
    <cellStyle name="Accent1 - 20%" xfId="420"/>
    <cellStyle name="Accent1 - 40%" xfId="421"/>
    <cellStyle name="Accent1 - 60%" xfId="422"/>
    <cellStyle name="Accent1 2" xfId="423"/>
    <cellStyle name="Accent1 2 2" xfId="424"/>
    <cellStyle name="Accent1 3" xfId="425"/>
    <cellStyle name="Accent1 4" xfId="426"/>
    <cellStyle name="Accent1 5" xfId="2928"/>
    <cellStyle name="Accent1 6" xfId="2929"/>
    <cellStyle name="Accent1 7" xfId="2930"/>
    <cellStyle name="Accent1 8" xfId="2931"/>
    <cellStyle name="Accent1 9" xfId="2932"/>
    <cellStyle name="Accent2 - 20%" xfId="427"/>
    <cellStyle name="Accent2 - 40%" xfId="428"/>
    <cellStyle name="Accent2 - 60%" xfId="429"/>
    <cellStyle name="Accent2 2" xfId="430"/>
    <cellStyle name="Accent2 2 2" xfId="431"/>
    <cellStyle name="Accent2 3" xfId="432"/>
    <cellStyle name="Accent2 4" xfId="433"/>
    <cellStyle name="Accent3 - 20%" xfId="434"/>
    <cellStyle name="Accent3 - 40%" xfId="435"/>
    <cellStyle name="Accent3 - 60%" xfId="436"/>
    <cellStyle name="Accent3 2" xfId="437"/>
    <cellStyle name="Accent3 2 2" xfId="438"/>
    <cellStyle name="Accent3 3" xfId="439"/>
    <cellStyle name="Accent3 4" xfId="440"/>
    <cellStyle name="Accent4 - 20%" xfId="441"/>
    <cellStyle name="Accent4 - 40%" xfId="442"/>
    <cellStyle name="Accent4 - 60%" xfId="443"/>
    <cellStyle name="Accent4 2" xfId="444"/>
    <cellStyle name="Accent4 2 2" xfId="445"/>
    <cellStyle name="Accent4 3" xfId="446"/>
    <cellStyle name="Accent4 4" xfId="447"/>
    <cellStyle name="Accent5 - 20%" xfId="448"/>
    <cellStyle name="Accent5 - 40%" xfId="449"/>
    <cellStyle name="Accent5 - 60%" xfId="450"/>
    <cellStyle name="Accent5 2" xfId="451"/>
    <cellStyle name="Accent5 2 2" xfId="452"/>
    <cellStyle name="Accent5 3" xfId="453"/>
    <cellStyle name="Accent5 4" xfId="454"/>
    <cellStyle name="Accent6 - 20%" xfId="455"/>
    <cellStyle name="Accent6 - 40%" xfId="456"/>
    <cellStyle name="Accent6 - 60%" xfId="457"/>
    <cellStyle name="Accent6 2" xfId="458"/>
    <cellStyle name="Accent6 2 2" xfId="459"/>
    <cellStyle name="Accent6 3" xfId="460"/>
    <cellStyle name="Accent6 4" xfId="461"/>
    <cellStyle name="Bad 2" xfId="462"/>
    <cellStyle name="Bad 2 2" xfId="463"/>
    <cellStyle name="Bad 3" xfId="464"/>
    <cellStyle name="Bad 4" xfId="465"/>
    <cellStyle name="Calculation 2" xfId="466"/>
    <cellStyle name="Calculation 2 2" xfId="467"/>
    <cellStyle name="Calculation 2 2 2" xfId="2933"/>
    <cellStyle name="Calculation 2 3" xfId="468"/>
    <cellStyle name="Calculation 2 3 2" xfId="2934"/>
    <cellStyle name="Calculation 2 4" xfId="469"/>
    <cellStyle name="Calculation 2 4 2" xfId="2935"/>
    <cellStyle name="Calculation 2 5" xfId="470"/>
    <cellStyle name="Calculation 2 5 2" xfId="2936"/>
    <cellStyle name="Calculation 2 6" xfId="471"/>
    <cellStyle name="Calculation 2 6 2" xfId="2937"/>
    <cellStyle name="Calculation 2 7" xfId="2938"/>
    <cellStyle name="Calculation 3" xfId="472"/>
    <cellStyle name="Calculation 3 2" xfId="2939"/>
    <cellStyle name="Calculation 4" xfId="473"/>
    <cellStyle name="Check Cell 2" xfId="474"/>
    <cellStyle name="Check Cell 2 2" xfId="475"/>
    <cellStyle name="Check Cell 3" xfId="476"/>
    <cellStyle name="Comma 2" xfId="477"/>
    <cellStyle name="Comma 2 10" xfId="478"/>
    <cellStyle name="Comma 2 11" xfId="479"/>
    <cellStyle name="Comma 2 12" xfId="480"/>
    <cellStyle name="Comma 2 13" xfId="481"/>
    <cellStyle name="Comma 2 14" xfId="482"/>
    <cellStyle name="Comma 2 15" xfId="483"/>
    <cellStyle name="Comma 2 16" xfId="484"/>
    <cellStyle name="Comma 2 17" xfId="485"/>
    <cellStyle name="Comma 2 18" xfId="486"/>
    <cellStyle name="Comma 2 19" xfId="487"/>
    <cellStyle name="Comma 2 2" xfId="488"/>
    <cellStyle name="Comma 2 2 10" xfId="489"/>
    <cellStyle name="Comma 2 2 11" xfId="490"/>
    <cellStyle name="Comma 2 2 12" xfId="491"/>
    <cellStyle name="Comma 2 2 13" xfId="492"/>
    <cellStyle name="Comma 2 2 14" xfId="493"/>
    <cellStyle name="Comma 2 2 15" xfId="494"/>
    <cellStyle name="Comma 2 2 16" xfId="495"/>
    <cellStyle name="Comma 2 2 17" xfId="496"/>
    <cellStyle name="Comma 2 2 18" xfId="497"/>
    <cellStyle name="Comma 2 2 19" xfId="498"/>
    <cellStyle name="Comma 2 2 2" xfId="499"/>
    <cellStyle name="Comma 2 2 2 2" xfId="500"/>
    <cellStyle name="Comma 2 2 2 2 2" xfId="501"/>
    <cellStyle name="Comma 2 2 2 2 2 2" xfId="502"/>
    <cellStyle name="Comma 2 2 2 3" xfId="503"/>
    <cellStyle name="Comma 2 2 20" xfId="504"/>
    <cellStyle name="Comma 2 2 21" xfId="505"/>
    <cellStyle name="Comma 2 2 22" xfId="506"/>
    <cellStyle name="Comma 2 2 23" xfId="507"/>
    <cellStyle name="Comma 2 2 24" xfId="508"/>
    <cellStyle name="Comma 2 2 25" xfId="509"/>
    <cellStyle name="Comma 2 2 26" xfId="510"/>
    <cellStyle name="Comma 2 2 27" xfId="511"/>
    <cellStyle name="Comma 2 2 28" xfId="512"/>
    <cellStyle name="Comma 2 2 29" xfId="513"/>
    <cellStyle name="Comma 2 2 3" xfId="514"/>
    <cellStyle name="Comma 2 2 30" xfId="515"/>
    <cellStyle name="Comma 2 2 31" xfId="516"/>
    <cellStyle name="Comma 2 2 32" xfId="517"/>
    <cellStyle name="Comma 2 2 33" xfId="518"/>
    <cellStyle name="Comma 2 2 34" xfId="519"/>
    <cellStyle name="Comma 2 2 35" xfId="520"/>
    <cellStyle name="Comma 2 2 36" xfId="521"/>
    <cellStyle name="Comma 2 2 37" xfId="522"/>
    <cellStyle name="Comma 2 2 38" xfId="523"/>
    <cellStyle name="Comma 2 2 39" xfId="524"/>
    <cellStyle name="Comma 2 2 4" xfId="525"/>
    <cellStyle name="Comma 2 2 40" xfId="526"/>
    <cellStyle name="Comma 2 2 41" xfId="527"/>
    <cellStyle name="Comma 2 2 42" xfId="528"/>
    <cellStyle name="Comma 2 2 43" xfId="529"/>
    <cellStyle name="Comma 2 2 44" xfId="530"/>
    <cellStyle name="Comma 2 2 45" xfId="531"/>
    <cellStyle name="Comma 2 2 46" xfId="532"/>
    <cellStyle name="Comma 2 2 47" xfId="533"/>
    <cellStyle name="Comma 2 2 5" xfId="534"/>
    <cellStyle name="Comma 2 2 6" xfId="535"/>
    <cellStyle name="Comma 2 2 7" xfId="536"/>
    <cellStyle name="Comma 2 2 8" xfId="537"/>
    <cellStyle name="Comma 2 2 9" xfId="538"/>
    <cellStyle name="Comma 2 2_3.1.2 DB Pension Detail" xfId="539"/>
    <cellStyle name="Comma 2 20" xfId="540"/>
    <cellStyle name="Comma 2 21" xfId="541"/>
    <cellStyle name="Comma 2 22" xfId="542"/>
    <cellStyle name="Comma 2 23" xfId="543"/>
    <cellStyle name="Comma 2 24" xfId="544"/>
    <cellStyle name="Comma 2 25" xfId="545"/>
    <cellStyle name="Comma 2 26" xfId="546"/>
    <cellStyle name="Comma 2 27" xfId="547"/>
    <cellStyle name="Comma 2 28" xfId="548"/>
    <cellStyle name="Comma 2 29" xfId="549"/>
    <cellStyle name="Comma 2 3" xfId="550"/>
    <cellStyle name="Comma 2 3 10" xfId="551"/>
    <cellStyle name="Comma 2 3 11" xfId="552"/>
    <cellStyle name="Comma 2 3 12" xfId="553"/>
    <cellStyle name="Comma 2 3 13" xfId="554"/>
    <cellStyle name="Comma 2 3 14" xfId="555"/>
    <cellStyle name="Comma 2 3 15" xfId="556"/>
    <cellStyle name="Comma 2 3 16" xfId="557"/>
    <cellStyle name="Comma 2 3 17" xfId="558"/>
    <cellStyle name="Comma 2 3 18" xfId="559"/>
    <cellStyle name="Comma 2 3 19" xfId="560"/>
    <cellStyle name="Comma 2 3 2" xfId="561"/>
    <cellStyle name="Comma 2 3 2 2" xfId="562"/>
    <cellStyle name="Comma 2 3 2 2 2" xfId="563"/>
    <cellStyle name="Comma 2 3 2_3.1.2 DB Pension Detail" xfId="564"/>
    <cellStyle name="Comma 2 3 20" xfId="565"/>
    <cellStyle name="Comma 2 3 21" xfId="566"/>
    <cellStyle name="Comma 2 3 22" xfId="567"/>
    <cellStyle name="Comma 2 3 23" xfId="568"/>
    <cellStyle name="Comma 2 3 24" xfId="569"/>
    <cellStyle name="Comma 2 3 25" xfId="570"/>
    <cellStyle name="Comma 2 3 26" xfId="571"/>
    <cellStyle name="Comma 2 3 27" xfId="572"/>
    <cellStyle name="Comma 2 3 28" xfId="573"/>
    <cellStyle name="Comma 2 3 29" xfId="574"/>
    <cellStyle name="Comma 2 3 3" xfId="575"/>
    <cellStyle name="Comma 2 3 30" xfId="576"/>
    <cellStyle name="Comma 2 3 31" xfId="577"/>
    <cellStyle name="Comma 2 3 32" xfId="578"/>
    <cellStyle name="Comma 2 3 33" xfId="579"/>
    <cellStyle name="Comma 2 3 34" xfId="580"/>
    <cellStyle name="Comma 2 3 35" xfId="581"/>
    <cellStyle name="Comma 2 3 36" xfId="582"/>
    <cellStyle name="Comma 2 3 37" xfId="583"/>
    <cellStyle name="Comma 2 3 38" xfId="584"/>
    <cellStyle name="Comma 2 3 39" xfId="585"/>
    <cellStyle name="Comma 2 3 4" xfId="586"/>
    <cellStyle name="Comma 2 3 40" xfId="587"/>
    <cellStyle name="Comma 2 3 41" xfId="588"/>
    <cellStyle name="Comma 2 3 42" xfId="589"/>
    <cellStyle name="Comma 2 3 43" xfId="590"/>
    <cellStyle name="Comma 2 3 44" xfId="591"/>
    <cellStyle name="Comma 2 3 45" xfId="592"/>
    <cellStyle name="Comma 2 3 46" xfId="593"/>
    <cellStyle name="Comma 2 3 47" xfId="594"/>
    <cellStyle name="Comma 2 3 5" xfId="595"/>
    <cellStyle name="Comma 2 3 6" xfId="596"/>
    <cellStyle name="Comma 2 3 7" xfId="597"/>
    <cellStyle name="Comma 2 3 8" xfId="598"/>
    <cellStyle name="Comma 2 3 9" xfId="599"/>
    <cellStyle name="Comma 2 3_3.1.2 DB Pension Detail" xfId="600"/>
    <cellStyle name="Comma 2 30" xfId="601"/>
    <cellStyle name="Comma 2 31" xfId="602"/>
    <cellStyle name="Comma 2 32" xfId="603"/>
    <cellStyle name="Comma 2 33" xfId="604"/>
    <cellStyle name="Comma 2 34" xfId="605"/>
    <cellStyle name="Comma 2 35" xfId="606"/>
    <cellStyle name="Comma 2 36" xfId="607"/>
    <cellStyle name="Comma 2 37" xfId="608"/>
    <cellStyle name="Comma 2 38" xfId="609"/>
    <cellStyle name="Comma 2 39" xfId="610"/>
    <cellStyle name="Comma 2 4" xfId="611"/>
    <cellStyle name="Comma 2 4 2" xfId="612"/>
    <cellStyle name="Comma 2 40" xfId="613"/>
    <cellStyle name="Comma 2 41" xfId="614"/>
    <cellStyle name="Comma 2 42" xfId="615"/>
    <cellStyle name="Comma 2 43" xfId="616"/>
    <cellStyle name="Comma 2 44" xfId="617"/>
    <cellStyle name="Comma 2 45" xfId="618"/>
    <cellStyle name="Comma 2 46" xfId="619"/>
    <cellStyle name="Comma 2 47" xfId="620"/>
    <cellStyle name="Comma 2 48" xfId="621"/>
    <cellStyle name="Comma 2 49" xfId="622"/>
    <cellStyle name="Comma 2 5" xfId="623"/>
    <cellStyle name="Comma 2 50" xfId="624"/>
    <cellStyle name="Comma 2 51" xfId="625"/>
    <cellStyle name="Comma 2 6" xfId="626"/>
    <cellStyle name="Comma 2 7" xfId="627"/>
    <cellStyle name="Comma 2 8" xfId="628"/>
    <cellStyle name="Comma 2 9" xfId="629"/>
    <cellStyle name="Comma 2_2.11 Staff NG BS" xfId="630"/>
    <cellStyle name="Comma 3" xfId="631"/>
    <cellStyle name="Comma 3 10" xfId="632"/>
    <cellStyle name="Comma 3 11" xfId="633"/>
    <cellStyle name="Comma 3 12" xfId="634"/>
    <cellStyle name="Comma 3 13" xfId="635"/>
    <cellStyle name="Comma 3 14" xfId="636"/>
    <cellStyle name="Comma 3 15" xfId="637"/>
    <cellStyle name="Comma 3 16" xfId="638"/>
    <cellStyle name="Comma 3 17" xfId="639"/>
    <cellStyle name="Comma 3 18" xfId="640"/>
    <cellStyle name="Comma 3 19" xfId="641"/>
    <cellStyle name="Comma 3 2" xfId="642"/>
    <cellStyle name="Comma 3 2 2" xfId="643"/>
    <cellStyle name="Comma 3 2 3" xfId="644"/>
    <cellStyle name="Comma 3 2 3 2" xfId="645"/>
    <cellStyle name="Comma 3 2 4" xfId="646"/>
    <cellStyle name="Comma 3 2 4 2" xfId="647"/>
    <cellStyle name="Comma 3 2_3.1.2 DB Pension Detail" xfId="648"/>
    <cellStyle name="Comma 3 20" xfId="649"/>
    <cellStyle name="Comma 3 21" xfId="650"/>
    <cellStyle name="Comma 3 22" xfId="651"/>
    <cellStyle name="Comma 3 23" xfId="652"/>
    <cellStyle name="Comma 3 24" xfId="653"/>
    <cellStyle name="Comma 3 25" xfId="654"/>
    <cellStyle name="Comma 3 26" xfId="655"/>
    <cellStyle name="Comma 3 27" xfId="656"/>
    <cellStyle name="Comma 3 28" xfId="657"/>
    <cellStyle name="Comma 3 29" xfId="658"/>
    <cellStyle name="Comma 3 3" xfId="659"/>
    <cellStyle name="Comma 3 3 2" xfId="660"/>
    <cellStyle name="Comma 3 3 2 2" xfId="661"/>
    <cellStyle name="Comma 3 3 3" xfId="662"/>
    <cellStyle name="Comma 3 3 3 2" xfId="663"/>
    <cellStyle name="Comma 3 30" xfId="664"/>
    <cellStyle name="Comma 3 31" xfId="665"/>
    <cellStyle name="Comma 3 32" xfId="666"/>
    <cellStyle name="Comma 3 33" xfId="667"/>
    <cellStyle name="Comma 3 34" xfId="668"/>
    <cellStyle name="Comma 3 35" xfId="669"/>
    <cellStyle name="Comma 3 36" xfId="670"/>
    <cellStyle name="Comma 3 37" xfId="671"/>
    <cellStyle name="Comma 3 38" xfId="672"/>
    <cellStyle name="Comma 3 39" xfId="673"/>
    <cellStyle name="Comma 3 4" xfId="674"/>
    <cellStyle name="Comma 3 40" xfId="675"/>
    <cellStyle name="Comma 3 41" xfId="676"/>
    <cellStyle name="Comma 3 42" xfId="677"/>
    <cellStyle name="Comma 3 43" xfId="678"/>
    <cellStyle name="Comma 3 44" xfId="679"/>
    <cellStyle name="Comma 3 45" xfId="680"/>
    <cellStyle name="Comma 3 46" xfId="681"/>
    <cellStyle name="Comma 3 47" xfId="682"/>
    <cellStyle name="Comma 3 48" xfId="683"/>
    <cellStyle name="Comma 3 49" xfId="684"/>
    <cellStyle name="Comma 3 5" xfId="685"/>
    <cellStyle name="Comma 3 50" xfId="686"/>
    <cellStyle name="Comma 3 50 2" xfId="687"/>
    <cellStyle name="Comma 3 51" xfId="688"/>
    <cellStyle name="Comma 3 6" xfId="689"/>
    <cellStyle name="Comma 3 7" xfId="690"/>
    <cellStyle name="Comma 3 8" xfId="691"/>
    <cellStyle name="Comma 3 9" xfId="692"/>
    <cellStyle name="Comma 3_3.1.2 DB Pension Detail" xfId="693"/>
    <cellStyle name="Comma 4" xfId="694"/>
    <cellStyle name="Comma 4 2" xfId="695"/>
    <cellStyle name="Comma 4 2 2" xfId="696"/>
    <cellStyle name="Comma 4 3" xfId="697"/>
    <cellStyle name="Comma 5" xfId="698"/>
    <cellStyle name="Comma 5 2" xfId="699"/>
    <cellStyle name="Comma 5 2 2" xfId="700"/>
    <cellStyle name="Comma 5 2 2 2" xfId="701"/>
    <cellStyle name="Comma 5 2 2 3" xfId="702"/>
    <cellStyle name="Comma 5 2 2 4" xfId="703"/>
    <cellStyle name="Comma 5 2 3" xfId="704"/>
    <cellStyle name="Comma 5 3" xfId="705"/>
    <cellStyle name="Comma 6" xfId="706"/>
    <cellStyle name="Comma 6 2" xfId="707"/>
    <cellStyle name="Comma 7" xfId="708"/>
    <cellStyle name="Comma 8" xfId="709"/>
    <cellStyle name="Currency 2" xfId="710"/>
    <cellStyle name="Currency 2 2" xfId="711"/>
    <cellStyle name="Currency 2 2 2" xfId="712"/>
    <cellStyle name="Currency 3" xfId="713"/>
    <cellStyle name="Currency 4" xfId="714"/>
    <cellStyle name="Currency 5" xfId="2940"/>
    <cellStyle name="Date" xfId="715"/>
    <cellStyle name="Date 2" xfId="716"/>
    <cellStyle name="Date_2010_NGET_TPCR4_RO_FBPQ(Opex) trace only FINAL(DPP)" xfId="717"/>
    <cellStyle name="Dezimal [0]_Compiling Utility Macros" xfId="718"/>
    <cellStyle name="Dezimal_Compiling Utility Macros" xfId="719"/>
    <cellStyle name="Emphasis 1" xfId="720"/>
    <cellStyle name="Emphasis 2" xfId="721"/>
    <cellStyle name="Emphasis 3" xfId="722"/>
    <cellStyle name="Euro" xfId="723"/>
    <cellStyle name="Explanatory Text 2" xfId="724"/>
    <cellStyle name="Explanatory Text 2 2" xfId="725"/>
    <cellStyle name="Explanatory Text 3" xfId="726"/>
    <cellStyle name="Good 2" xfId="727"/>
    <cellStyle name="Good 2 2" xfId="728"/>
    <cellStyle name="Good 3" xfId="729"/>
    <cellStyle name="Heading 1 2" xfId="730"/>
    <cellStyle name="Heading 1 2 2" xfId="731"/>
    <cellStyle name="Heading 1 3" xfId="732"/>
    <cellStyle name="Heading 2 2" xfId="733"/>
    <cellStyle name="Heading 2 2 2" xfId="734"/>
    <cellStyle name="Heading 2 3" xfId="735"/>
    <cellStyle name="Heading 3 2" xfId="736"/>
    <cellStyle name="Heading 3 2 2" xfId="737"/>
    <cellStyle name="Heading 3 3" xfId="738"/>
    <cellStyle name="Heading 4 2" xfId="739"/>
    <cellStyle name="Heading 4 2 2" xfId="740"/>
    <cellStyle name="Heading 4 3" xfId="741"/>
    <cellStyle name="Hyperlink 2" xfId="742"/>
    <cellStyle name="Hyperlink 2 2" xfId="743"/>
    <cellStyle name="Hyperlink 2 3" xfId="744"/>
    <cellStyle name="Hyperlink 2 4" xfId="745"/>
    <cellStyle name="Hyperlink 2 4 2" xfId="746"/>
    <cellStyle name="Hyperlink 2 5" xfId="747"/>
    <cellStyle name="Hyperlink 2 5 2" xfId="748"/>
    <cellStyle name="Hyperlink 2 6" xfId="749"/>
    <cellStyle name="Hyperlink 2 6 2" xfId="750"/>
    <cellStyle name="Hyperlink 2 7" xfId="751"/>
    <cellStyle name="Hyperlink 2 7 2" xfId="752"/>
    <cellStyle name="Hyperlink 2 8" xfId="753"/>
    <cellStyle name="Hyperlink 2 8 2" xfId="754"/>
    <cellStyle name="Hyperlink 2_Book1" xfId="755"/>
    <cellStyle name="Hyperlink 3" xfId="756"/>
    <cellStyle name="Hyperlink 4" xfId="757"/>
    <cellStyle name="Input 2" xfId="758"/>
    <cellStyle name="Input 2 2" xfId="759"/>
    <cellStyle name="Input 2 2 2" xfId="2941"/>
    <cellStyle name="Input 2 3" xfId="760"/>
    <cellStyle name="Input 2 3 2" xfId="2942"/>
    <cellStyle name="Input 2 4" xfId="761"/>
    <cellStyle name="Input 2 4 2" xfId="2943"/>
    <cellStyle name="Input 2 5" xfId="762"/>
    <cellStyle name="Input 2 5 2" xfId="2944"/>
    <cellStyle name="Input 2 6" xfId="763"/>
    <cellStyle name="Input 2 6 2" xfId="2945"/>
    <cellStyle name="Input 2 7" xfId="2946"/>
    <cellStyle name="Input 3" xfId="764"/>
    <cellStyle name="Input 3 2" xfId="2947"/>
    <cellStyle name="InputData" xfId="765"/>
    <cellStyle name="Linked Cell 2" xfId="766"/>
    <cellStyle name="Linked Cell 2 2" xfId="767"/>
    <cellStyle name="Linked Cell 3" xfId="768"/>
    <cellStyle name="Neutral 2" xfId="769"/>
    <cellStyle name="Neutral 2 2" xfId="770"/>
    <cellStyle name="Neutral 3" xfId="771"/>
    <cellStyle name="Normal" xfId="0" builtinId="0"/>
    <cellStyle name="Normal 10" xfId="772"/>
    <cellStyle name="Normal 100" xfId="773"/>
    <cellStyle name="Normal 100 2" xfId="774"/>
    <cellStyle name="Normal 101" xfId="775"/>
    <cellStyle name="Normal 101 2" xfId="776"/>
    <cellStyle name="Normal 102" xfId="777"/>
    <cellStyle name="Normal 103" xfId="778"/>
    <cellStyle name="Normal 104" xfId="779"/>
    <cellStyle name="Normal 105" xfId="780"/>
    <cellStyle name="Normal 105 2" xfId="2"/>
    <cellStyle name="Normal 105 2 2" xfId="2948"/>
    <cellStyle name="Normal 105 3" xfId="2949"/>
    <cellStyle name="Normal 106" xfId="781"/>
    <cellStyle name="Normal 106 2" xfId="782"/>
    <cellStyle name="Normal 107" xfId="783"/>
    <cellStyle name="Normal 107 2" xfId="784"/>
    <cellStyle name="Normal 108" xfId="785"/>
    <cellStyle name="Normal 108 2" xfId="786"/>
    <cellStyle name="Normal 108 2 2" xfId="2950"/>
    <cellStyle name="Normal 108 3" xfId="2951"/>
    <cellStyle name="Normal 109" xfId="787"/>
    <cellStyle name="Normal 109 2" xfId="788"/>
    <cellStyle name="Normal 109 2 2" xfId="2952"/>
    <cellStyle name="Normal 109 3" xfId="2953"/>
    <cellStyle name="Normal 11" xfId="789"/>
    <cellStyle name="Normal 11 2" xfId="790"/>
    <cellStyle name="Normal 11 2 2" xfId="791"/>
    <cellStyle name="Normal 11 2 2 2" xfId="792"/>
    <cellStyle name="Normal 11 2 2 2 2" xfId="793"/>
    <cellStyle name="Normal 11 2 2 2_Networks Project Reporting Template" xfId="794"/>
    <cellStyle name="Normal 11 2 2 3" xfId="795"/>
    <cellStyle name="Normal 11 2 2_Networks Project Reporting Template" xfId="796"/>
    <cellStyle name="Normal 11 2 3" xfId="797"/>
    <cellStyle name="Normal 11 2 3 2" xfId="798"/>
    <cellStyle name="Normal 11 2 3_Networks Project Reporting Template" xfId="799"/>
    <cellStyle name="Normal 11 2 4" xfId="800"/>
    <cellStyle name="Normal 11 2_Networks Project Reporting Template" xfId="801"/>
    <cellStyle name="Normal 11 3" xfId="802"/>
    <cellStyle name="Normal 11 3 2" xfId="803"/>
    <cellStyle name="Normal 11 3 2 2" xfId="804"/>
    <cellStyle name="Normal 11 3 2_Networks Project Reporting Template" xfId="805"/>
    <cellStyle name="Normal 11 3 3" xfId="806"/>
    <cellStyle name="Normal 11 3_Networks Project Reporting Template" xfId="807"/>
    <cellStyle name="Normal 11 4" xfId="808"/>
    <cellStyle name="Normal 11 4 2" xfId="809"/>
    <cellStyle name="Normal 11 4_Networks Project Reporting Template" xfId="810"/>
    <cellStyle name="Normal 11 5" xfId="811"/>
    <cellStyle name="Normal 11 5 2" xfId="812"/>
    <cellStyle name="Normal 11 5_Networks Project Reporting Template" xfId="813"/>
    <cellStyle name="Normal 11 6" xfId="814"/>
    <cellStyle name="Normal 11_1.3s Accounting C Costs Scots" xfId="815"/>
    <cellStyle name="Normal 110" xfId="816"/>
    <cellStyle name="Normal 110 2" xfId="817"/>
    <cellStyle name="Normal 110 2 2" xfId="2954"/>
    <cellStyle name="Normal 110 3" xfId="2955"/>
    <cellStyle name="Normal 111" xfId="818"/>
    <cellStyle name="Normal 111 2" xfId="819"/>
    <cellStyle name="Normal 111 2 2" xfId="2956"/>
    <cellStyle name="Normal 111 3" xfId="2957"/>
    <cellStyle name="Normal 112" xfId="820"/>
    <cellStyle name="Normal 112 2" xfId="821"/>
    <cellStyle name="Normal 112 2 2" xfId="2958"/>
    <cellStyle name="Normal 112 3" xfId="2959"/>
    <cellStyle name="Normal 113" xfId="822"/>
    <cellStyle name="Normal 113 2" xfId="823"/>
    <cellStyle name="Normal 113 2 2" xfId="2960"/>
    <cellStyle name="Normal 113 3" xfId="2961"/>
    <cellStyle name="Normal 114" xfId="824"/>
    <cellStyle name="Normal 114 2" xfId="825"/>
    <cellStyle name="Normal 114 2 2" xfId="2962"/>
    <cellStyle name="Normal 114 3" xfId="2963"/>
    <cellStyle name="Normal 115" xfId="826"/>
    <cellStyle name="Normal 115 2" xfId="827"/>
    <cellStyle name="Normal 115 2 2" xfId="2964"/>
    <cellStyle name="Normal 115 3" xfId="2965"/>
    <cellStyle name="Normal 116" xfId="828"/>
    <cellStyle name="Normal 116 2" xfId="829"/>
    <cellStyle name="Normal 116 2 2" xfId="2966"/>
    <cellStyle name="Normal 116 3" xfId="2967"/>
    <cellStyle name="Normal 117" xfId="830"/>
    <cellStyle name="Normal 118" xfId="831"/>
    <cellStyle name="Normal 118 2" xfId="832"/>
    <cellStyle name="Normal 118 2 2" xfId="2968"/>
    <cellStyle name="Normal 118 3" xfId="2969"/>
    <cellStyle name="Normal 119" xfId="833"/>
    <cellStyle name="Normal 119 2" xfId="2970"/>
    <cellStyle name="Normal 12" xfId="834"/>
    <cellStyle name="Normal 12 2" xfId="835"/>
    <cellStyle name="Normal 12 2 2" xfId="836"/>
    <cellStyle name="Normal 12 2 2 2" xfId="837"/>
    <cellStyle name="Normal 12 2 2 2 2" xfId="838"/>
    <cellStyle name="Normal 12 2 2 2_Networks Project Reporting Template" xfId="839"/>
    <cellStyle name="Normal 12 2 2 3" xfId="840"/>
    <cellStyle name="Normal 12 2 2_Elec_DDT_template_NGv3 11Mar11 415 Proposals NG" xfId="841"/>
    <cellStyle name="Normal 12 2 3" xfId="842"/>
    <cellStyle name="Normal 12 2 3 2" xfId="843"/>
    <cellStyle name="Normal 12 2 3_Networks Project Reporting Template" xfId="844"/>
    <cellStyle name="Normal 12 2 4" xfId="845"/>
    <cellStyle name="Normal 12 2 4 2" xfId="846"/>
    <cellStyle name="Normal 12 2 4_Networks Project Reporting Template" xfId="847"/>
    <cellStyle name="Normal 12 2 5" xfId="848"/>
    <cellStyle name="Normal 12 2_Elec_DDT_template_NGv3 11Mar11 415 Proposals NG" xfId="849"/>
    <cellStyle name="Normal 12 3" xfId="850"/>
    <cellStyle name="Normal 12 3 2" xfId="851"/>
    <cellStyle name="Normal 12 3 2 2" xfId="852"/>
    <cellStyle name="Normal 12 3 2_Networks Project Reporting Template" xfId="853"/>
    <cellStyle name="Normal 12 3 3" xfId="854"/>
    <cellStyle name="Normal 12 3_Networks Project Reporting Template" xfId="855"/>
    <cellStyle name="Normal 12 4" xfId="856"/>
    <cellStyle name="Normal 12 4 2" xfId="857"/>
    <cellStyle name="Normal 12 4_Networks Project Reporting Template" xfId="858"/>
    <cellStyle name="Normal 12 5" xfId="859"/>
    <cellStyle name="Normal 12_1.3s Accounting C Costs Scots" xfId="860"/>
    <cellStyle name="Normal 120" xfId="1"/>
    <cellStyle name="Normal 121" xfId="2971"/>
    <cellStyle name="Normal 13" xfId="861"/>
    <cellStyle name="Normal 13 2" xfId="862"/>
    <cellStyle name="Normal 13 2 2" xfId="863"/>
    <cellStyle name="Normal 13 2 2 2" xfId="864"/>
    <cellStyle name="Normal 13 2 2 2 2" xfId="865"/>
    <cellStyle name="Normal 13 2 2 2_Networks Project Reporting Template" xfId="866"/>
    <cellStyle name="Normal 13 2 2 3" xfId="867"/>
    <cellStyle name="Normal 13 2 2_Networks Project Reporting Template" xfId="868"/>
    <cellStyle name="Normal 13 2 3" xfId="869"/>
    <cellStyle name="Normal 13 2 3 2" xfId="870"/>
    <cellStyle name="Normal 13 2 3_Networks Project Reporting Template" xfId="871"/>
    <cellStyle name="Normal 13 2 4" xfId="872"/>
    <cellStyle name="Normal 13 2_Networks Project Reporting Template" xfId="873"/>
    <cellStyle name="Normal 13 3" xfId="874"/>
    <cellStyle name="Normal 13 3 2" xfId="875"/>
    <cellStyle name="Normal 13 3_Networks Project Reporting Template" xfId="876"/>
    <cellStyle name="Normal 13 4" xfId="877"/>
    <cellStyle name="Normal 13_2010_NGET_TPCR4_RO_FBPQ(Opex) trace only FINAL(DPP)" xfId="878"/>
    <cellStyle name="Normal 14" xfId="879"/>
    <cellStyle name="Normal 14 2" xfId="880"/>
    <cellStyle name="Normal 14 2 2" xfId="881"/>
    <cellStyle name="Normal 14 2_Networks Project Reporting Template" xfId="882"/>
    <cellStyle name="Normal 14 3" xfId="883"/>
    <cellStyle name="Normal 14 3 2" xfId="884"/>
    <cellStyle name="Normal 14 4" xfId="885"/>
    <cellStyle name="Normal 14_4.20 Scheme Listing NLR" xfId="886"/>
    <cellStyle name="Normal 15" xfId="887"/>
    <cellStyle name="Normal 15 2" xfId="888"/>
    <cellStyle name="Normal 15 2 2" xfId="889"/>
    <cellStyle name="Normal 15 3" xfId="890"/>
    <cellStyle name="Normal 15_4.20 Scheme Listing NLR" xfId="891"/>
    <cellStyle name="Normal 16" xfId="892"/>
    <cellStyle name="Normal 16 2" xfId="893"/>
    <cellStyle name="Normal 16 3" xfId="894"/>
    <cellStyle name="Normal 16 3 2" xfId="895"/>
    <cellStyle name="Normal 16 3 2 2" xfId="896"/>
    <cellStyle name="Normal 16 3 2 2 2" xfId="897"/>
    <cellStyle name="Normal 16 3 2 2 3" xfId="898"/>
    <cellStyle name="Normal 16 3 2 2_Networks Project Reporting Template" xfId="899"/>
    <cellStyle name="Normal 16 3 2 3" xfId="900"/>
    <cellStyle name="Normal 16 3 2 4" xfId="901"/>
    <cellStyle name="Normal 16 3 2_Networks Project Reporting Template" xfId="902"/>
    <cellStyle name="Normal 16 3 3" xfId="903"/>
    <cellStyle name="Normal 16 3_Networks Project Reporting Template" xfId="904"/>
    <cellStyle name="Normal 16 4" xfId="905"/>
    <cellStyle name="Normal 16_4.20 Scheme Listing NLR" xfId="906"/>
    <cellStyle name="Normal 17" xfId="907"/>
    <cellStyle name="Normal 17 2" xfId="908"/>
    <cellStyle name="Normal 17_Networks Project Reporting Template" xfId="909"/>
    <cellStyle name="Normal 18" xfId="910"/>
    <cellStyle name="Normal 18 2" xfId="911"/>
    <cellStyle name="Normal 18_Networks Project Reporting Template" xfId="912"/>
    <cellStyle name="Normal 19" xfId="913"/>
    <cellStyle name="Normal 2" xfId="914"/>
    <cellStyle name="Normal 2 10" xfId="915"/>
    <cellStyle name="Normal 2 11" xfId="916"/>
    <cellStyle name="Normal 2 12" xfId="917"/>
    <cellStyle name="Normal 2 13" xfId="918"/>
    <cellStyle name="Normal 2 14" xfId="919"/>
    <cellStyle name="Normal 2 15" xfId="920"/>
    <cellStyle name="Normal 2 16" xfId="921"/>
    <cellStyle name="Normal 2 17" xfId="922"/>
    <cellStyle name="Normal 2 18" xfId="923"/>
    <cellStyle name="Normal 2 19" xfId="924"/>
    <cellStyle name="Normal 2 2" xfId="925"/>
    <cellStyle name="Normal 2 2 10" xfId="926"/>
    <cellStyle name="Normal 2 2 11" xfId="927"/>
    <cellStyle name="Normal 2 2 12" xfId="928"/>
    <cellStyle name="Normal 2 2 13" xfId="929"/>
    <cellStyle name="Normal 2 2 14" xfId="930"/>
    <cellStyle name="Normal 2 2 15" xfId="931"/>
    <cellStyle name="Normal 2 2 16" xfId="932"/>
    <cellStyle name="Normal 2 2 17" xfId="933"/>
    <cellStyle name="Normal 2 2 18" xfId="934"/>
    <cellStyle name="Normal 2 2 19" xfId="935"/>
    <cellStyle name="Normal 2 2 2" xfId="936"/>
    <cellStyle name="Normal 2 2 2 2" xfId="937"/>
    <cellStyle name="Normal 2 2 2_3.1.2 DB Pension Detail" xfId="938"/>
    <cellStyle name="Normal 2 2 20" xfId="939"/>
    <cellStyle name="Normal 2 2 21" xfId="940"/>
    <cellStyle name="Normal 2 2 22" xfId="941"/>
    <cellStyle name="Normal 2 2 23" xfId="942"/>
    <cellStyle name="Normal 2 2 24" xfId="943"/>
    <cellStyle name="Normal 2 2 25" xfId="944"/>
    <cellStyle name="Normal 2 2 26" xfId="945"/>
    <cellStyle name="Normal 2 2 27" xfId="946"/>
    <cellStyle name="Normal 2 2 28" xfId="947"/>
    <cellStyle name="Normal 2 2 29" xfId="948"/>
    <cellStyle name="Normal 2 2 3" xfId="949"/>
    <cellStyle name="Normal 2 2 30" xfId="950"/>
    <cellStyle name="Normal 2 2 31" xfId="951"/>
    <cellStyle name="Normal 2 2 32" xfId="952"/>
    <cellStyle name="Normal 2 2 33" xfId="953"/>
    <cellStyle name="Normal 2 2 34" xfId="954"/>
    <cellStyle name="Normal 2 2 35" xfId="955"/>
    <cellStyle name="Normal 2 2 36" xfId="956"/>
    <cellStyle name="Normal 2 2 37" xfId="957"/>
    <cellStyle name="Normal 2 2 38" xfId="958"/>
    <cellStyle name="Normal 2 2 39" xfId="959"/>
    <cellStyle name="Normal 2 2 4" xfId="960"/>
    <cellStyle name="Normal 2 2 40" xfId="961"/>
    <cellStyle name="Normal 2 2 41" xfId="962"/>
    <cellStyle name="Normal 2 2 42" xfId="963"/>
    <cellStyle name="Normal 2 2 43" xfId="964"/>
    <cellStyle name="Normal 2 2 44" xfId="965"/>
    <cellStyle name="Normal 2 2 45" xfId="966"/>
    <cellStyle name="Normal 2 2 46" xfId="967"/>
    <cellStyle name="Normal 2 2 47" xfId="968"/>
    <cellStyle name="Normal 2 2 48" xfId="969"/>
    <cellStyle name="Normal 2 2 49" xfId="970"/>
    <cellStyle name="Normal 2 2 5" xfId="971"/>
    <cellStyle name="Normal 2 2 50" xfId="972"/>
    <cellStyle name="Normal 2 2 51" xfId="973"/>
    <cellStyle name="Normal 2 2 52" xfId="974"/>
    <cellStyle name="Normal 2 2 53" xfId="975"/>
    <cellStyle name="Normal 2 2 54" xfId="976"/>
    <cellStyle name="Normal 2 2 55" xfId="977"/>
    <cellStyle name="Normal 2 2 56" xfId="978"/>
    <cellStyle name="Normal 2 2 57" xfId="979"/>
    <cellStyle name="Normal 2 2 58" xfId="980"/>
    <cellStyle name="Normal 2 2 6" xfId="981"/>
    <cellStyle name="Normal 2 2 7" xfId="982"/>
    <cellStyle name="Normal 2 2 8" xfId="983"/>
    <cellStyle name="Normal 2 2 9" xfId="984"/>
    <cellStyle name="Normal 2 2_1.3s Accounting C Costs Scots" xfId="985"/>
    <cellStyle name="Normal 2 20" xfId="986"/>
    <cellStyle name="Normal 2 21" xfId="987"/>
    <cellStyle name="Normal 2 22" xfId="988"/>
    <cellStyle name="Normal 2 23" xfId="989"/>
    <cellStyle name="Normal 2 24" xfId="990"/>
    <cellStyle name="Normal 2 25" xfId="991"/>
    <cellStyle name="Normal 2 26" xfId="992"/>
    <cellStyle name="Normal 2 27" xfId="993"/>
    <cellStyle name="Normal 2 28" xfId="994"/>
    <cellStyle name="Normal 2 29" xfId="995"/>
    <cellStyle name="Normal 2 3" xfId="996"/>
    <cellStyle name="Normal 2 3 2" xfId="997"/>
    <cellStyle name="Normal 2 3 2 2" xfId="998"/>
    <cellStyle name="Normal 2 3 3" xfId="999"/>
    <cellStyle name="Normal 2 3 4" xfId="1000"/>
    <cellStyle name="Normal 2 30" xfId="1001"/>
    <cellStyle name="Normal 2 31" xfId="1002"/>
    <cellStyle name="Normal 2 32" xfId="1003"/>
    <cellStyle name="Normal 2 33" xfId="1004"/>
    <cellStyle name="Normal 2 34" xfId="1005"/>
    <cellStyle name="Normal 2 35" xfId="1006"/>
    <cellStyle name="Normal 2 36" xfId="1007"/>
    <cellStyle name="Normal 2 37" xfId="1008"/>
    <cellStyle name="Normal 2 38" xfId="1009"/>
    <cellStyle name="Normal 2 39" xfId="1010"/>
    <cellStyle name="Normal 2 4" xfId="1011"/>
    <cellStyle name="Normal 2 4 2" xfId="1012"/>
    <cellStyle name="Normal 2 4 2 2" xfId="1013"/>
    <cellStyle name="Normal 2 4 3" xfId="1014"/>
    <cellStyle name="Normal 2 4 4" xfId="1015"/>
    <cellStyle name="Normal 2 40" xfId="1016"/>
    <cellStyle name="Normal 2 41" xfId="1017"/>
    <cellStyle name="Normal 2 42" xfId="1018"/>
    <cellStyle name="Normal 2 43" xfId="1019"/>
    <cellStyle name="Normal 2 44" xfId="1020"/>
    <cellStyle name="Normal 2 45" xfId="1021"/>
    <cellStyle name="Normal 2 46" xfId="1022"/>
    <cellStyle name="Normal 2 47" xfId="1023"/>
    <cellStyle name="Normal 2 48" xfId="1024"/>
    <cellStyle name="Normal 2 49" xfId="1025"/>
    <cellStyle name="Normal 2 5" xfId="1026"/>
    <cellStyle name="Normal 2 5 2" xfId="1027"/>
    <cellStyle name="Normal 2 5 2 2" xfId="1028"/>
    <cellStyle name="Normal 2 5 2 2 2" xfId="1029"/>
    <cellStyle name="Normal 2 5 2 2 2 2" xfId="1030"/>
    <cellStyle name="Normal 2 5 2 2 2_Networks Project Reporting Template" xfId="1031"/>
    <cellStyle name="Normal 2 5 2 2 3" xfId="1032"/>
    <cellStyle name="Normal 2 5 2 2_Networks Project Reporting Template" xfId="1033"/>
    <cellStyle name="Normal 2 5 2 3" xfId="1034"/>
    <cellStyle name="Normal 2 5 2 3 2" xfId="1035"/>
    <cellStyle name="Normal 2 5 2 3_Networks Project Reporting Template" xfId="1036"/>
    <cellStyle name="Normal 2 5 2 4" xfId="1037"/>
    <cellStyle name="Normal 2 5 2 4 2" xfId="1038"/>
    <cellStyle name="Normal 2 5 2 4_Networks Project Reporting Template" xfId="1039"/>
    <cellStyle name="Normal 2 5 2 5" xfId="1040"/>
    <cellStyle name="Normal 2 5 2_Networks Project Reporting Template" xfId="1041"/>
    <cellStyle name="Normal 2 5 3" xfId="1042"/>
    <cellStyle name="Normal 2 5 3 2" xfId="1043"/>
    <cellStyle name="Normal 2 5 3 2 2" xfId="1044"/>
    <cellStyle name="Normal 2 5 3 2_Networks Project Reporting Template" xfId="1045"/>
    <cellStyle name="Normal 2 5 3 3" xfId="1046"/>
    <cellStyle name="Normal 2 5 3_Networks Project Reporting Template" xfId="1047"/>
    <cellStyle name="Normal 2 5 4" xfId="1048"/>
    <cellStyle name="Normal 2 5 4 2" xfId="1049"/>
    <cellStyle name="Normal 2 5 4_Networks Project Reporting Template" xfId="1050"/>
    <cellStyle name="Normal 2 5 5" xfId="1051"/>
    <cellStyle name="Normal 2 5 5 2" xfId="1052"/>
    <cellStyle name="Normal 2 5 5_Networks Project Reporting Template" xfId="1053"/>
    <cellStyle name="Normal 2 5 6" xfId="1054"/>
    <cellStyle name="Normal 2 5 6 2" xfId="1055"/>
    <cellStyle name="Normal 2 5 6_Networks Project Reporting Template" xfId="1056"/>
    <cellStyle name="Normal 2 5 7" xfId="1057"/>
    <cellStyle name="Normal 2 5_1.3s Accounting C Costs Scots" xfId="1058"/>
    <cellStyle name="Normal 2 50" xfId="1059"/>
    <cellStyle name="Normal 2 51" xfId="1060"/>
    <cellStyle name="Normal 2 52" xfId="1061"/>
    <cellStyle name="Normal 2 53" xfId="1062"/>
    <cellStyle name="Normal 2 53 2" xfId="1063"/>
    <cellStyle name="Normal 2 54" xfId="1064"/>
    <cellStyle name="Normal 2 55" xfId="1065"/>
    <cellStyle name="Normal 2 56" xfId="1066"/>
    <cellStyle name="Normal 2 57" xfId="1067"/>
    <cellStyle name="Normal 2 58" xfId="1068"/>
    <cellStyle name="Normal 2 59" xfId="1069"/>
    <cellStyle name="Normal 2 6" xfId="1070"/>
    <cellStyle name="Normal 2 6 2" xfId="1071"/>
    <cellStyle name="Normal 2 6_3.1.2 DB Pension Detail" xfId="1072"/>
    <cellStyle name="Normal 2 60" xfId="1073"/>
    <cellStyle name="Normal 2 61" xfId="1074"/>
    <cellStyle name="Normal 2 62" xfId="1075"/>
    <cellStyle name="Normal 2 63" xfId="1076"/>
    <cellStyle name="Normal 2 64" xfId="1077"/>
    <cellStyle name="Normal 2 65" xfId="1078"/>
    <cellStyle name="Normal 2 66" xfId="1079"/>
    <cellStyle name="Normal 2 67" xfId="1080"/>
    <cellStyle name="Normal 2 68" xfId="1081"/>
    <cellStyle name="Normal 2 69" xfId="1082"/>
    <cellStyle name="Normal 2 7" xfId="1083"/>
    <cellStyle name="Normal 2 70" xfId="1084"/>
    <cellStyle name="Normal 2 71" xfId="1085"/>
    <cellStyle name="Normal 2 72" xfId="1086"/>
    <cellStyle name="Normal 2 73" xfId="1087"/>
    <cellStyle name="Normal 2 8" xfId="1088"/>
    <cellStyle name="Normal 2 8 2" xfId="1089"/>
    <cellStyle name="Normal 2 9" xfId="1090"/>
    <cellStyle name="Normal 2_1.3s Accounting C Costs Scots" xfId="1091"/>
    <cellStyle name="Normal 20" xfId="1092"/>
    <cellStyle name="Normal 21" xfId="1093"/>
    <cellStyle name="Normal 22" xfId="1094"/>
    <cellStyle name="Normal 23" xfId="1095"/>
    <cellStyle name="Normal 24" xfId="1096"/>
    <cellStyle name="Normal 25" xfId="1097"/>
    <cellStyle name="Normal 26" xfId="1098"/>
    <cellStyle name="Normal 27" xfId="1099"/>
    <cellStyle name="Normal 28" xfId="1100"/>
    <cellStyle name="Normal 29" xfId="1101"/>
    <cellStyle name="Normal 3" xfId="1102"/>
    <cellStyle name="Normal 3 10" xfId="1103"/>
    <cellStyle name="Normal 3 10 2" xfId="1104"/>
    <cellStyle name="Normal 3 10_Networks Project Reporting Template" xfId="1105"/>
    <cellStyle name="Normal 3 11" xfId="1106"/>
    <cellStyle name="Normal 3 11 2" xfId="1107"/>
    <cellStyle name="Normal 3 11 2 2" xfId="2972"/>
    <cellStyle name="Normal 3 11 3" xfId="2973"/>
    <cellStyle name="Normal 3 12" xfId="1108"/>
    <cellStyle name="Normal 3 12 2" xfId="1109"/>
    <cellStyle name="Normal 3 12 2 2" xfId="2974"/>
    <cellStyle name="Normal 3 12 3" xfId="2975"/>
    <cellStyle name="Normal 3 13" xfId="1110"/>
    <cellStyle name="Normal 3 13 2" xfId="1111"/>
    <cellStyle name="Normal 3 13 2 2" xfId="2976"/>
    <cellStyle name="Normal 3 13 3" xfId="2977"/>
    <cellStyle name="Normal 3 14" xfId="1112"/>
    <cellStyle name="Normal 3 14 2" xfId="1113"/>
    <cellStyle name="Normal 3 14 2 2" xfId="2978"/>
    <cellStyle name="Normal 3 14 3" xfId="2979"/>
    <cellStyle name="Normal 3 15" xfId="1114"/>
    <cellStyle name="Normal 3 15 2" xfId="1115"/>
    <cellStyle name="Normal 3 16" xfId="1116"/>
    <cellStyle name="Normal 3 16 2" xfId="1117"/>
    <cellStyle name="Normal 3 17" xfId="1118"/>
    <cellStyle name="Normal 3 17 2" xfId="1119"/>
    <cellStyle name="Normal 3 18" xfId="1120"/>
    <cellStyle name="Normal 3 19" xfId="1121"/>
    <cellStyle name="Normal 3 2" xfId="1122"/>
    <cellStyle name="Normal 3 2 2" xfId="1123"/>
    <cellStyle name="Normal 3 2 2 2" xfId="1124"/>
    <cellStyle name="Normal 3 2_3.1.2 DB Pension Detail" xfId="1125"/>
    <cellStyle name="Normal 3 20" xfId="1126"/>
    <cellStyle name="Normal 3 21" xfId="1127"/>
    <cellStyle name="Normal 3 22" xfId="1128"/>
    <cellStyle name="Normal 3 23" xfId="1129"/>
    <cellStyle name="Normal 3 24" xfId="1130"/>
    <cellStyle name="Normal 3 25" xfId="1131"/>
    <cellStyle name="Normal 3 26" xfId="1132"/>
    <cellStyle name="Normal 3 27" xfId="1133"/>
    <cellStyle name="Normal 3 28" xfId="1134"/>
    <cellStyle name="Normal 3 3" xfId="1135"/>
    <cellStyle name="Normal 3 3 2" xfId="1136"/>
    <cellStyle name="Normal 3 3 2 2" xfId="1137"/>
    <cellStyle name="Normal 3 3 2 3" xfId="1138"/>
    <cellStyle name="Normal 3 3 2 3 2" xfId="1139"/>
    <cellStyle name="Normal 3 3 2 3 2 2" xfId="1140"/>
    <cellStyle name="Normal 3 3 2 3 2_Networks Project Reporting Template" xfId="1141"/>
    <cellStyle name="Normal 3 3 2 3 3" xfId="1142"/>
    <cellStyle name="Normal 3 3 2 3_Networks Project Reporting Template" xfId="1143"/>
    <cellStyle name="Normal 3 3 2 4" xfId="1144"/>
    <cellStyle name="Normal 3 3 2 4 2" xfId="1145"/>
    <cellStyle name="Normal 3 3 2 4_Networks Project Reporting Template" xfId="1146"/>
    <cellStyle name="Normal 3 3 2 5" xfId="1147"/>
    <cellStyle name="Normal 3 3 2 5 2" xfId="1148"/>
    <cellStyle name="Normal 3 3 2 5_Networks Project Reporting Template" xfId="1149"/>
    <cellStyle name="Normal 3 3 2 6" xfId="1150"/>
    <cellStyle name="Normal 3 3 2_Networks Project Reporting Template" xfId="1151"/>
    <cellStyle name="Normal 3 3 3" xfId="1152"/>
    <cellStyle name="Normal 3 3 3 2" xfId="1153"/>
    <cellStyle name="Normal 3 3 3 2 2" xfId="1154"/>
    <cellStyle name="Normal 3 3 3 2 2 2" xfId="1155"/>
    <cellStyle name="Normal 3 3 3 2 2_Networks Project Reporting Template" xfId="1156"/>
    <cellStyle name="Normal 3 3 3 2 3" xfId="1157"/>
    <cellStyle name="Normal 3 3 3 2_Networks Project Reporting Template" xfId="1158"/>
    <cellStyle name="Normal 3 3 3 3" xfId="1159"/>
    <cellStyle name="Normal 3 3 3 3 2" xfId="1160"/>
    <cellStyle name="Normal 3 3 3 3_Networks Project Reporting Template" xfId="1161"/>
    <cellStyle name="Normal 3 3 3 4" xfId="1162"/>
    <cellStyle name="Normal 3 3 3_Elec_DDT_template_NGv3 11Mar11 415 Proposals NG" xfId="1163"/>
    <cellStyle name="Normal 3 3 4" xfId="1164"/>
    <cellStyle name="Normal 3 3 5" xfId="1165"/>
    <cellStyle name="Normal 3 3 6" xfId="1166"/>
    <cellStyle name="Normal 3 3 7" xfId="1167"/>
    <cellStyle name="Normal 3 3 8" xfId="1168"/>
    <cellStyle name="Normal 3 3_2010_NGET_TPCR4_RO_FBPQ(Opex) trace only FINAL(DPP)" xfId="1169"/>
    <cellStyle name="Normal 3 4" xfId="1170"/>
    <cellStyle name="Normal 3 4 2" xfId="1171"/>
    <cellStyle name="Normal 3 4 2 2" xfId="1172"/>
    <cellStyle name="Normal 3 4 2 2 2" xfId="1173"/>
    <cellStyle name="Normal 3 4 2 2_Networks Project Reporting Template" xfId="1174"/>
    <cellStyle name="Normal 3 4 2 3" xfId="1175"/>
    <cellStyle name="Normal 3 4 2_Networks Project Reporting Template" xfId="1176"/>
    <cellStyle name="Normal 3 4 3" xfId="1177"/>
    <cellStyle name="Normal 3 4 3 2" xfId="1178"/>
    <cellStyle name="Normal 3 4 3_Networks Project Reporting Template" xfId="1179"/>
    <cellStyle name="Normal 3 4 4" xfId="1180"/>
    <cellStyle name="Normal 3 4_Networks Project Reporting Template" xfId="1181"/>
    <cellStyle name="Normal 3 5" xfId="1182"/>
    <cellStyle name="Normal 3 6" xfId="1183"/>
    <cellStyle name="Normal 3 6 2" xfId="1184"/>
    <cellStyle name="Normal 3 6_Networks Project Reporting Template" xfId="1185"/>
    <cellStyle name="Normal 3 7" xfId="1186"/>
    <cellStyle name="Normal 3 7 2" xfId="1187"/>
    <cellStyle name="Normal 3 7_Networks Project Reporting Template" xfId="1188"/>
    <cellStyle name="Normal 3 8" xfId="1189"/>
    <cellStyle name="Normal 3 8 2" xfId="1190"/>
    <cellStyle name="Normal 3 8_Networks Project Reporting Template" xfId="1191"/>
    <cellStyle name="Normal 3 9" xfId="1192"/>
    <cellStyle name="Normal 3 9 2" xfId="1193"/>
    <cellStyle name="Normal 3 9_Networks Project Reporting Template" xfId="1194"/>
    <cellStyle name="Normal 3_1.3s Accounting C Costs Scots" xfId="1195"/>
    <cellStyle name="Normal 30" xfId="1196"/>
    <cellStyle name="Normal 31" xfId="1197"/>
    <cellStyle name="Normal 32" xfId="1198"/>
    <cellStyle name="Normal 33" xfId="1199"/>
    <cellStyle name="Normal 34" xfId="1200"/>
    <cellStyle name="Normal 35" xfId="1201"/>
    <cellStyle name="Normal 36" xfId="1202"/>
    <cellStyle name="Normal 37" xfId="1203"/>
    <cellStyle name="Normal 38" xfId="1204"/>
    <cellStyle name="Normal 39" xfId="1205"/>
    <cellStyle name="Normal 4" xfId="3"/>
    <cellStyle name="Normal 4 2" xfId="1206"/>
    <cellStyle name="Normal 4 2 2" xfId="1207"/>
    <cellStyle name="Normal 4 3" xfId="1208"/>
    <cellStyle name="Normal 4 3 2" xfId="1209"/>
    <cellStyle name="Normal 4 4" xfId="1210"/>
    <cellStyle name="Normal 4 4 2" xfId="1211"/>
    <cellStyle name="Normal 4 5" xfId="1212"/>
    <cellStyle name="Normal 4 5 2" xfId="1213"/>
    <cellStyle name="Normal 4 6" xfId="1214"/>
    <cellStyle name="Normal 4 6 2" xfId="1215"/>
    <cellStyle name="Normal 4 7" xfId="1216"/>
    <cellStyle name="Normal 4 7 2" xfId="1217"/>
    <cellStyle name="Normal 4 8" xfId="1218"/>
    <cellStyle name="Normal 4 8 2" xfId="1219"/>
    <cellStyle name="Normal 4_Book1" xfId="1220"/>
    <cellStyle name="Normal 40" xfId="1221"/>
    <cellStyle name="Normal 41" xfId="1222"/>
    <cellStyle name="Normal 42" xfId="1223"/>
    <cellStyle name="Normal 43" xfId="1224"/>
    <cellStyle name="Normal 44" xfId="1225"/>
    <cellStyle name="Normal 45" xfId="1226"/>
    <cellStyle name="Normal 46" xfId="1227"/>
    <cellStyle name="Normal 47" xfId="1228"/>
    <cellStyle name="Normal 48" xfId="1229"/>
    <cellStyle name="Normal 49" xfId="1230"/>
    <cellStyle name="Normal 5" xfId="1231"/>
    <cellStyle name="Normal 5 2" xfId="1232"/>
    <cellStyle name="Normal 5 3" xfId="1233"/>
    <cellStyle name="Normal 5 4" xfId="1234"/>
    <cellStyle name="Normal 5 5" xfId="1235"/>
    <cellStyle name="Normal 5 6" xfId="1236"/>
    <cellStyle name="Normal 5 7" xfId="1237"/>
    <cellStyle name="Normal 50" xfId="1238"/>
    <cellStyle name="Normal 51" xfId="1239"/>
    <cellStyle name="Normal 52" xfId="1240"/>
    <cellStyle name="Normal 53" xfId="1241"/>
    <cellStyle name="Normal 54" xfId="1242"/>
    <cellStyle name="Normal 54 2" xfId="1243"/>
    <cellStyle name="Normal 54_Networks Project Reporting Template" xfId="1244"/>
    <cellStyle name="Normal 55" xfId="1245"/>
    <cellStyle name="Normal 55 2" xfId="1246"/>
    <cellStyle name="Normal 55_Networks Project Reporting Template" xfId="1247"/>
    <cellStyle name="Normal 56" xfId="1248"/>
    <cellStyle name="Normal 57" xfId="1249"/>
    <cellStyle name="Normal 57 2" xfId="1250"/>
    <cellStyle name="Normal 57 3" xfId="1251"/>
    <cellStyle name="Normal 57 3 2" xfId="2980"/>
    <cellStyle name="Normal 57 4" xfId="2981"/>
    <cellStyle name="Normal 58" xfId="1252"/>
    <cellStyle name="Normal 58 2" xfId="1253"/>
    <cellStyle name="Normal 58 2 2" xfId="2982"/>
    <cellStyle name="Normal 58 3" xfId="2983"/>
    <cellStyle name="Normal 59" xfId="1254"/>
    <cellStyle name="Normal 59 2" xfId="1255"/>
    <cellStyle name="Normal 59 2 2" xfId="2984"/>
    <cellStyle name="Normal 59 3" xfId="2985"/>
    <cellStyle name="Normal 6" xfId="1256"/>
    <cellStyle name="Normal 60" xfId="1257"/>
    <cellStyle name="Normal 60 2" xfId="1258"/>
    <cellStyle name="Normal 60 2 2" xfId="2986"/>
    <cellStyle name="Normal 60 3" xfId="2987"/>
    <cellStyle name="Normal 61" xfId="1259"/>
    <cellStyle name="Normal 61 2" xfId="1260"/>
    <cellStyle name="Normal 61 2 2" xfId="2988"/>
    <cellStyle name="Normal 61 3" xfId="2989"/>
    <cellStyle name="Normal 62" xfId="1261"/>
    <cellStyle name="Normal 62 2" xfId="1262"/>
    <cellStyle name="Normal 62 2 2" xfId="2990"/>
    <cellStyle name="Normal 62 3" xfId="2991"/>
    <cellStyle name="Normal 63" xfId="1263"/>
    <cellStyle name="Normal 63 2" xfId="1264"/>
    <cellStyle name="Normal 63 2 2" xfId="2992"/>
    <cellStyle name="Normal 63 3" xfId="2993"/>
    <cellStyle name="Normal 64" xfId="1265"/>
    <cellStyle name="Normal 65" xfId="1266"/>
    <cellStyle name="Normal 66" xfId="1267"/>
    <cellStyle name="Normal 67" xfId="1268"/>
    <cellStyle name="Normal 68" xfId="1269"/>
    <cellStyle name="Normal 69" xfId="1270"/>
    <cellStyle name="Normal 7" xfId="1271"/>
    <cellStyle name="Normal 7 2" xfId="1272"/>
    <cellStyle name="Normal 70" xfId="1273"/>
    <cellStyle name="Normal 71" xfId="1274"/>
    <cellStyle name="Normal 72" xfId="1275"/>
    <cellStyle name="Normal 72 2" xfId="1276"/>
    <cellStyle name="Normal 73" xfId="1277"/>
    <cellStyle name="Normal 73 2" xfId="1278"/>
    <cellStyle name="Normal 74" xfId="1279"/>
    <cellStyle name="Normal 74 2" xfId="1280"/>
    <cellStyle name="Normal 75" xfId="1281"/>
    <cellStyle name="Normal 76" xfId="1282"/>
    <cellStyle name="Normal 77" xfId="1283"/>
    <cellStyle name="Normal 78" xfId="1284"/>
    <cellStyle name="Normal 79" xfId="1285"/>
    <cellStyle name="Normal 79 2" xfId="1286"/>
    <cellStyle name="Normal 79 2 2" xfId="1287"/>
    <cellStyle name="Normal 8" xfId="1288"/>
    <cellStyle name="Normal 8 2" xfId="1289"/>
    <cellStyle name="Normal 80" xfId="1290"/>
    <cellStyle name="Normal 80 2" xfId="1291"/>
    <cellStyle name="Normal 80 2 2" xfId="1292"/>
    <cellStyle name="Normal 81" xfId="1293"/>
    <cellStyle name="Normal 81 2" xfId="1294"/>
    <cellStyle name="Normal 81 2 2" xfId="1295"/>
    <cellStyle name="Normal 82" xfId="1296"/>
    <cellStyle name="Normal 83" xfId="1297"/>
    <cellStyle name="Normal 84" xfId="1298"/>
    <cellStyle name="Normal 85" xfId="1299"/>
    <cellStyle name="Normal 86" xfId="1300"/>
    <cellStyle name="Normal 87" xfId="1301"/>
    <cellStyle name="Normal 88" xfId="1302"/>
    <cellStyle name="Normal 89" xfId="1303"/>
    <cellStyle name="Normal 9" xfId="1304"/>
    <cellStyle name="Normal 9 10" xfId="1305"/>
    <cellStyle name="Normal 9 11" xfId="1306"/>
    <cellStyle name="Normal 9 12" xfId="1307"/>
    <cellStyle name="Normal 9 13" xfId="1308"/>
    <cellStyle name="Normal 9 14" xfId="1309"/>
    <cellStyle name="Normal 9 15" xfId="1310"/>
    <cellStyle name="Normal 9 16" xfId="1311"/>
    <cellStyle name="Normal 9 17" xfId="1312"/>
    <cellStyle name="Normal 9 18" xfId="1313"/>
    <cellStyle name="Normal 9 19" xfId="1314"/>
    <cellStyle name="Normal 9 2" xfId="1315"/>
    <cellStyle name="Normal 9 2 2" xfId="1316"/>
    <cellStyle name="Normal 9 20" xfId="1317"/>
    <cellStyle name="Normal 9 21" xfId="1318"/>
    <cellStyle name="Normal 9 22" xfId="1319"/>
    <cellStyle name="Normal 9 23" xfId="1320"/>
    <cellStyle name="Normal 9 24" xfId="1321"/>
    <cellStyle name="Normal 9 25" xfId="1322"/>
    <cellStyle name="Normal 9 26" xfId="1323"/>
    <cellStyle name="Normal 9 27" xfId="1324"/>
    <cellStyle name="Normal 9 28" xfId="1325"/>
    <cellStyle name="Normal 9 29" xfId="1326"/>
    <cellStyle name="Normal 9 3" xfId="1327"/>
    <cellStyle name="Normal 9 30" xfId="1328"/>
    <cellStyle name="Normal 9 31" xfId="1329"/>
    <cellStyle name="Normal 9 32" xfId="1330"/>
    <cellStyle name="Normal 9 33" xfId="1331"/>
    <cellStyle name="Normal 9 34" xfId="1332"/>
    <cellStyle name="Normal 9 35" xfId="1333"/>
    <cellStyle name="Normal 9 36" xfId="1334"/>
    <cellStyle name="Normal 9 37" xfId="1335"/>
    <cellStyle name="Normal 9 38" xfId="1336"/>
    <cellStyle name="Normal 9 39" xfId="1337"/>
    <cellStyle name="Normal 9 4" xfId="1338"/>
    <cellStyle name="Normal 9 40" xfId="1339"/>
    <cellStyle name="Normal 9 41" xfId="1340"/>
    <cellStyle name="Normal 9 42" xfId="1341"/>
    <cellStyle name="Normal 9 43" xfId="1342"/>
    <cellStyle name="Normal 9 44" xfId="1343"/>
    <cellStyle name="Normal 9 45" xfId="1344"/>
    <cellStyle name="Normal 9 46" xfId="1345"/>
    <cellStyle name="Normal 9 47" xfId="1346"/>
    <cellStyle name="Normal 9 48" xfId="1347"/>
    <cellStyle name="Normal 9 5" xfId="1348"/>
    <cellStyle name="Normal 9 6" xfId="1349"/>
    <cellStyle name="Normal 9 7" xfId="1350"/>
    <cellStyle name="Normal 9 8" xfId="1351"/>
    <cellStyle name="Normal 9 9" xfId="1352"/>
    <cellStyle name="Normal 9_1.3s Accounting C Costs Scots" xfId="1353"/>
    <cellStyle name="Normal 90" xfId="1354"/>
    <cellStyle name="Normal 91" xfId="1355"/>
    <cellStyle name="Normal 92" xfId="1356"/>
    <cellStyle name="Normal 92 2" xfId="1357"/>
    <cellStyle name="Normal 93" xfId="1358"/>
    <cellStyle name="Normal 94" xfId="1359"/>
    <cellStyle name="Normal 95" xfId="1360"/>
    <cellStyle name="Normal 96" xfId="1361"/>
    <cellStyle name="Normal 97" xfId="1362"/>
    <cellStyle name="Normal 98" xfId="1363"/>
    <cellStyle name="Normal 99" xfId="1364"/>
    <cellStyle name="Normal 99 2" xfId="1365"/>
    <cellStyle name="Normal U" xfId="1366"/>
    <cellStyle name="Note 2" xfId="1367"/>
    <cellStyle name="Note 2 2" xfId="1368"/>
    <cellStyle name="Note 2 2 2" xfId="1369"/>
    <cellStyle name="Note 2 2 2 2" xfId="2994"/>
    <cellStyle name="Note 2 2 3" xfId="2995"/>
    <cellStyle name="Note 2 3" xfId="2996"/>
    <cellStyle name="Note 3" xfId="1370"/>
    <cellStyle name="Note 3 2" xfId="1371"/>
    <cellStyle name="Note 3 2 2" xfId="2997"/>
    <cellStyle name="Note 3 3" xfId="2998"/>
    <cellStyle name="Note 4" xfId="1372"/>
    <cellStyle name="Note 5" xfId="2999"/>
    <cellStyle name="Output 2" xfId="1373"/>
    <cellStyle name="Output 2 2" xfId="1374"/>
    <cellStyle name="Output 2 2 2" xfId="3000"/>
    <cellStyle name="Output 2 3" xfId="3001"/>
    <cellStyle name="Output 3" xfId="1375"/>
    <cellStyle name="Output 3 2" xfId="3002"/>
    <cellStyle name="Output 4" xfId="3003"/>
    <cellStyle name="Percent 10" xfId="1376"/>
    <cellStyle name="Percent 10 2" xfId="1377"/>
    <cellStyle name="Percent 10 2 2" xfId="1378"/>
    <cellStyle name="Percent 10 2 2 2" xfId="1379"/>
    <cellStyle name="Percent 10 2 2 3" xfId="1380"/>
    <cellStyle name="Percent 10 2 2 4" xfId="1381"/>
    <cellStyle name="Percent 10 2 3" xfId="1382"/>
    <cellStyle name="Percent 10 3" xfId="1383"/>
    <cellStyle name="Percent 11" xfId="1384"/>
    <cellStyle name="Percent 12" xfId="1385"/>
    <cellStyle name="Percent 12 2" xfId="4"/>
    <cellStyle name="Percent 12 2 2" xfId="3004"/>
    <cellStyle name="Percent 12 3" xfId="3005"/>
    <cellStyle name="Percent 13" xfId="1386"/>
    <cellStyle name="Percent 13 2" xfId="1387"/>
    <cellStyle name="Percent 13 2 2" xfId="3006"/>
    <cellStyle name="Percent 13 3" xfId="3007"/>
    <cellStyle name="Percent 14" xfId="1388"/>
    <cellStyle name="Percent 14 2" xfId="3008"/>
    <cellStyle name="Percent 15" xfId="3009"/>
    <cellStyle name="Percent 2" xfId="1389"/>
    <cellStyle name="Percent 2 10" xfId="1390"/>
    <cellStyle name="Percent 2 11" xfId="1391"/>
    <cellStyle name="Percent 2 12" xfId="1392"/>
    <cellStyle name="Percent 2 13" xfId="1393"/>
    <cellStyle name="Percent 2 14" xfId="1394"/>
    <cellStyle name="Percent 2 15" xfId="1395"/>
    <cellStyle name="Percent 2 16" xfId="1396"/>
    <cellStyle name="Percent 2 17" xfId="1397"/>
    <cellStyle name="Percent 2 18" xfId="1398"/>
    <cellStyle name="Percent 2 19" xfId="1399"/>
    <cellStyle name="Percent 2 2" xfId="1400"/>
    <cellStyle name="Percent 2 2 10" xfId="1401"/>
    <cellStyle name="Percent 2 2 11" xfId="1402"/>
    <cellStyle name="Percent 2 2 12" xfId="1403"/>
    <cellStyle name="Percent 2 2 13" xfId="1404"/>
    <cellStyle name="Percent 2 2 14" xfId="1405"/>
    <cellStyle name="Percent 2 2 15" xfId="1406"/>
    <cellStyle name="Percent 2 2 16" xfId="1407"/>
    <cellStyle name="Percent 2 2 17" xfId="1408"/>
    <cellStyle name="Percent 2 2 18" xfId="1409"/>
    <cellStyle name="Percent 2 2 19" xfId="1410"/>
    <cellStyle name="Percent 2 2 2" xfId="1411"/>
    <cellStyle name="Percent 2 2 2 2" xfId="1412"/>
    <cellStyle name="Percent 2 2 2 3" xfId="1413"/>
    <cellStyle name="Percent 2 2 20" xfId="1414"/>
    <cellStyle name="Percent 2 2 21" xfId="1415"/>
    <cellStyle name="Percent 2 2 22" xfId="1416"/>
    <cellStyle name="Percent 2 2 23" xfId="1417"/>
    <cellStyle name="Percent 2 2 24" xfId="1418"/>
    <cellStyle name="Percent 2 2 25" xfId="1419"/>
    <cellStyle name="Percent 2 2 26" xfId="1420"/>
    <cellStyle name="Percent 2 2 27" xfId="1421"/>
    <cellStyle name="Percent 2 2 28" xfId="1422"/>
    <cellStyle name="Percent 2 2 29" xfId="1423"/>
    <cellStyle name="Percent 2 2 3" xfId="1424"/>
    <cellStyle name="Percent 2 2 30" xfId="1425"/>
    <cellStyle name="Percent 2 2 31" xfId="1426"/>
    <cellStyle name="Percent 2 2 32" xfId="1427"/>
    <cellStyle name="Percent 2 2 33" xfId="1428"/>
    <cellStyle name="Percent 2 2 34" xfId="1429"/>
    <cellStyle name="Percent 2 2 35" xfId="1430"/>
    <cellStyle name="Percent 2 2 36" xfId="1431"/>
    <cellStyle name="Percent 2 2 37" xfId="1432"/>
    <cellStyle name="Percent 2 2 38" xfId="1433"/>
    <cellStyle name="Percent 2 2 39" xfId="1434"/>
    <cellStyle name="Percent 2 2 4" xfId="1435"/>
    <cellStyle name="Percent 2 2 40" xfId="1436"/>
    <cellStyle name="Percent 2 2 41" xfId="1437"/>
    <cellStyle name="Percent 2 2 42" xfId="1438"/>
    <cellStyle name="Percent 2 2 43" xfId="1439"/>
    <cellStyle name="Percent 2 2 44" xfId="1440"/>
    <cellStyle name="Percent 2 2 45" xfId="1441"/>
    <cellStyle name="Percent 2 2 46" xfId="1442"/>
    <cellStyle name="Percent 2 2 47" xfId="1443"/>
    <cellStyle name="Percent 2 2 48" xfId="1444"/>
    <cellStyle name="Percent 2 2 49" xfId="1445"/>
    <cellStyle name="Percent 2 2 49 2" xfId="1446"/>
    <cellStyle name="Percent 2 2 5" xfId="1447"/>
    <cellStyle name="Percent 2 2 6" xfId="1448"/>
    <cellStyle name="Percent 2 2 7" xfId="1449"/>
    <cellStyle name="Percent 2 2 8" xfId="1450"/>
    <cellStyle name="Percent 2 2 9" xfId="1451"/>
    <cellStyle name="Percent 2 20" xfId="1452"/>
    <cellStyle name="Percent 2 21" xfId="1453"/>
    <cellStyle name="Percent 2 22" xfId="1454"/>
    <cellStyle name="Percent 2 23" xfId="1455"/>
    <cellStyle name="Percent 2 24" xfId="1456"/>
    <cellStyle name="Percent 2 25" xfId="1457"/>
    <cellStyle name="Percent 2 26" xfId="1458"/>
    <cellStyle name="Percent 2 27" xfId="1459"/>
    <cellStyle name="Percent 2 28" xfId="1460"/>
    <cellStyle name="Percent 2 29" xfId="1461"/>
    <cellStyle name="Percent 2 3" xfId="1462"/>
    <cellStyle name="Percent 2 3 10" xfId="1463"/>
    <cellStyle name="Percent 2 3 11" xfId="1464"/>
    <cellStyle name="Percent 2 3 12" xfId="1465"/>
    <cellStyle name="Percent 2 3 13" xfId="1466"/>
    <cellStyle name="Percent 2 3 14" xfId="1467"/>
    <cellStyle name="Percent 2 3 15" xfId="1468"/>
    <cellStyle name="Percent 2 3 16" xfId="1469"/>
    <cellStyle name="Percent 2 3 17" xfId="1470"/>
    <cellStyle name="Percent 2 3 18" xfId="1471"/>
    <cellStyle name="Percent 2 3 19" xfId="1472"/>
    <cellStyle name="Percent 2 3 2" xfId="1473"/>
    <cellStyle name="Percent 2 3 2 2" xfId="1474"/>
    <cellStyle name="Percent 2 3 2 3" xfId="1475"/>
    <cellStyle name="Percent 2 3 20" xfId="1476"/>
    <cellStyle name="Percent 2 3 21" xfId="1477"/>
    <cellStyle name="Percent 2 3 22" xfId="1478"/>
    <cellStyle name="Percent 2 3 23" xfId="1479"/>
    <cellStyle name="Percent 2 3 24" xfId="1480"/>
    <cellStyle name="Percent 2 3 25" xfId="1481"/>
    <cellStyle name="Percent 2 3 26" xfId="1482"/>
    <cellStyle name="Percent 2 3 27" xfId="1483"/>
    <cellStyle name="Percent 2 3 28" xfId="1484"/>
    <cellStyle name="Percent 2 3 29" xfId="1485"/>
    <cellStyle name="Percent 2 3 3" xfId="1486"/>
    <cellStyle name="Percent 2 3 30" xfId="1487"/>
    <cellStyle name="Percent 2 3 31" xfId="1488"/>
    <cellStyle name="Percent 2 3 32" xfId="1489"/>
    <cellStyle name="Percent 2 3 33" xfId="1490"/>
    <cellStyle name="Percent 2 3 34" xfId="1491"/>
    <cellStyle name="Percent 2 3 35" xfId="1492"/>
    <cellStyle name="Percent 2 3 36" xfId="1493"/>
    <cellStyle name="Percent 2 3 37" xfId="1494"/>
    <cellStyle name="Percent 2 3 38" xfId="1495"/>
    <cellStyle name="Percent 2 3 39" xfId="1496"/>
    <cellStyle name="Percent 2 3 4" xfId="1497"/>
    <cellStyle name="Percent 2 3 40" xfId="1498"/>
    <cellStyle name="Percent 2 3 41" xfId="1499"/>
    <cellStyle name="Percent 2 3 42" xfId="1500"/>
    <cellStyle name="Percent 2 3 43" xfId="1501"/>
    <cellStyle name="Percent 2 3 44" xfId="1502"/>
    <cellStyle name="Percent 2 3 45" xfId="1503"/>
    <cellStyle name="Percent 2 3 46" xfId="1504"/>
    <cellStyle name="Percent 2 3 47" xfId="1505"/>
    <cellStyle name="Percent 2 3 5" xfId="1506"/>
    <cellStyle name="Percent 2 3 6" xfId="1507"/>
    <cellStyle name="Percent 2 3 7" xfId="1508"/>
    <cellStyle name="Percent 2 3 8" xfId="1509"/>
    <cellStyle name="Percent 2 3 9" xfId="1510"/>
    <cellStyle name="Percent 2 30" xfId="1511"/>
    <cellStyle name="Percent 2 31" xfId="1512"/>
    <cellStyle name="Percent 2 32" xfId="1513"/>
    <cellStyle name="Percent 2 33" xfId="1514"/>
    <cellStyle name="Percent 2 34" xfId="1515"/>
    <cellStyle name="Percent 2 35" xfId="1516"/>
    <cellStyle name="Percent 2 36" xfId="1517"/>
    <cellStyle name="Percent 2 37" xfId="1518"/>
    <cellStyle name="Percent 2 38" xfId="1519"/>
    <cellStyle name="Percent 2 39" xfId="1520"/>
    <cellStyle name="Percent 2 4" xfId="1521"/>
    <cellStyle name="Percent 2 4 2" xfId="1522"/>
    <cellStyle name="Percent 2 40" xfId="1523"/>
    <cellStyle name="Percent 2 41" xfId="1524"/>
    <cellStyle name="Percent 2 42" xfId="1525"/>
    <cellStyle name="Percent 2 43" xfId="1526"/>
    <cellStyle name="Percent 2 44" xfId="1527"/>
    <cellStyle name="Percent 2 45" xfId="1528"/>
    <cellStyle name="Percent 2 46" xfId="1529"/>
    <cellStyle name="Percent 2 47" xfId="1530"/>
    <cellStyle name="Percent 2 48" xfId="1531"/>
    <cellStyle name="Percent 2 49" xfId="1532"/>
    <cellStyle name="Percent 2 5" xfId="1533"/>
    <cellStyle name="Percent 2 50" xfId="1534"/>
    <cellStyle name="Percent 2 51" xfId="1535"/>
    <cellStyle name="Percent 2 51 2" xfId="1536"/>
    <cellStyle name="Percent 2 6" xfId="1537"/>
    <cellStyle name="Percent 2 7" xfId="1538"/>
    <cellStyle name="Percent 2 8" xfId="1539"/>
    <cellStyle name="Percent 2 9" xfId="1540"/>
    <cellStyle name="Percent 3" xfId="1541"/>
    <cellStyle name="Percent 4" xfId="1542"/>
    <cellStyle name="Percent 4 10" xfId="1543"/>
    <cellStyle name="Percent 4 11" xfId="1544"/>
    <cellStyle name="Percent 4 12" xfId="1545"/>
    <cellStyle name="Percent 4 13" xfId="1546"/>
    <cellStyle name="Percent 4 14" xfId="1547"/>
    <cellStyle name="Percent 4 15" xfId="1548"/>
    <cellStyle name="Percent 4 16" xfId="1549"/>
    <cellStyle name="Percent 4 17" xfId="1550"/>
    <cellStyle name="Percent 4 18" xfId="1551"/>
    <cellStyle name="Percent 4 19" xfId="1552"/>
    <cellStyle name="Percent 4 2" xfId="1553"/>
    <cellStyle name="Percent 4 2 10" xfId="1554"/>
    <cellStyle name="Percent 4 2 11" xfId="1555"/>
    <cellStyle name="Percent 4 2 12" xfId="1556"/>
    <cellStyle name="Percent 4 2 13" xfId="1557"/>
    <cellStyle name="Percent 4 2 14" xfId="1558"/>
    <cellStyle name="Percent 4 2 15" xfId="1559"/>
    <cellStyle name="Percent 4 2 16" xfId="1560"/>
    <cellStyle name="Percent 4 2 17" xfId="1561"/>
    <cellStyle name="Percent 4 2 18" xfId="1562"/>
    <cellStyle name="Percent 4 2 19" xfId="1563"/>
    <cellStyle name="Percent 4 2 2" xfId="1564"/>
    <cellStyle name="Percent 4 2 20" xfId="1565"/>
    <cellStyle name="Percent 4 2 21" xfId="1566"/>
    <cellStyle name="Percent 4 2 22" xfId="1567"/>
    <cellStyle name="Percent 4 2 23" xfId="1568"/>
    <cellStyle name="Percent 4 2 24" xfId="1569"/>
    <cellStyle name="Percent 4 2 25" xfId="1570"/>
    <cellStyle name="Percent 4 2 26" xfId="1571"/>
    <cellStyle name="Percent 4 2 27" xfId="1572"/>
    <cellStyle name="Percent 4 2 28" xfId="1573"/>
    <cellStyle name="Percent 4 2 29" xfId="1574"/>
    <cellStyle name="Percent 4 2 3" xfId="1575"/>
    <cellStyle name="Percent 4 2 30" xfId="1576"/>
    <cellStyle name="Percent 4 2 31" xfId="1577"/>
    <cellStyle name="Percent 4 2 32" xfId="1578"/>
    <cellStyle name="Percent 4 2 33" xfId="1579"/>
    <cellStyle name="Percent 4 2 34" xfId="1580"/>
    <cellStyle name="Percent 4 2 35" xfId="1581"/>
    <cellStyle name="Percent 4 2 36" xfId="1582"/>
    <cellStyle name="Percent 4 2 37" xfId="1583"/>
    <cellStyle name="Percent 4 2 38" xfId="1584"/>
    <cellStyle name="Percent 4 2 39" xfId="1585"/>
    <cellStyle name="Percent 4 2 4" xfId="1586"/>
    <cellStyle name="Percent 4 2 40" xfId="1587"/>
    <cellStyle name="Percent 4 2 41" xfId="1588"/>
    <cellStyle name="Percent 4 2 42" xfId="1589"/>
    <cellStyle name="Percent 4 2 43" xfId="1590"/>
    <cellStyle name="Percent 4 2 44" xfId="1591"/>
    <cellStyle name="Percent 4 2 45" xfId="1592"/>
    <cellStyle name="Percent 4 2 46" xfId="1593"/>
    <cellStyle name="Percent 4 2 47" xfId="1594"/>
    <cellStyle name="Percent 4 2 5" xfId="1595"/>
    <cellStyle name="Percent 4 2 6" xfId="1596"/>
    <cellStyle name="Percent 4 2 7" xfId="1597"/>
    <cellStyle name="Percent 4 2 8" xfId="1598"/>
    <cellStyle name="Percent 4 2 9" xfId="1599"/>
    <cellStyle name="Percent 4 20" xfId="1600"/>
    <cellStyle name="Percent 4 21" xfId="1601"/>
    <cellStyle name="Percent 4 22" xfId="1602"/>
    <cellStyle name="Percent 4 23" xfId="1603"/>
    <cellStyle name="Percent 4 24" xfId="1604"/>
    <cellStyle name="Percent 4 25" xfId="1605"/>
    <cellStyle name="Percent 4 26" xfId="1606"/>
    <cellStyle name="Percent 4 27" xfId="1607"/>
    <cellStyle name="Percent 4 28" xfId="1608"/>
    <cellStyle name="Percent 4 29" xfId="1609"/>
    <cellStyle name="Percent 4 3" xfId="1610"/>
    <cellStyle name="Percent 4 3 2" xfId="1611"/>
    <cellStyle name="Percent 4 3 3" xfId="1612"/>
    <cellStyle name="Percent 4 3 4" xfId="1613"/>
    <cellStyle name="Percent 4 3 5" xfId="1614"/>
    <cellStyle name="Percent 4 3 6" xfId="1615"/>
    <cellStyle name="Percent 4 3 7" xfId="1616"/>
    <cellStyle name="Percent 4 30" xfId="1617"/>
    <cellStyle name="Percent 4 31" xfId="1618"/>
    <cellStyle name="Percent 4 32" xfId="1619"/>
    <cellStyle name="Percent 4 33" xfId="1620"/>
    <cellStyle name="Percent 4 34" xfId="1621"/>
    <cellStyle name="Percent 4 35" xfId="1622"/>
    <cellStyle name="Percent 4 36" xfId="1623"/>
    <cellStyle name="Percent 4 37" xfId="1624"/>
    <cellStyle name="Percent 4 38" xfId="1625"/>
    <cellStyle name="Percent 4 39" xfId="1626"/>
    <cellStyle name="Percent 4 4" xfId="1627"/>
    <cellStyle name="Percent 4 4 2" xfId="1628"/>
    <cellStyle name="Percent 4 4 3" xfId="1629"/>
    <cellStyle name="Percent 4 4 4" xfId="1630"/>
    <cellStyle name="Percent 4 4 5" xfId="1631"/>
    <cellStyle name="Percent 4 4 6" xfId="1632"/>
    <cellStyle name="Percent 4 4 7" xfId="1633"/>
    <cellStyle name="Percent 4 40" xfId="1634"/>
    <cellStyle name="Percent 4 41" xfId="1635"/>
    <cellStyle name="Percent 4 42" xfId="1636"/>
    <cellStyle name="Percent 4 43" xfId="1637"/>
    <cellStyle name="Percent 4 44" xfId="1638"/>
    <cellStyle name="Percent 4 45" xfId="1639"/>
    <cellStyle name="Percent 4 46" xfId="1640"/>
    <cellStyle name="Percent 4 47" xfId="1641"/>
    <cellStyle name="Percent 4 48" xfId="1642"/>
    <cellStyle name="Percent 4 5" xfId="1643"/>
    <cellStyle name="Percent 4 5 2" xfId="1644"/>
    <cellStyle name="Percent 4 5 3" xfId="1645"/>
    <cellStyle name="Percent 4 5 4" xfId="1646"/>
    <cellStyle name="Percent 4 5 5" xfId="1647"/>
    <cellStyle name="Percent 4 5 6" xfId="1648"/>
    <cellStyle name="Percent 4 5 7" xfId="1649"/>
    <cellStyle name="Percent 4 6" xfId="1650"/>
    <cellStyle name="Percent 4 7" xfId="1651"/>
    <cellStyle name="Percent 4 8" xfId="1652"/>
    <cellStyle name="Percent 4 9" xfId="1653"/>
    <cellStyle name="Percent 5" xfId="1654"/>
    <cellStyle name="Percent 6" xfId="1655"/>
    <cellStyle name="Percent 6 10" xfId="1656"/>
    <cellStyle name="Percent 6 11" xfId="1657"/>
    <cellStyle name="Percent 6 12" xfId="1658"/>
    <cellStyle name="Percent 6 13" xfId="1659"/>
    <cellStyle name="Percent 6 14" xfId="1660"/>
    <cellStyle name="Percent 6 15" xfId="1661"/>
    <cellStyle name="Percent 6 16" xfId="1662"/>
    <cellStyle name="Percent 6 17" xfId="1663"/>
    <cellStyle name="Percent 6 18" xfId="1664"/>
    <cellStyle name="Percent 6 19" xfId="1665"/>
    <cellStyle name="Percent 6 2" xfId="1666"/>
    <cellStyle name="Percent 6 20" xfId="1667"/>
    <cellStyle name="Percent 6 21" xfId="1668"/>
    <cellStyle name="Percent 6 22" xfId="1669"/>
    <cellStyle name="Percent 6 23" xfId="1670"/>
    <cellStyle name="Percent 6 24" xfId="1671"/>
    <cellStyle name="Percent 6 25" xfId="1672"/>
    <cellStyle name="Percent 6 26" xfId="1673"/>
    <cellStyle name="Percent 6 27" xfId="1674"/>
    <cellStyle name="Percent 6 28" xfId="1675"/>
    <cellStyle name="Percent 6 29" xfId="1676"/>
    <cellStyle name="Percent 6 3" xfId="1677"/>
    <cellStyle name="Percent 6 30" xfId="1678"/>
    <cellStyle name="Percent 6 31" xfId="1679"/>
    <cellStyle name="Percent 6 32" xfId="1680"/>
    <cellStyle name="Percent 6 33" xfId="1681"/>
    <cellStyle name="Percent 6 34" xfId="1682"/>
    <cellStyle name="Percent 6 35" xfId="1683"/>
    <cellStyle name="Percent 6 36" xfId="1684"/>
    <cellStyle name="Percent 6 37" xfId="1685"/>
    <cellStyle name="Percent 6 38" xfId="1686"/>
    <cellStyle name="Percent 6 39" xfId="1687"/>
    <cellStyle name="Percent 6 4" xfId="1688"/>
    <cellStyle name="Percent 6 40" xfId="1689"/>
    <cellStyle name="Percent 6 41" xfId="1690"/>
    <cellStyle name="Percent 6 42" xfId="1691"/>
    <cellStyle name="Percent 6 43" xfId="1692"/>
    <cellStyle name="Percent 6 44" xfId="1693"/>
    <cellStyle name="Percent 6 45" xfId="1694"/>
    <cellStyle name="Percent 6 46" xfId="1695"/>
    <cellStyle name="Percent 6 47" xfId="1696"/>
    <cellStyle name="Percent 6 5" xfId="1697"/>
    <cellStyle name="Percent 6 6" xfId="1698"/>
    <cellStyle name="Percent 6 7" xfId="1699"/>
    <cellStyle name="Percent 6 8" xfId="1700"/>
    <cellStyle name="Percent 6 9" xfId="1701"/>
    <cellStyle name="Percent 7" xfId="1702"/>
    <cellStyle name="Percent 7 2" xfId="1703"/>
    <cellStyle name="Percent 8" xfId="1704"/>
    <cellStyle name="Percent 8 10" xfId="1705"/>
    <cellStyle name="Percent 8 11" xfId="1706"/>
    <cellStyle name="Percent 8 12" xfId="1707"/>
    <cellStyle name="Percent 8 13" xfId="1708"/>
    <cellStyle name="Percent 8 14" xfId="1709"/>
    <cellStyle name="Percent 8 15" xfId="1710"/>
    <cellStyle name="Percent 8 16" xfId="1711"/>
    <cellStyle name="Percent 8 17" xfId="1712"/>
    <cellStyle name="Percent 8 18" xfId="1713"/>
    <cellStyle name="Percent 8 19" xfId="1714"/>
    <cellStyle name="Percent 8 2" xfId="1715"/>
    <cellStyle name="Percent 8 2 2" xfId="1716"/>
    <cellStyle name="Percent 8 2 2 2" xfId="1717"/>
    <cellStyle name="Percent 8 2 2 2 2" xfId="1718"/>
    <cellStyle name="Percent 8 2 2 3" xfId="1719"/>
    <cellStyle name="Percent 8 2 3" xfId="1720"/>
    <cellStyle name="Percent 8 2 3 2" xfId="1721"/>
    <cellStyle name="Percent 8 20" xfId="1722"/>
    <cellStyle name="Percent 8 21" xfId="1723"/>
    <cellStyle name="Percent 8 22" xfId="1724"/>
    <cellStyle name="Percent 8 23" xfId="1725"/>
    <cellStyle name="Percent 8 24" xfId="1726"/>
    <cellStyle name="Percent 8 25" xfId="1727"/>
    <cellStyle name="Percent 8 26" xfId="1728"/>
    <cellStyle name="Percent 8 27" xfId="1729"/>
    <cellStyle name="Percent 8 28" xfId="1730"/>
    <cellStyle name="Percent 8 29" xfId="1731"/>
    <cellStyle name="Percent 8 3" xfId="1732"/>
    <cellStyle name="Percent 8 3 2" xfId="1733"/>
    <cellStyle name="Percent 8 3 2 2" xfId="1734"/>
    <cellStyle name="Percent 8 3 3" xfId="1735"/>
    <cellStyle name="Percent 8 30" xfId="1736"/>
    <cellStyle name="Percent 8 31" xfId="1737"/>
    <cellStyle name="Percent 8 32" xfId="1738"/>
    <cellStyle name="Percent 8 33" xfId="1739"/>
    <cellStyle name="Percent 8 34" xfId="1740"/>
    <cellStyle name="Percent 8 35" xfId="1741"/>
    <cellStyle name="Percent 8 36" xfId="1742"/>
    <cellStyle name="Percent 8 37" xfId="1743"/>
    <cellStyle name="Percent 8 38" xfId="1744"/>
    <cellStyle name="Percent 8 39" xfId="1745"/>
    <cellStyle name="Percent 8 4" xfId="1746"/>
    <cellStyle name="Percent 8 4 2" xfId="1747"/>
    <cellStyle name="Percent 8 40" xfId="1748"/>
    <cellStyle name="Percent 8 41" xfId="1749"/>
    <cellStyle name="Percent 8 42" xfId="1750"/>
    <cellStyle name="Percent 8 43" xfId="1751"/>
    <cellStyle name="Percent 8 44" xfId="1752"/>
    <cellStyle name="Percent 8 45" xfId="1753"/>
    <cellStyle name="Percent 8 46" xfId="1754"/>
    <cellStyle name="Percent 8 47" xfId="1755"/>
    <cellStyle name="Percent 8 5" xfId="1756"/>
    <cellStyle name="Percent 8 6" xfId="1757"/>
    <cellStyle name="Percent 8 7" xfId="1758"/>
    <cellStyle name="Percent 8 8" xfId="1759"/>
    <cellStyle name="Percent 8 9" xfId="1760"/>
    <cellStyle name="Percent 9" xfId="1761"/>
    <cellStyle name="Percent 9 2" xfId="1762"/>
    <cellStyle name="Percent 9 2 2" xfId="1763"/>
    <cellStyle name="Percent 9 2 2 2" xfId="1764"/>
    <cellStyle name="Percent 9 2 3" xfId="1765"/>
    <cellStyle name="Percent 9 3" xfId="1766"/>
    <cellStyle name="Percent 9 3 2" xfId="1767"/>
    <cellStyle name="Percent 9 4" xfId="1768"/>
    <cellStyle name="Percent 9 4 2" xfId="1769"/>
    <cellStyle name="Percent 9 5" xfId="1770"/>
    <cellStyle name="Percent 9 5 2" xfId="1771"/>
    <cellStyle name="Percent 9 6" xfId="1772"/>
    <cellStyle name="Pre-inputted cells" xfId="1773"/>
    <cellStyle name="Pre-inputted cells 10" xfId="1774"/>
    <cellStyle name="Pre-inputted cells 10 2" xfId="1775"/>
    <cellStyle name="Pre-inputted cells 10_Networks Project Reporting Template" xfId="1776"/>
    <cellStyle name="Pre-inputted cells 11" xfId="1777"/>
    <cellStyle name="Pre-inputted cells 11 2" xfId="1778"/>
    <cellStyle name="Pre-inputted cells 11_Networks Project Reporting Template" xfId="1779"/>
    <cellStyle name="Pre-inputted cells 12" xfId="1780"/>
    <cellStyle name="Pre-inputted cells 12 2" xfId="1781"/>
    <cellStyle name="Pre-inputted cells 12_Networks Project Reporting Template" xfId="1782"/>
    <cellStyle name="Pre-inputted cells 13" xfId="1783"/>
    <cellStyle name="Pre-inputted cells 2" xfId="1784"/>
    <cellStyle name="Pre-inputted cells 2 2" xfId="1785"/>
    <cellStyle name="Pre-inputted cells 2 2 2" xfId="1786"/>
    <cellStyle name="Pre-inputted cells 2 2 2 2" xfId="1787"/>
    <cellStyle name="Pre-inputted cells 2 2 2 2 2" xfId="1788"/>
    <cellStyle name="Pre-inputted cells 2 2 2 2_Networks Project Reporting Template" xfId="1789"/>
    <cellStyle name="Pre-inputted cells 2 2 2 3" xfId="1790"/>
    <cellStyle name="Pre-inputted cells 2 2 2_Networks Project Reporting Template" xfId="1791"/>
    <cellStyle name="Pre-inputted cells 2 2 3" xfId="1792"/>
    <cellStyle name="Pre-inputted cells 2 2 3 2" xfId="1793"/>
    <cellStyle name="Pre-inputted cells 2 2 3_Networks Project Reporting Template" xfId="1794"/>
    <cellStyle name="Pre-inputted cells 2 2 4" xfId="1795"/>
    <cellStyle name="Pre-inputted cells 2 2 4 2" xfId="1796"/>
    <cellStyle name="Pre-inputted cells 2 2 4_Networks Project Reporting Template" xfId="1797"/>
    <cellStyle name="Pre-inputted cells 2 2 5" xfId="1798"/>
    <cellStyle name="Pre-inputted cells 2 2_Networks Project Reporting Template" xfId="1799"/>
    <cellStyle name="Pre-inputted cells 2 3" xfId="1800"/>
    <cellStyle name="Pre-inputted cells 2 3 2" xfId="1801"/>
    <cellStyle name="Pre-inputted cells 2 3 2 2" xfId="1802"/>
    <cellStyle name="Pre-inputted cells 2 3 2_Networks Project Reporting Template" xfId="1803"/>
    <cellStyle name="Pre-inputted cells 2 3 3" xfId="1804"/>
    <cellStyle name="Pre-inputted cells 2 3_Networks Project Reporting Template" xfId="1805"/>
    <cellStyle name="Pre-inputted cells 2 4" xfId="1806"/>
    <cellStyle name="Pre-inputted cells 2 4 2" xfId="1807"/>
    <cellStyle name="Pre-inputted cells 2 4_Networks Project Reporting Template" xfId="1808"/>
    <cellStyle name="Pre-inputted cells 2 5" xfId="1809"/>
    <cellStyle name="Pre-inputted cells 2 5 2" xfId="1810"/>
    <cellStyle name="Pre-inputted cells 2 5_Networks Project Reporting Template" xfId="1811"/>
    <cellStyle name="Pre-inputted cells 2 6" xfId="1812"/>
    <cellStyle name="Pre-inputted cells 2_1.3s Accounting C Costs Scots" xfId="1813"/>
    <cellStyle name="Pre-inputted cells 3" xfId="1814"/>
    <cellStyle name="Pre-inputted cells 3 2" xfId="1815"/>
    <cellStyle name="Pre-inputted cells 3 2 2" xfId="1816"/>
    <cellStyle name="Pre-inputted cells 3 2 2 2" xfId="1817"/>
    <cellStyle name="Pre-inputted cells 3 2 2 2 2" xfId="1818"/>
    <cellStyle name="Pre-inputted cells 3 2 2 2_Networks Project Reporting Template" xfId="1819"/>
    <cellStyle name="Pre-inputted cells 3 2 2 3" xfId="1820"/>
    <cellStyle name="Pre-inputted cells 3 2 2_Networks Project Reporting Template" xfId="1821"/>
    <cellStyle name="Pre-inputted cells 3 2 3" xfId="1822"/>
    <cellStyle name="Pre-inputted cells 3 2 3 2" xfId="1823"/>
    <cellStyle name="Pre-inputted cells 3 2 3_Networks Project Reporting Template" xfId="1824"/>
    <cellStyle name="Pre-inputted cells 3 2 4" xfId="1825"/>
    <cellStyle name="Pre-inputted cells 3 2 4 2" xfId="1826"/>
    <cellStyle name="Pre-inputted cells 3 2 4_Networks Project Reporting Template" xfId="1827"/>
    <cellStyle name="Pre-inputted cells 3 2 5" xfId="1828"/>
    <cellStyle name="Pre-inputted cells 3 2_Networks Project Reporting Template" xfId="1829"/>
    <cellStyle name="Pre-inputted cells 3 3" xfId="1830"/>
    <cellStyle name="Pre-inputted cells 3 3 2" xfId="1831"/>
    <cellStyle name="Pre-inputted cells 3 3 2 2" xfId="1832"/>
    <cellStyle name="Pre-inputted cells 3 3 2_Networks Project Reporting Template" xfId="1833"/>
    <cellStyle name="Pre-inputted cells 3 3 3" xfId="1834"/>
    <cellStyle name="Pre-inputted cells 3 3_Networks Project Reporting Template" xfId="1835"/>
    <cellStyle name="Pre-inputted cells 3 4" xfId="1836"/>
    <cellStyle name="Pre-inputted cells 3 4 2" xfId="1837"/>
    <cellStyle name="Pre-inputted cells 3 4_Networks Project Reporting Template" xfId="1838"/>
    <cellStyle name="Pre-inputted cells 3 5" xfId="1839"/>
    <cellStyle name="Pre-inputted cells 3 5 2" xfId="1840"/>
    <cellStyle name="Pre-inputted cells 3 5_Networks Project Reporting Template" xfId="1841"/>
    <cellStyle name="Pre-inputted cells 3 6" xfId="1842"/>
    <cellStyle name="Pre-inputted cells 3_1.3s Accounting C Costs Scots" xfId="1843"/>
    <cellStyle name="Pre-inputted cells 4" xfId="1844"/>
    <cellStyle name="Pre-inputted cells 4 2" xfId="1845"/>
    <cellStyle name="Pre-inputted cells 4 2 2" xfId="1846"/>
    <cellStyle name="Pre-inputted cells 4 2 2 2" xfId="1847"/>
    <cellStyle name="Pre-inputted cells 4 2 2 2 2" xfId="1848"/>
    <cellStyle name="Pre-inputted cells 4 2 2 2_Networks Project Reporting Template" xfId="1849"/>
    <cellStyle name="Pre-inputted cells 4 2 2 3" xfId="1850"/>
    <cellStyle name="Pre-inputted cells 4 2 2_Networks Project Reporting Template" xfId="1851"/>
    <cellStyle name="Pre-inputted cells 4 2 3" xfId="1852"/>
    <cellStyle name="Pre-inputted cells 4 2 3 2" xfId="1853"/>
    <cellStyle name="Pre-inputted cells 4 2 3_Networks Project Reporting Template" xfId="1854"/>
    <cellStyle name="Pre-inputted cells 4 2 4" xfId="1855"/>
    <cellStyle name="Pre-inputted cells 4 2 4 2" xfId="1856"/>
    <cellStyle name="Pre-inputted cells 4 2 4_Networks Project Reporting Template" xfId="1857"/>
    <cellStyle name="Pre-inputted cells 4 2 5" xfId="1858"/>
    <cellStyle name="Pre-inputted cells 4 2_Networks Project Reporting Template" xfId="1859"/>
    <cellStyle name="Pre-inputted cells 4 3" xfId="1860"/>
    <cellStyle name="Pre-inputted cells 4 3 2" xfId="1861"/>
    <cellStyle name="Pre-inputted cells 4 3 2 2" xfId="1862"/>
    <cellStyle name="Pre-inputted cells 4 3 2_Networks Project Reporting Template" xfId="1863"/>
    <cellStyle name="Pre-inputted cells 4 3 3" xfId="1864"/>
    <cellStyle name="Pre-inputted cells 4 3_Networks Project Reporting Template" xfId="1865"/>
    <cellStyle name="Pre-inputted cells 4 4" xfId="1866"/>
    <cellStyle name="Pre-inputted cells 4 4 2" xfId="1867"/>
    <cellStyle name="Pre-inputted cells 4 4_Networks Project Reporting Template" xfId="1868"/>
    <cellStyle name="Pre-inputted cells 4 5" xfId="1869"/>
    <cellStyle name="Pre-inputted cells 4 5 2" xfId="1870"/>
    <cellStyle name="Pre-inputted cells 4 5_Networks Project Reporting Template" xfId="1871"/>
    <cellStyle name="Pre-inputted cells 4 6" xfId="1872"/>
    <cellStyle name="Pre-inputted cells 4_1.3s Accounting C Costs Scots" xfId="1873"/>
    <cellStyle name="Pre-inputted cells 5" xfId="1874"/>
    <cellStyle name="Pre-inputted cells 5 2" xfId="1875"/>
    <cellStyle name="Pre-inputted cells 5 2 2" xfId="1876"/>
    <cellStyle name="Pre-inputted cells 5 2 2 2" xfId="1877"/>
    <cellStyle name="Pre-inputted cells 5 2 2 2 2" xfId="1878"/>
    <cellStyle name="Pre-inputted cells 5 2 2 2 2 2" xfId="1879"/>
    <cellStyle name="Pre-inputted cells 5 2 2 2 2_Networks Project Reporting Template" xfId="1880"/>
    <cellStyle name="Pre-inputted cells 5 2 2 2 3" xfId="1881"/>
    <cellStyle name="Pre-inputted cells 5 2 2 2_Elec_DDT_template_NGv3 11Mar11 415 Proposals NG" xfId="1882"/>
    <cellStyle name="Pre-inputted cells 5 2 2 3" xfId="1883"/>
    <cellStyle name="Pre-inputted cells 5 2 2 3 2" xfId="1884"/>
    <cellStyle name="Pre-inputted cells 5 2 2 3_Networks Project Reporting Template" xfId="1885"/>
    <cellStyle name="Pre-inputted cells 5 2 2 4" xfId="1886"/>
    <cellStyle name="Pre-inputted cells 5 2 2 4 2" xfId="1887"/>
    <cellStyle name="Pre-inputted cells 5 2 2 5" xfId="1888"/>
    <cellStyle name="Pre-inputted cells 5 2 2_Elec_DDT_template_NGv3 11Mar11 415 Proposals NG" xfId="1889"/>
    <cellStyle name="Pre-inputted cells 5 2 3" xfId="1890"/>
    <cellStyle name="Pre-inputted cells 5 2 3 2" xfId="1891"/>
    <cellStyle name="Pre-inputted cells 5 2 3 2 2" xfId="1892"/>
    <cellStyle name="Pre-inputted cells 5 2 3 2_Networks Project Reporting Template" xfId="1893"/>
    <cellStyle name="Pre-inputted cells 5 2 3 3" xfId="1894"/>
    <cellStyle name="Pre-inputted cells 5 2 3_Networks Project Reporting Template" xfId="1895"/>
    <cellStyle name="Pre-inputted cells 5 2 4" xfId="1896"/>
    <cellStyle name="Pre-inputted cells 5 2 4 2" xfId="1897"/>
    <cellStyle name="Pre-inputted cells 5 2 4_Networks Project Reporting Template" xfId="1898"/>
    <cellStyle name="Pre-inputted cells 5 2 5" xfId="1899"/>
    <cellStyle name="Pre-inputted cells 5 2 5 2" xfId="1900"/>
    <cellStyle name="Pre-inputted cells 5 2 5_Networks Project Reporting Template" xfId="1901"/>
    <cellStyle name="Pre-inputted cells 5 2 6" xfId="1902"/>
    <cellStyle name="Pre-inputted cells 5 2_Networks Project Reporting Template" xfId="1903"/>
    <cellStyle name="Pre-inputted cells 5 3" xfId="1904"/>
    <cellStyle name="Pre-inputted cells 5 3 2" xfId="1905"/>
    <cellStyle name="Pre-inputted cells 5 3 2 2" xfId="1906"/>
    <cellStyle name="Pre-inputted cells 5 3 2_Networks Project Reporting Template" xfId="1907"/>
    <cellStyle name="Pre-inputted cells 5 3 3" xfId="1908"/>
    <cellStyle name="Pre-inputted cells 5 3_Networks Project Reporting Template" xfId="1909"/>
    <cellStyle name="Pre-inputted cells 5 4" xfId="1910"/>
    <cellStyle name="Pre-inputted cells 5 4 2" xfId="1911"/>
    <cellStyle name="Pre-inputted cells 5 4_Networks Project Reporting Template" xfId="1912"/>
    <cellStyle name="Pre-inputted cells 5 5" xfId="1913"/>
    <cellStyle name="Pre-inputted cells 5 5 2" xfId="1914"/>
    <cellStyle name="Pre-inputted cells 5 5_Networks Project Reporting Template" xfId="1915"/>
    <cellStyle name="Pre-inputted cells 5 6" xfId="1916"/>
    <cellStyle name="Pre-inputted cells 5_1.3s Accounting C Costs Scots" xfId="1917"/>
    <cellStyle name="Pre-inputted cells 6" xfId="1918"/>
    <cellStyle name="Pre-inputted cells 6 2" xfId="1919"/>
    <cellStyle name="Pre-inputted cells 6 2 2" xfId="1920"/>
    <cellStyle name="Pre-inputted cells 6 2 2 2" xfId="1921"/>
    <cellStyle name="Pre-inputted cells 6 2 2 2 2" xfId="1922"/>
    <cellStyle name="Pre-inputted cells 6 2 2 2_Networks Project Reporting Template" xfId="1923"/>
    <cellStyle name="Pre-inputted cells 6 2 2 3" xfId="1924"/>
    <cellStyle name="Pre-inputted cells 6 2 2_Elec_DDT_template_NGv3 11Mar11 415 Proposals NG" xfId="1925"/>
    <cellStyle name="Pre-inputted cells 6 2 3" xfId="1926"/>
    <cellStyle name="Pre-inputted cells 6 2 3 2" xfId="1927"/>
    <cellStyle name="Pre-inputted cells 6 2 3_Networks Project Reporting Template" xfId="1928"/>
    <cellStyle name="Pre-inputted cells 6 2 4" xfId="1929"/>
    <cellStyle name="Pre-inputted cells 6 2 4 2" xfId="1930"/>
    <cellStyle name="Pre-inputted cells 6 2 4_Networks Project Reporting Template" xfId="1931"/>
    <cellStyle name="Pre-inputted cells 6 2 5" xfId="1932"/>
    <cellStyle name="Pre-inputted cells 6 2_Elec_DDT_template_NGv3 11Mar11 415 Proposals NG" xfId="1933"/>
    <cellStyle name="Pre-inputted cells 6 3" xfId="1934"/>
    <cellStyle name="Pre-inputted cells 6 3 2" xfId="1935"/>
    <cellStyle name="Pre-inputted cells 6 3 2 2" xfId="1936"/>
    <cellStyle name="Pre-inputted cells 6 3 2_Networks Project Reporting Template" xfId="1937"/>
    <cellStyle name="Pre-inputted cells 6 3 3" xfId="1938"/>
    <cellStyle name="Pre-inputted cells 6 3_Networks Project Reporting Template" xfId="1939"/>
    <cellStyle name="Pre-inputted cells 6 4" xfId="1940"/>
    <cellStyle name="Pre-inputted cells 6 4 2" xfId="1941"/>
    <cellStyle name="Pre-inputted cells 6 4_Networks Project Reporting Template" xfId="1942"/>
    <cellStyle name="Pre-inputted cells 6 5" xfId="1943"/>
    <cellStyle name="Pre-inputted cells 6 5 2" xfId="1944"/>
    <cellStyle name="Pre-inputted cells 6 5_Networks Project Reporting Template" xfId="1945"/>
    <cellStyle name="Pre-inputted cells 6 6" xfId="1946"/>
    <cellStyle name="Pre-inputted cells 6_Networks Project Reporting Template" xfId="1947"/>
    <cellStyle name="Pre-inputted cells 7" xfId="1948"/>
    <cellStyle name="Pre-inputted cells 7 2" xfId="1949"/>
    <cellStyle name="Pre-inputted cells 7 2 2" xfId="1950"/>
    <cellStyle name="Pre-inputted cells 7 2 2 2" xfId="1951"/>
    <cellStyle name="Pre-inputted cells 7 2 2 2 2" xfId="1952"/>
    <cellStyle name="Pre-inputted cells 7 2 2 2_Networks Project Reporting Template" xfId="1953"/>
    <cellStyle name="Pre-inputted cells 7 2 2 3" xfId="1954"/>
    <cellStyle name="Pre-inputted cells 7 2 2_Elec_DDT_template_NGv3 11Mar11 415 Proposals NG" xfId="1955"/>
    <cellStyle name="Pre-inputted cells 7 2 3" xfId="1956"/>
    <cellStyle name="Pre-inputted cells 7 2 3 2" xfId="1957"/>
    <cellStyle name="Pre-inputted cells 7 2 3_Networks Project Reporting Template" xfId="1958"/>
    <cellStyle name="Pre-inputted cells 7 2 4" xfId="1959"/>
    <cellStyle name="Pre-inputted cells 7 2 4 2" xfId="1960"/>
    <cellStyle name="Pre-inputted cells 7 2 5" xfId="1961"/>
    <cellStyle name="Pre-inputted cells 7 2_Elec_DDT_template_NGv3 11Mar11 415 Proposals NG" xfId="1962"/>
    <cellStyle name="Pre-inputted cells 7 3" xfId="1963"/>
    <cellStyle name="Pre-inputted cells 7 3 2" xfId="1964"/>
    <cellStyle name="Pre-inputted cells 7 3 2 2" xfId="1965"/>
    <cellStyle name="Pre-inputted cells 7 3 2_Networks Project Reporting Template" xfId="1966"/>
    <cellStyle name="Pre-inputted cells 7 3 3" xfId="1967"/>
    <cellStyle name="Pre-inputted cells 7 3_Networks Project Reporting Template" xfId="1968"/>
    <cellStyle name="Pre-inputted cells 7 4" xfId="1969"/>
    <cellStyle name="Pre-inputted cells 7 4 2" xfId="1970"/>
    <cellStyle name="Pre-inputted cells 7 4_Networks Project Reporting Template" xfId="1971"/>
    <cellStyle name="Pre-inputted cells 7 5" xfId="1972"/>
    <cellStyle name="Pre-inputted cells 7 5 2" xfId="1973"/>
    <cellStyle name="Pre-inputted cells 7 5_Networks Project Reporting Template" xfId="1974"/>
    <cellStyle name="Pre-inputted cells 7 6" xfId="1975"/>
    <cellStyle name="Pre-inputted cells 7_Networks Project Reporting Template" xfId="1976"/>
    <cellStyle name="Pre-inputted cells 8" xfId="1977"/>
    <cellStyle name="Pre-inputted cells 8 2" xfId="1978"/>
    <cellStyle name="Pre-inputted cells 8 2 2" xfId="1979"/>
    <cellStyle name="Pre-inputted cells 8 2_Networks Project Reporting Template" xfId="1980"/>
    <cellStyle name="Pre-inputted cells 8 3" xfId="1981"/>
    <cellStyle name="Pre-inputted cells 8_Networks Project Reporting Template" xfId="1982"/>
    <cellStyle name="Pre-inputted cells 9" xfId="1983"/>
    <cellStyle name="Pre-inputted cells 9 2" xfId="1984"/>
    <cellStyle name="Pre-inputted cells 9_Networks Project Reporting Template" xfId="1985"/>
    <cellStyle name="Pre-inputted cells_1.3s Accounting C Costs Scots" xfId="1986"/>
    <cellStyle name="RangeName" xfId="1987"/>
    <cellStyle name="RIGs" xfId="1988"/>
    <cellStyle name="RIGs 2" xfId="1989"/>
    <cellStyle name="RIGs 2 2" xfId="1990"/>
    <cellStyle name="RIGs 2 2 2" xfId="1991"/>
    <cellStyle name="RIGs 2 2 2 2" xfId="1992"/>
    <cellStyle name="RIGs 2 2 2_Networks Project Reporting Template" xfId="1993"/>
    <cellStyle name="RIGs 2 2 3" xfId="1994"/>
    <cellStyle name="RIGs 2 2_Networks Project Reporting Template" xfId="1995"/>
    <cellStyle name="RIGs 2 3" xfId="1996"/>
    <cellStyle name="RIGs 2 3 2" xfId="1997"/>
    <cellStyle name="RIGs 2 3_Networks Project Reporting Template" xfId="1998"/>
    <cellStyle name="RIGs 2 4" xfId="1999"/>
    <cellStyle name="RIGs 2_Networks Project Reporting Template" xfId="2000"/>
    <cellStyle name="RIGs 3" xfId="2001"/>
    <cellStyle name="RIGs 3 2" xfId="2002"/>
    <cellStyle name="RIGs 3 2 2" xfId="2003"/>
    <cellStyle name="RIGs 3 2_Networks Project Reporting Template" xfId="2004"/>
    <cellStyle name="RIGs 3 3" xfId="2005"/>
    <cellStyle name="RIGs 3_Networks Project Reporting Template" xfId="2006"/>
    <cellStyle name="RIGs 4" xfId="2007"/>
    <cellStyle name="RIGs 4 2" xfId="2008"/>
    <cellStyle name="RIGs 4_Networks Project Reporting Template" xfId="2009"/>
    <cellStyle name="RIGs 5" xfId="2010"/>
    <cellStyle name="RIGs input cells" xfId="2011"/>
    <cellStyle name="RIGs input cells 10" xfId="2012"/>
    <cellStyle name="RIGs input cells 10 2" xfId="2013"/>
    <cellStyle name="RIGs input cells 10_Networks Project Reporting Template" xfId="2014"/>
    <cellStyle name="RIGs input cells 11" xfId="2015"/>
    <cellStyle name="RIGs input cells 11 2" xfId="2016"/>
    <cellStyle name="RIGs input cells 11_Networks Project Reporting Template" xfId="2017"/>
    <cellStyle name="RIGs input cells 12" xfId="2018"/>
    <cellStyle name="RIGs input cells 12 2" xfId="2019"/>
    <cellStyle name="RIGs input cells 12_Networks Project Reporting Template" xfId="2020"/>
    <cellStyle name="RIGs input cells 13" xfId="2021"/>
    <cellStyle name="RIGs input cells 2" xfId="2022"/>
    <cellStyle name="RIGs input cells 2 10" xfId="2023"/>
    <cellStyle name="RIGs input cells 2 10 2" xfId="2024"/>
    <cellStyle name="RIGs input cells 2 10_Networks Project Reporting Template" xfId="2025"/>
    <cellStyle name="RIGs input cells 2 11" xfId="2026"/>
    <cellStyle name="RIGs input cells 2 11 2" xfId="2027"/>
    <cellStyle name="RIGs input cells 2 11_Networks Project Reporting Template" xfId="2028"/>
    <cellStyle name="RIGs input cells 2 12" xfId="2029"/>
    <cellStyle name="RIGs input cells 2 2" xfId="2030"/>
    <cellStyle name="RIGs input cells 2 2 2" xfId="2031"/>
    <cellStyle name="RIGs input cells 2 2 2 2" xfId="2032"/>
    <cellStyle name="RIGs input cells 2 2 2 2 2" xfId="2033"/>
    <cellStyle name="RIGs input cells 2 2 2 2 2 2" xfId="2034"/>
    <cellStyle name="RIGs input cells 2 2 2 2 2_Networks Project Reporting Template" xfId="2035"/>
    <cellStyle name="RIGs input cells 2 2 2 2 3" xfId="2036"/>
    <cellStyle name="RIGs input cells 2 2 2 2_Networks Project Reporting Template" xfId="2037"/>
    <cellStyle name="RIGs input cells 2 2 2 3" xfId="2038"/>
    <cellStyle name="RIGs input cells 2 2 2 3 2" xfId="2039"/>
    <cellStyle name="RIGs input cells 2 2 2 3_Networks Project Reporting Template" xfId="2040"/>
    <cellStyle name="RIGs input cells 2 2 2 4" xfId="2041"/>
    <cellStyle name="RIGs input cells 2 2 2 4 2" xfId="2042"/>
    <cellStyle name="RIGs input cells 2 2 2 4_Networks Project Reporting Template" xfId="2043"/>
    <cellStyle name="RIGs input cells 2 2 2 5" xfId="2044"/>
    <cellStyle name="RIGs input cells 2 2 2_Networks Project Reporting Template" xfId="2045"/>
    <cellStyle name="RIGs input cells 2 2 3" xfId="2046"/>
    <cellStyle name="RIGs input cells 2 2 3 2" xfId="2047"/>
    <cellStyle name="RIGs input cells 2 2 3 2 2" xfId="2048"/>
    <cellStyle name="RIGs input cells 2 2 3 2_Networks Project Reporting Template" xfId="2049"/>
    <cellStyle name="RIGs input cells 2 2 3 3" xfId="2050"/>
    <cellStyle name="RIGs input cells 2 2 3_Networks Project Reporting Template" xfId="2051"/>
    <cellStyle name="RIGs input cells 2 2 4" xfId="2052"/>
    <cellStyle name="RIGs input cells 2 2 4 2" xfId="2053"/>
    <cellStyle name="RIGs input cells 2 2 4_Networks Project Reporting Template" xfId="2054"/>
    <cellStyle name="RIGs input cells 2 2 5" xfId="2055"/>
    <cellStyle name="RIGs input cells 2 2 5 2" xfId="2056"/>
    <cellStyle name="RIGs input cells 2 2 5_Networks Project Reporting Template" xfId="2057"/>
    <cellStyle name="RIGs input cells 2 2 6" xfId="2058"/>
    <cellStyle name="RIGs input cells 2 2_1.3s Accounting C Costs Scots" xfId="2059"/>
    <cellStyle name="RIGs input cells 2 3" xfId="2060"/>
    <cellStyle name="RIGs input cells 2 3 2" xfId="2061"/>
    <cellStyle name="RIGs input cells 2 3 2 2" xfId="2062"/>
    <cellStyle name="RIGs input cells 2 3 2 2 2" xfId="2063"/>
    <cellStyle name="RIGs input cells 2 3 2 2_Networks Project Reporting Template" xfId="2064"/>
    <cellStyle name="RIGs input cells 2 3 2 3" xfId="2065"/>
    <cellStyle name="RIGs input cells 2 3 2_Networks Project Reporting Template" xfId="2066"/>
    <cellStyle name="RIGs input cells 2 3 3" xfId="2067"/>
    <cellStyle name="RIGs input cells 2 3 3 2" xfId="2068"/>
    <cellStyle name="RIGs input cells 2 3 3_Networks Project Reporting Template" xfId="2069"/>
    <cellStyle name="RIGs input cells 2 3 4" xfId="2070"/>
    <cellStyle name="RIGs input cells 2 3 4 2" xfId="2071"/>
    <cellStyle name="RIGs input cells 2 3 4_Networks Project Reporting Template" xfId="2072"/>
    <cellStyle name="RIGs input cells 2 3 5" xfId="2073"/>
    <cellStyle name="RIGs input cells 2 3_Networks Project Reporting Template" xfId="2074"/>
    <cellStyle name="RIGs input cells 2 4" xfId="2075"/>
    <cellStyle name="RIGs input cells 2 4 2" xfId="2076"/>
    <cellStyle name="RIGs input cells 2 4 2 2" xfId="2077"/>
    <cellStyle name="RIGs input cells 2 4 2_Networks Project Reporting Template" xfId="2078"/>
    <cellStyle name="RIGs input cells 2 4 3" xfId="2079"/>
    <cellStyle name="RIGs input cells 2 4_Networks Project Reporting Template" xfId="2080"/>
    <cellStyle name="RIGs input cells 2 5" xfId="2081"/>
    <cellStyle name="RIGs input cells 2 5 2" xfId="2082"/>
    <cellStyle name="RIGs input cells 2 5_Networks Project Reporting Template" xfId="2083"/>
    <cellStyle name="RIGs input cells 2 6" xfId="2084"/>
    <cellStyle name="RIGs input cells 2 6 2" xfId="2085"/>
    <cellStyle name="RIGs input cells 2 6_Networks Project Reporting Template" xfId="2086"/>
    <cellStyle name="RIGs input cells 2 7" xfId="2087"/>
    <cellStyle name="RIGs input cells 2 7 2" xfId="2088"/>
    <cellStyle name="RIGs input cells 2 7_Networks Project Reporting Template" xfId="2089"/>
    <cellStyle name="RIGs input cells 2 8" xfId="2090"/>
    <cellStyle name="RIGs input cells 2 8 2" xfId="2091"/>
    <cellStyle name="RIGs input cells 2 8_Networks Project Reporting Template" xfId="2092"/>
    <cellStyle name="RIGs input cells 2 9" xfId="2093"/>
    <cellStyle name="RIGs input cells 2 9 2" xfId="2094"/>
    <cellStyle name="RIGs input cells 2 9_Networks Project Reporting Template" xfId="2095"/>
    <cellStyle name="RIGs input cells 2_1.3s Accounting C Costs Scots" xfId="2096"/>
    <cellStyle name="RIGs input cells 3" xfId="2097"/>
    <cellStyle name="RIGs input cells 3 10" xfId="2098"/>
    <cellStyle name="RIGs input cells 3 10 2" xfId="2099"/>
    <cellStyle name="RIGs input cells 3 10_Networks Project Reporting Template" xfId="2100"/>
    <cellStyle name="RIGs input cells 3 11" xfId="2101"/>
    <cellStyle name="RIGs input cells 3 11 2" xfId="2102"/>
    <cellStyle name="RIGs input cells 3 11_Networks Project Reporting Template" xfId="2103"/>
    <cellStyle name="RIGs input cells 3 12" xfId="2104"/>
    <cellStyle name="RIGs input cells 3 2" xfId="2105"/>
    <cellStyle name="RIGs input cells 3 2 2" xfId="2106"/>
    <cellStyle name="RIGs input cells 3 2 2 2" xfId="2107"/>
    <cellStyle name="RIGs input cells 3 2 2 2 2" xfId="2108"/>
    <cellStyle name="RIGs input cells 3 2 2 2 2 2" xfId="2109"/>
    <cellStyle name="RIGs input cells 3 2 2 2 2_Networks Project Reporting Template" xfId="2110"/>
    <cellStyle name="RIGs input cells 3 2 2 2 3" xfId="2111"/>
    <cellStyle name="RIGs input cells 3 2 2 2_Networks Project Reporting Template" xfId="2112"/>
    <cellStyle name="RIGs input cells 3 2 2 3" xfId="2113"/>
    <cellStyle name="RIGs input cells 3 2 2 3 2" xfId="2114"/>
    <cellStyle name="RIGs input cells 3 2 2 3_Networks Project Reporting Template" xfId="2115"/>
    <cellStyle name="RIGs input cells 3 2 2 4" xfId="2116"/>
    <cellStyle name="RIGs input cells 3 2 2 4 2" xfId="2117"/>
    <cellStyle name="RIGs input cells 3 2 2 4_Networks Project Reporting Template" xfId="2118"/>
    <cellStyle name="RIGs input cells 3 2 2 5" xfId="2119"/>
    <cellStyle name="RIGs input cells 3 2 2_Networks Project Reporting Template" xfId="2120"/>
    <cellStyle name="RIGs input cells 3 2 3" xfId="2121"/>
    <cellStyle name="RIGs input cells 3 2 3 2" xfId="2122"/>
    <cellStyle name="RIGs input cells 3 2 3 2 2" xfId="2123"/>
    <cellStyle name="RIGs input cells 3 2 3 2_Networks Project Reporting Template" xfId="2124"/>
    <cellStyle name="RIGs input cells 3 2 3 3" xfId="2125"/>
    <cellStyle name="RIGs input cells 3 2 3_Networks Project Reporting Template" xfId="2126"/>
    <cellStyle name="RIGs input cells 3 2 4" xfId="2127"/>
    <cellStyle name="RIGs input cells 3 2 4 2" xfId="2128"/>
    <cellStyle name="RIGs input cells 3 2 4_Networks Project Reporting Template" xfId="2129"/>
    <cellStyle name="RIGs input cells 3 2 5" xfId="2130"/>
    <cellStyle name="RIGs input cells 3 2 5 2" xfId="2131"/>
    <cellStyle name="RIGs input cells 3 2 5_Networks Project Reporting Template" xfId="2132"/>
    <cellStyle name="RIGs input cells 3 2 6" xfId="2133"/>
    <cellStyle name="RIGs input cells 3 2_1.3s Accounting C Costs Scots" xfId="2134"/>
    <cellStyle name="RIGs input cells 3 3" xfId="2135"/>
    <cellStyle name="RIGs input cells 3 3 2" xfId="2136"/>
    <cellStyle name="RIGs input cells 3 3 2 2" xfId="2137"/>
    <cellStyle name="RIGs input cells 3 3 2 2 2" xfId="2138"/>
    <cellStyle name="RIGs input cells 3 3 2 2_Networks Project Reporting Template" xfId="2139"/>
    <cellStyle name="RIGs input cells 3 3 2 3" xfId="2140"/>
    <cellStyle name="RIGs input cells 3 3 2_Networks Project Reporting Template" xfId="2141"/>
    <cellStyle name="RIGs input cells 3 3 3" xfId="2142"/>
    <cellStyle name="RIGs input cells 3 3 3 2" xfId="2143"/>
    <cellStyle name="RIGs input cells 3 3 3_Networks Project Reporting Template" xfId="2144"/>
    <cellStyle name="RIGs input cells 3 3 4" xfId="2145"/>
    <cellStyle name="RIGs input cells 3 3 4 2" xfId="2146"/>
    <cellStyle name="RIGs input cells 3 3 4_Networks Project Reporting Template" xfId="2147"/>
    <cellStyle name="RIGs input cells 3 3 5" xfId="2148"/>
    <cellStyle name="RIGs input cells 3 3_Networks Project Reporting Template" xfId="2149"/>
    <cellStyle name="RIGs input cells 3 4" xfId="2150"/>
    <cellStyle name="RIGs input cells 3 4 2" xfId="2151"/>
    <cellStyle name="RIGs input cells 3 4 2 2" xfId="2152"/>
    <cellStyle name="RIGs input cells 3 4 2_Networks Project Reporting Template" xfId="2153"/>
    <cellStyle name="RIGs input cells 3 4 3" xfId="2154"/>
    <cellStyle name="RIGs input cells 3 4_Networks Project Reporting Template" xfId="2155"/>
    <cellStyle name="RIGs input cells 3 5" xfId="2156"/>
    <cellStyle name="RIGs input cells 3 5 2" xfId="2157"/>
    <cellStyle name="RIGs input cells 3 5_Networks Project Reporting Template" xfId="2158"/>
    <cellStyle name="RIGs input cells 3 6" xfId="2159"/>
    <cellStyle name="RIGs input cells 3 6 2" xfId="2160"/>
    <cellStyle name="RIGs input cells 3 6_Networks Project Reporting Template" xfId="2161"/>
    <cellStyle name="RIGs input cells 3 7" xfId="2162"/>
    <cellStyle name="RIGs input cells 3 7 2" xfId="2163"/>
    <cellStyle name="RIGs input cells 3 7_Networks Project Reporting Template" xfId="2164"/>
    <cellStyle name="RIGs input cells 3 8" xfId="2165"/>
    <cellStyle name="RIGs input cells 3 8 2" xfId="2166"/>
    <cellStyle name="RIGs input cells 3 8_Networks Project Reporting Template" xfId="2167"/>
    <cellStyle name="RIGs input cells 3 9" xfId="2168"/>
    <cellStyle name="RIGs input cells 3 9 2" xfId="2169"/>
    <cellStyle name="RIGs input cells 3 9_Networks Project Reporting Template" xfId="2170"/>
    <cellStyle name="RIGs input cells 3_1.3s Accounting C Costs Scots" xfId="2171"/>
    <cellStyle name="RIGs input cells 4" xfId="2172"/>
    <cellStyle name="RIGs input cells 4 2" xfId="2173"/>
    <cellStyle name="RIGs input cells 4 2 2" xfId="2174"/>
    <cellStyle name="RIGs input cells 4 2 2 2" xfId="2175"/>
    <cellStyle name="RIGs input cells 4 2 2 2 2" xfId="2176"/>
    <cellStyle name="RIGs input cells 4 2 2 2 2 2" xfId="2177"/>
    <cellStyle name="RIGs input cells 4 2 2 2 2_Networks Project Reporting Template" xfId="2178"/>
    <cellStyle name="RIGs input cells 4 2 2 2 3" xfId="2179"/>
    <cellStyle name="RIGs input cells 4 2 2 2_Elec_DDT_template_NGv3 11Mar11 415 Proposals NG" xfId="2180"/>
    <cellStyle name="RIGs input cells 4 2 2 3" xfId="2181"/>
    <cellStyle name="RIGs input cells 4 2 2 3 2" xfId="2182"/>
    <cellStyle name="RIGs input cells 4 2 2 3_Networks Project Reporting Template" xfId="2183"/>
    <cellStyle name="RIGs input cells 4 2 2 4" xfId="2184"/>
    <cellStyle name="RIGs input cells 4 2 2 4 2" xfId="2185"/>
    <cellStyle name="RIGs input cells 4 2 2 4_Networks Project Reporting Template" xfId="2186"/>
    <cellStyle name="RIGs input cells 4 2 2 5" xfId="2187"/>
    <cellStyle name="RIGs input cells 4 2 2_Elec_DDT_template_NGv3 11Mar11 415 Proposals NG" xfId="2188"/>
    <cellStyle name="RIGs input cells 4 2 3" xfId="2189"/>
    <cellStyle name="RIGs input cells 4 2 3 2" xfId="2190"/>
    <cellStyle name="RIGs input cells 4 2 3 2 2" xfId="2191"/>
    <cellStyle name="RIGs input cells 4 2 3 2_Networks Project Reporting Template" xfId="2192"/>
    <cellStyle name="RIGs input cells 4 2 3 3" xfId="2193"/>
    <cellStyle name="RIGs input cells 4 2 3_Networks Project Reporting Template" xfId="2194"/>
    <cellStyle name="RIGs input cells 4 2 4" xfId="2195"/>
    <cellStyle name="RIGs input cells 4 2 4 2" xfId="2196"/>
    <cellStyle name="RIGs input cells 4 2 4_Networks Project Reporting Template" xfId="2197"/>
    <cellStyle name="RIGs input cells 4 2 5" xfId="2198"/>
    <cellStyle name="RIGs input cells 4 2 5 2" xfId="2199"/>
    <cellStyle name="RIGs input cells 4 2 5_Networks Project Reporting Template" xfId="2200"/>
    <cellStyle name="RIGs input cells 4 2 6" xfId="2201"/>
    <cellStyle name="RIGs input cells 4 2_Networks Project Reporting Template" xfId="2202"/>
    <cellStyle name="RIGs input cells 4 3" xfId="2203"/>
    <cellStyle name="RIGs input cells 4 3 2" xfId="2204"/>
    <cellStyle name="RIGs input cells 4 3 2 2" xfId="2205"/>
    <cellStyle name="RIGs input cells 4 3 2_Networks Project Reporting Template" xfId="2206"/>
    <cellStyle name="RIGs input cells 4 3 3" xfId="2207"/>
    <cellStyle name="RIGs input cells 4 3_Networks Project Reporting Template" xfId="2208"/>
    <cellStyle name="RIGs input cells 4 4" xfId="2209"/>
    <cellStyle name="RIGs input cells 4 4 2" xfId="2210"/>
    <cellStyle name="RIGs input cells 4 4_Networks Project Reporting Template" xfId="2211"/>
    <cellStyle name="RIGs input cells 4 5" xfId="2212"/>
    <cellStyle name="RIGs input cells 4 5 2" xfId="2213"/>
    <cellStyle name="RIGs input cells 4 5_Networks Project Reporting Template" xfId="2214"/>
    <cellStyle name="RIGs input cells 4 6" xfId="2215"/>
    <cellStyle name="RIGs input cells 4_1.3s Accounting C Costs Scots" xfId="2216"/>
    <cellStyle name="RIGs input cells 5" xfId="2217"/>
    <cellStyle name="RIGs input cells 5 2" xfId="2218"/>
    <cellStyle name="RIGs input cells 5 2 2" xfId="2219"/>
    <cellStyle name="RIGs input cells 5 2 2 2" xfId="2220"/>
    <cellStyle name="RIGs input cells 5 2 2 2 2" xfId="2221"/>
    <cellStyle name="RIGs input cells 5 2 2 2_Networks Project Reporting Template" xfId="2222"/>
    <cellStyle name="RIGs input cells 5 2 2 3" xfId="2223"/>
    <cellStyle name="RIGs input cells 5 2 2_Networks Project Reporting Template" xfId="2224"/>
    <cellStyle name="RIGs input cells 5 2 3" xfId="2225"/>
    <cellStyle name="RIGs input cells 5 2 3 2" xfId="2226"/>
    <cellStyle name="RIGs input cells 5 2 3_Networks Project Reporting Template" xfId="2227"/>
    <cellStyle name="RIGs input cells 5 2 4" xfId="2228"/>
    <cellStyle name="RIGs input cells 5 2 4 2" xfId="2229"/>
    <cellStyle name="RIGs input cells 5 2 4_Networks Project Reporting Template" xfId="2230"/>
    <cellStyle name="RIGs input cells 5 2 5" xfId="2231"/>
    <cellStyle name="RIGs input cells 5 2_Networks Project Reporting Template" xfId="2232"/>
    <cellStyle name="RIGs input cells 5 3" xfId="2233"/>
    <cellStyle name="RIGs input cells 5 3 2" xfId="2234"/>
    <cellStyle name="RIGs input cells 5 3 2 2" xfId="2235"/>
    <cellStyle name="RIGs input cells 5 3 2_Networks Project Reporting Template" xfId="2236"/>
    <cellStyle name="RIGs input cells 5 3 3" xfId="2237"/>
    <cellStyle name="RIGs input cells 5 3_Networks Project Reporting Template" xfId="2238"/>
    <cellStyle name="RIGs input cells 5 4" xfId="2239"/>
    <cellStyle name="RIGs input cells 5 4 2" xfId="2240"/>
    <cellStyle name="RIGs input cells 5 4_Networks Project Reporting Template" xfId="2241"/>
    <cellStyle name="RIGs input cells 5 5" xfId="2242"/>
    <cellStyle name="RIGs input cells 5 5 2" xfId="2243"/>
    <cellStyle name="RIGs input cells 5 5_Networks Project Reporting Template" xfId="2244"/>
    <cellStyle name="RIGs input cells 5 6" xfId="2245"/>
    <cellStyle name="RIGs input cells 5_1.3s Accounting C Costs Scots" xfId="2246"/>
    <cellStyle name="RIGs input cells 6" xfId="2247"/>
    <cellStyle name="RIGs input cells 6 2" xfId="2248"/>
    <cellStyle name="RIGs input cells 6 2 2" xfId="2249"/>
    <cellStyle name="RIGs input cells 6 2 2 2" xfId="2250"/>
    <cellStyle name="RIGs input cells 6 2 2 2 2" xfId="2251"/>
    <cellStyle name="RIGs input cells 6 2 2 2_Networks Project Reporting Template" xfId="2252"/>
    <cellStyle name="RIGs input cells 6 2 2 3" xfId="2253"/>
    <cellStyle name="RIGs input cells 6 2 2_Networks Project Reporting Template" xfId="2254"/>
    <cellStyle name="RIGs input cells 6 2 3" xfId="2255"/>
    <cellStyle name="RIGs input cells 6 2 3 2" xfId="2256"/>
    <cellStyle name="RIGs input cells 6 2 3_Networks Project Reporting Template" xfId="2257"/>
    <cellStyle name="RIGs input cells 6 2 4" xfId="2258"/>
    <cellStyle name="RIGs input cells 6 2 4 2" xfId="2259"/>
    <cellStyle name="RIGs input cells 6 2 4_Networks Project Reporting Template" xfId="2260"/>
    <cellStyle name="RIGs input cells 6 2 5" xfId="2261"/>
    <cellStyle name="RIGs input cells 6 2_Networks Project Reporting Template" xfId="2262"/>
    <cellStyle name="RIGs input cells 6 3" xfId="2263"/>
    <cellStyle name="RIGs input cells 6 3 2" xfId="2264"/>
    <cellStyle name="RIGs input cells 6 3 2 2" xfId="2265"/>
    <cellStyle name="RIGs input cells 6 3 2_Networks Project Reporting Template" xfId="2266"/>
    <cellStyle name="RIGs input cells 6 3 3" xfId="2267"/>
    <cellStyle name="RIGs input cells 6 3_Networks Project Reporting Template" xfId="2268"/>
    <cellStyle name="RIGs input cells 6 4" xfId="2269"/>
    <cellStyle name="RIGs input cells 6 4 2" xfId="2270"/>
    <cellStyle name="RIGs input cells 6 4_Networks Project Reporting Template" xfId="2271"/>
    <cellStyle name="RIGs input cells 6 5" xfId="2272"/>
    <cellStyle name="RIGs input cells 6 5 2" xfId="2273"/>
    <cellStyle name="RIGs input cells 6 5_Networks Project Reporting Template" xfId="2274"/>
    <cellStyle name="RIGs input cells 6 6" xfId="2275"/>
    <cellStyle name="RIGs input cells 6_1.3s Accounting C Costs Scots" xfId="2276"/>
    <cellStyle name="RIGs input cells 7" xfId="2277"/>
    <cellStyle name="RIGs input cells 7 2" xfId="2278"/>
    <cellStyle name="RIGs input cells 7 2 2" xfId="2279"/>
    <cellStyle name="RIGs input cells 7 2 2 2" xfId="2280"/>
    <cellStyle name="RIGs input cells 7 2 2 2 2" xfId="2281"/>
    <cellStyle name="RIGs input cells 7 2 2 2_Networks Project Reporting Template" xfId="2282"/>
    <cellStyle name="RIGs input cells 7 2 2 3" xfId="2283"/>
    <cellStyle name="RIGs input cells 7 2 2_Elec_DDT_template_NGv3 11Mar11 415 Proposals NG" xfId="2284"/>
    <cellStyle name="RIGs input cells 7 2 3" xfId="2285"/>
    <cellStyle name="RIGs input cells 7 2 3 2" xfId="2286"/>
    <cellStyle name="RIGs input cells 7 2 3_Networks Project Reporting Template" xfId="2287"/>
    <cellStyle name="RIGs input cells 7 2 4" xfId="2288"/>
    <cellStyle name="RIGs input cells 7 2 4 2" xfId="2289"/>
    <cellStyle name="RIGs input cells 7 2 5" xfId="2290"/>
    <cellStyle name="RIGs input cells 7 2_Elec_DDT_template_NGv3 11Mar11 415 Proposals NG" xfId="2291"/>
    <cellStyle name="RIGs input cells 7 3" xfId="2292"/>
    <cellStyle name="RIGs input cells 7 3 2" xfId="2293"/>
    <cellStyle name="RIGs input cells 7 3 2 2" xfId="2294"/>
    <cellStyle name="RIGs input cells 7 3 2_Networks Project Reporting Template" xfId="2295"/>
    <cellStyle name="RIGs input cells 7 3 3" xfId="2296"/>
    <cellStyle name="RIGs input cells 7 3_Networks Project Reporting Template" xfId="2297"/>
    <cellStyle name="RIGs input cells 7 4" xfId="2298"/>
    <cellStyle name="RIGs input cells 7 4 2" xfId="2299"/>
    <cellStyle name="RIGs input cells 7 4_Networks Project Reporting Template" xfId="2300"/>
    <cellStyle name="RIGs input cells 7 5" xfId="2301"/>
    <cellStyle name="RIGs input cells 7 5 2" xfId="2302"/>
    <cellStyle name="RIGs input cells 7 5_Networks Project Reporting Template" xfId="2303"/>
    <cellStyle name="RIGs input cells 7 6" xfId="2304"/>
    <cellStyle name="RIGs input cells 7_Networks Project Reporting Template" xfId="2305"/>
    <cellStyle name="RIGs input cells 8" xfId="2306"/>
    <cellStyle name="RIGs input cells 8 2" xfId="2307"/>
    <cellStyle name="RIGs input cells 8 2 2" xfId="2308"/>
    <cellStyle name="RIGs input cells 8 2 2 2" xfId="2309"/>
    <cellStyle name="RIGs input cells 8 2 2_Networks Project Reporting Template" xfId="2310"/>
    <cellStyle name="RIGs input cells 8 2 3" xfId="2311"/>
    <cellStyle name="RIGs input cells 8 2_Elec_DDT_template_NGv3 11Mar11 415 Proposals NG" xfId="2312"/>
    <cellStyle name="RIGs input cells 8 3" xfId="2313"/>
    <cellStyle name="RIGs input cells 8 3 2" xfId="2314"/>
    <cellStyle name="RIGs input cells 8 3_Networks Project Reporting Template" xfId="2315"/>
    <cellStyle name="RIGs input cells 8 4" xfId="2316"/>
    <cellStyle name="RIGs input cells 8 4 2" xfId="2317"/>
    <cellStyle name="RIGs input cells 8 5" xfId="2318"/>
    <cellStyle name="RIGs input cells 8_Elec_DDT_template_NGv3 11Mar11 415 Proposals NG" xfId="2319"/>
    <cellStyle name="RIGs input cells 9" xfId="2320"/>
    <cellStyle name="RIGs input cells 9 2" xfId="2321"/>
    <cellStyle name="RIGs input cells 9 2 2" xfId="2322"/>
    <cellStyle name="RIGs input cells 9 2_Networks Project Reporting Template" xfId="2323"/>
    <cellStyle name="RIGs input cells 9 3" xfId="2324"/>
    <cellStyle name="RIGs input cells 9_Networks Project Reporting Template" xfId="2325"/>
    <cellStyle name="RIGs input cells_1.3s Accounting C Costs Scots" xfId="2326"/>
    <cellStyle name="RIGs input totals" xfId="2327"/>
    <cellStyle name="RIGs input totals 10" xfId="2328"/>
    <cellStyle name="RIGs input totals 10 2" xfId="2329"/>
    <cellStyle name="RIGs input totals 10_Networks Project Reporting Template" xfId="2330"/>
    <cellStyle name="RIGs input totals 11" xfId="2331"/>
    <cellStyle name="RIGs input totals 11 2" xfId="2332"/>
    <cellStyle name="RIGs input totals 11_Networks Project Reporting Template" xfId="2333"/>
    <cellStyle name="RIGs input totals 12" xfId="2334"/>
    <cellStyle name="RIGs input totals 12 2" xfId="2335"/>
    <cellStyle name="RIGs input totals 12_Networks Project Reporting Template" xfId="2336"/>
    <cellStyle name="RIGs input totals 13" xfId="2337"/>
    <cellStyle name="RIGs input totals 2" xfId="2338"/>
    <cellStyle name="RIGs input totals 2 10" xfId="2339"/>
    <cellStyle name="RIGs input totals 2 10 2" xfId="2340"/>
    <cellStyle name="RIGs input totals 2 10_Networks Project Reporting Template" xfId="2341"/>
    <cellStyle name="RIGs input totals 2 11" xfId="2342"/>
    <cellStyle name="RIGs input totals 2 11 2" xfId="2343"/>
    <cellStyle name="RIGs input totals 2 11_Networks Project Reporting Template" xfId="2344"/>
    <cellStyle name="RIGs input totals 2 12" xfId="2345"/>
    <cellStyle name="RIGs input totals 2 2" xfId="2346"/>
    <cellStyle name="RIGs input totals 2 2 2" xfId="2347"/>
    <cellStyle name="RIGs input totals 2 2 2 2" xfId="2348"/>
    <cellStyle name="RIGs input totals 2 2 2 2 2" xfId="2349"/>
    <cellStyle name="RIGs input totals 2 2 2 2 2 2" xfId="2350"/>
    <cellStyle name="RIGs input totals 2 2 2 2 2_Networks Project Reporting Template" xfId="2351"/>
    <cellStyle name="RIGs input totals 2 2 2 2 3" xfId="2352"/>
    <cellStyle name="RIGs input totals 2 2 2 2_Networks Project Reporting Template" xfId="2353"/>
    <cellStyle name="RIGs input totals 2 2 2 3" xfId="2354"/>
    <cellStyle name="RIGs input totals 2 2 2 3 2" xfId="2355"/>
    <cellStyle name="RIGs input totals 2 2 2 3_Networks Project Reporting Template" xfId="2356"/>
    <cellStyle name="RIGs input totals 2 2 2 4" xfId="2357"/>
    <cellStyle name="RIGs input totals 2 2 2 4 2" xfId="2358"/>
    <cellStyle name="RIGs input totals 2 2 2 4_Networks Project Reporting Template" xfId="2359"/>
    <cellStyle name="RIGs input totals 2 2 2 5" xfId="2360"/>
    <cellStyle name="RIGs input totals 2 2 2_Networks Project Reporting Template" xfId="2361"/>
    <cellStyle name="RIGs input totals 2 2 3" xfId="2362"/>
    <cellStyle name="RIGs input totals 2 2 3 2" xfId="2363"/>
    <cellStyle name="RIGs input totals 2 2 3 2 2" xfId="2364"/>
    <cellStyle name="RIGs input totals 2 2 3 2_Networks Project Reporting Template" xfId="2365"/>
    <cellStyle name="RIGs input totals 2 2 3 3" xfId="2366"/>
    <cellStyle name="RIGs input totals 2 2 3_Networks Project Reporting Template" xfId="2367"/>
    <cellStyle name="RIGs input totals 2 2 4" xfId="2368"/>
    <cellStyle name="RIGs input totals 2 2 4 2" xfId="2369"/>
    <cellStyle name="RIGs input totals 2 2 4_Networks Project Reporting Template" xfId="2370"/>
    <cellStyle name="RIGs input totals 2 2 5" xfId="2371"/>
    <cellStyle name="RIGs input totals 2 2 5 2" xfId="2372"/>
    <cellStyle name="RIGs input totals 2 2 5_Networks Project Reporting Template" xfId="2373"/>
    <cellStyle name="RIGs input totals 2 2 6" xfId="2374"/>
    <cellStyle name="RIGs input totals 2 2_1.3s Accounting C Costs Scots" xfId="2375"/>
    <cellStyle name="RIGs input totals 2 3" xfId="2376"/>
    <cellStyle name="RIGs input totals 2 3 2" xfId="2377"/>
    <cellStyle name="RIGs input totals 2 3 2 2" xfId="2378"/>
    <cellStyle name="RIGs input totals 2 3 2 2 2" xfId="2379"/>
    <cellStyle name="RIGs input totals 2 3 2 2 2 2" xfId="2380"/>
    <cellStyle name="RIGs input totals 2 3 2 2 2_Networks Project Reporting Template" xfId="2381"/>
    <cellStyle name="RIGs input totals 2 3 2 2 3" xfId="2382"/>
    <cellStyle name="RIGs input totals 2 3 2 2_Networks Project Reporting Template" xfId="2383"/>
    <cellStyle name="RIGs input totals 2 3 2 3" xfId="2384"/>
    <cellStyle name="RIGs input totals 2 3 2 3 2" xfId="2385"/>
    <cellStyle name="RIGs input totals 2 3 2 3_Networks Project Reporting Template" xfId="2386"/>
    <cellStyle name="RIGs input totals 2 3 2 4" xfId="2387"/>
    <cellStyle name="RIGs input totals 2 3 2 4 2" xfId="2388"/>
    <cellStyle name="RIGs input totals 2 3 2 4_Networks Project Reporting Template" xfId="2389"/>
    <cellStyle name="RIGs input totals 2 3 2 5" xfId="2390"/>
    <cellStyle name="RIGs input totals 2 3 2_Networks Project Reporting Template" xfId="2391"/>
    <cellStyle name="RIGs input totals 2 3 3" xfId="2392"/>
    <cellStyle name="RIGs input totals 2 3 3 2" xfId="2393"/>
    <cellStyle name="RIGs input totals 2 3 3 2 2" xfId="2394"/>
    <cellStyle name="RIGs input totals 2 3 3 2_Networks Project Reporting Template" xfId="2395"/>
    <cellStyle name="RIGs input totals 2 3 3 3" xfId="2396"/>
    <cellStyle name="RIGs input totals 2 3 3_Networks Project Reporting Template" xfId="2397"/>
    <cellStyle name="RIGs input totals 2 3 4" xfId="2398"/>
    <cellStyle name="RIGs input totals 2 3 4 2" xfId="2399"/>
    <cellStyle name="RIGs input totals 2 3 4_Networks Project Reporting Template" xfId="2400"/>
    <cellStyle name="RIGs input totals 2 3 5" xfId="2401"/>
    <cellStyle name="RIGs input totals 2 3 5 2" xfId="2402"/>
    <cellStyle name="RIGs input totals 2 3 5_Networks Project Reporting Template" xfId="2403"/>
    <cellStyle name="RIGs input totals 2 3 6" xfId="2404"/>
    <cellStyle name="RIGs input totals 2 3_1.3s Accounting C Costs Scots" xfId="2405"/>
    <cellStyle name="RIGs input totals 2 4" xfId="2406"/>
    <cellStyle name="RIGs input totals 2 4 2" xfId="2407"/>
    <cellStyle name="RIGs input totals 2 4 2 2" xfId="2408"/>
    <cellStyle name="RIGs input totals 2 4 2 2 2" xfId="2409"/>
    <cellStyle name="RIGs input totals 2 4 2 2 2 2" xfId="2410"/>
    <cellStyle name="RIGs input totals 2 4 2 2 2_Networks Project Reporting Template" xfId="2411"/>
    <cellStyle name="RIGs input totals 2 4 2 2 3" xfId="2412"/>
    <cellStyle name="RIGs input totals 2 4 2 2_Elec_DDT_template_NGv3 11Mar11 415 Proposals NG" xfId="2413"/>
    <cellStyle name="RIGs input totals 2 4 2 3" xfId="2414"/>
    <cellStyle name="RIGs input totals 2 4 2 3 2" xfId="2415"/>
    <cellStyle name="RIGs input totals 2 4 2 3_Networks Project Reporting Template" xfId="2416"/>
    <cellStyle name="RIGs input totals 2 4 2 4" xfId="2417"/>
    <cellStyle name="RIGs input totals 2 4 2 4 2" xfId="2418"/>
    <cellStyle name="RIGs input totals 2 4 2 5" xfId="2419"/>
    <cellStyle name="RIGs input totals 2 4 2_Elec_DDT_template_NGv3 11Mar11 415 Proposals NG" xfId="2420"/>
    <cellStyle name="RIGs input totals 2 4 3" xfId="2421"/>
    <cellStyle name="RIGs input totals 2 4 3 2" xfId="2422"/>
    <cellStyle name="RIGs input totals 2 4 3 2 2" xfId="2423"/>
    <cellStyle name="RIGs input totals 2 4 3 2 2 2" xfId="2424"/>
    <cellStyle name="RIGs input totals 2 4 3 2 2_Networks Project Reporting Template" xfId="2425"/>
    <cellStyle name="RIGs input totals 2 4 3 2 3" xfId="2426"/>
    <cellStyle name="RIGs input totals 2 4 3 2_Elec_DDT_template_NGv3 11Mar11 415 Proposals NG" xfId="2427"/>
    <cellStyle name="RIGs input totals 2 4 3 3" xfId="2428"/>
    <cellStyle name="RIGs input totals 2 4 3 3 2" xfId="2429"/>
    <cellStyle name="RIGs input totals 2 4 3 3_Networks Project Reporting Template" xfId="2430"/>
    <cellStyle name="RIGs input totals 2 4 3 4" xfId="2431"/>
    <cellStyle name="RIGs input totals 2 4 3 4 2" xfId="2432"/>
    <cellStyle name="RIGs input totals 2 4 3 5" xfId="2433"/>
    <cellStyle name="RIGs input totals 2 4 3_Elec_DDT_template_NGv3 11Mar11 415 Proposals NG" xfId="2434"/>
    <cellStyle name="RIGs input totals 2 4 4" xfId="2435"/>
    <cellStyle name="RIGs input totals 2 4 4 2" xfId="2436"/>
    <cellStyle name="RIGs input totals 2 4 4 2 2" xfId="2437"/>
    <cellStyle name="RIGs input totals 2 4 4 2_Networks Project Reporting Template" xfId="2438"/>
    <cellStyle name="RIGs input totals 2 4 4 3" xfId="2439"/>
    <cellStyle name="RIGs input totals 2 4 4_Networks Project Reporting Template" xfId="2440"/>
    <cellStyle name="RIGs input totals 2 4 5" xfId="2441"/>
    <cellStyle name="RIGs input totals 2 4 5 2" xfId="2442"/>
    <cellStyle name="RIGs input totals 2 4 5_Networks Project Reporting Template" xfId="2443"/>
    <cellStyle name="RIGs input totals 2 4 6" xfId="2444"/>
    <cellStyle name="RIGs input totals 2 4 6 2" xfId="2445"/>
    <cellStyle name="RIGs input totals 2 4 6_Networks Project Reporting Template" xfId="2446"/>
    <cellStyle name="RIGs input totals 2 4 7" xfId="2447"/>
    <cellStyle name="RIGs input totals 2 4_Networks Project Reporting Template" xfId="2448"/>
    <cellStyle name="RIGs input totals 2 5" xfId="2449"/>
    <cellStyle name="RIGs input totals 2 5 2" xfId="2450"/>
    <cellStyle name="RIGs input totals 2 5 2 2" xfId="2451"/>
    <cellStyle name="RIGs input totals 2 5 2 2 2" xfId="2452"/>
    <cellStyle name="RIGs input totals 2 5 2 2 2 2" xfId="2453"/>
    <cellStyle name="RIGs input totals 2 5 2 2 2_Networks Project Reporting Template" xfId="2454"/>
    <cellStyle name="RIGs input totals 2 5 2 2 3" xfId="2455"/>
    <cellStyle name="RIGs input totals 2 5 2 2_Elec_DDT_template_NGv3 11Mar11 415 Proposals NG" xfId="2456"/>
    <cellStyle name="RIGs input totals 2 5 2 3" xfId="2457"/>
    <cellStyle name="RIGs input totals 2 5 2 3 2" xfId="2458"/>
    <cellStyle name="RIGs input totals 2 5 2 3_Networks Project Reporting Template" xfId="2459"/>
    <cellStyle name="RIGs input totals 2 5 2 4" xfId="2460"/>
    <cellStyle name="RIGs input totals 2 5 2 4 2" xfId="2461"/>
    <cellStyle name="RIGs input totals 2 5 2 5" xfId="2462"/>
    <cellStyle name="RIGs input totals 2 5 2_Elec_DDT_template_NGv3 11Mar11 415 Proposals NG" xfId="2463"/>
    <cellStyle name="RIGs input totals 2 5 3" xfId="2464"/>
    <cellStyle name="RIGs input totals 2 5 3 2" xfId="2465"/>
    <cellStyle name="RIGs input totals 2 5 3 2 2" xfId="2466"/>
    <cellStyle name="RIGs input totals 2 5 3 2_Networks Project Reporting Template" xfId="2467"/>
    <cellStyle name="RIGs input totals 2 5 3 3" xfId="2468"/>
    <cellStyle name="RIGs input totals 2 5 3_Networks Project Reporting Template" xfId="2469"/>
    <cellStyle name="RIGs input totals 2 5 4" xfId="2470"/>
    <cellStyle name="RIGs input totals 2 5 4 2" xfId="2471"/>
    <cellStyle name="RIGs input totals 2 5 4_Networks Project Reporting Template" xfId="2472"/>
    <cellStyle name="RIGs input totals 2 5 5" xfId="2473"/>
    <cellStyle name="RIGs input totals 2 5 5 2" xfId="2474"/>
    <cellStyle name="RIGs input totals 2 5 5_Networks Project Reporting Template" xfId="2475"/>
    <cellStyle name="RIGs input totals 2 5 6" xfId="2476"/>
    <cellStyle name="RIGs input totals 2 5_Networks Project Reporting Template" xfId="2477"/>
    <cellStyle name="RIGs input totals 2 6" xfId="2478"/>
    <cellStyle name="RIGs input totals 2 6 2" xfId="2479"/>
    <cellStyle name="RIGs input totals 2 6 2 2" xfId="2480"/>
    <cellStyle name="RIGs input totals 2 6 2_Networks Project Reporting Template" xfId="2481"/>
    <cellStyle name="RIGs input totals 2 6 3" xfId="2482"/>
    <cellStyle name="RIGs input totals 2 6_Networks Project Reporting Template" xfId="2483"/>
    <cellStyle name="RIGs input totals 2 7" xfId="2484"/>
    <cellStyle name="RIGs input totals 2 7 2" xfId="2485"/>
    <cellStyle name="RIGs input totals 2 7_Networks Project Reporting Template" xfId="2486"/>
    <cellStyle name="RIGs input totals 2 8" xfId="2487"/>
    <cellStyle name="RIGs input totals 2 8 2" xfId="2488"/>
    <cellStyle name="RIGs input totals 2 8_Networks Project Reporting Template" xfId="2489"/>
    <cellStyle name="RIGs input totals 2 9" xfId="2490"/>
    <cellStyle name="RIGs input totals 2 9 2" xfId="2491"/>
    <cellStyle name="RIGs input totals 2 9_Networks Project Reporting Template" xfId="2492"/>
    <cellStyle name="RIGs input totals 2_1.3s Accounting C Costs Scots" xfId="2493"/>
    <cellStyle name="RIGs input totals 3" xfId="2494"/>
    <cellStyle name="RIGs input totals 3 2" xfId="2495"/>
    <cellStyle name="RIGs input totals 3 2 2" xfId="2496"/>
    <cellStyle name="RIGs input totals 3 2 2 2" xfId="2497"/>
    <cellStyle name="RIGs input totals 3 2 2 2 2" xfId="2498"/>
    <cellStyle name="RIGs input totals 3 2 2 2_Networks Project Reporting Template" xfId="2499"/>
    <cellStyle name="RIGs input totals 3 2 2 3" xfId="2500"/>
    <cellStyle name="RIGs input totals 3 2 2_Networks Project Reporting Template" xfId="2501"/>
    <cellStyle name="RIGs input totals 3 2 3" xfId="2502"/>
    <cellStyle name="RIGs input totals 3 2 3 2" xfId="2503"/>
    <cellStyle name="RIGs input totals 3 2 3_Networks Project Reporting Template" xfId="2504"/>
    <cellStyle name="RIGs input totals 3 2 4" xfId="2505"/>
    <cellStyle name="RIGs input totals 3 2 4 2" xfId="2506"/>
    <cellStyle name="RIGs input totals 3 2 4_Networks Project Reporting Template" xfId="2507"/>
    <cellStyle name="RIGs input totals 3 2 5" xfId="2508"/>
    <cellStyle name="RIGs input totals 3 2_Networks Project Reporting Template" xfId="2509"/>
    <cellStyle name="RIGs input totals 3 3" xfId="2510"/>
    <cellStyle name="RIGs input totals 3 3 2" xfId="2511"/>
    <cellStyle name="RIGs input totals 3 3 2 2" xfId="2512"/>
    <cellStyle name="RIGs input totals 3 3 2_Networks Project Reporting Template" xfId="2513"/>
    <cellStyle name="RIGs input totals 3 3 3" xfId="2514"/>
    <cellStyle name="RIGs input totals 3 3_Networks Project Reporting Template" xfId="2515"/>
    <cellStyle name="RIGs input totals 3 4" xfId="2516"/>
    <cellStyle name="RIGs input totals 3 4 2" xfId="2517"/>
    <cellStyle name="RIGs input totals 3 4_Networks Project Reporting Template" xfId="2518"/>
    <cellStyle name="RIGs input totals 3 5" xfId="2519"/>
    <cellStyle name="RIGs input totals 3 5 2" xfId="2520"/>
    <cellStyle name="RIGs input totals 3 5_Networks Project Reporting Template" xfId="2521"/>
    <cellStyle name="RIGs input totals 3 6" xfId="2522"/>
    <cellStyle name="RIGs input totals 3_1.3s Accounting C Costs Scots" xfId="2523"/>
    <cellStyle name="RIGs input totals 4" xfId="2524"/>
    <cellStyle name="RIGs input totals 4 2" xfId="2525"/>
    <cellStyle name="RIGs input totals 4 2 2" xfId="2526"/>
    <cellStyle name="RIGs input totals 4 2 2 2" xfId="2527"/>
    <cellStyle name="RIGs input totals 4 2 2 2 2" xfId="2528"/>
    <cellStyle name="RIGs input totals 4 2 2 2_Networks Project Reporting Template" xfId="2529"/>
    <cellStyle name="RIGs input totals 4 2 2 3" xfId="2530"/>
    <cellStyle name="RIGs input totals 4 2 2_Networks Project Reporting Template" xfId="2531"/>
    <cellStyle name="RIGs input totals 4 2 3" xfId="2532"/>
    <cellStyle name="RIGs input totals 4 2 3 2" xfId="2533"/>
    <cellStyle name="RIGs input totals 4 2 3_Networks Project Reporting Template" xfId="2534"/>
    <cellStyle name="RIGs input totals 4 2 4" xfId="2535"/>
    <cellStyle name="RIGs input totals 4 2 4 2" xfId="2536"/>
    <cellStyle name="RIGs input totals 4 2 4_Networks Project Reporting Template" xfId="2537"/>
    <cellStyle name="RIGs input totals 4 2 5" xfId="2538"/>
    <cellStyle name="RIGs input totals 4 2_Networks Project Reporting Template" xfId="2539"/>
    <cellStyle name="RIGs input totals 4 3" xfId="2540"/>
    <cellStyle name="RIGs input totals 4 3 2" xfId="2541"/>
    <cellStyle name="RIGs input totals 4 3 2 2" xfId="2542"/>
    <cellStyle name="RIGs input totals 4 3 2_Networks Project Reporting Template" xfId="2543"/>
    <cellStyle name="RIGs input totals 4 3 3" xfId="2544"/>
    <cellStyle name="RIGs input totals 4 3_Networks Project Reporting Template" xfId="2545"/>
    <cellStyle name="RIGs input totals 4 4" xfId="2546"/>
    <cellStyle name="RIGs input totals 4 4 2" xfId="2547"/>
    <cellStyle name="RIGs input totals 4 4_Networks Project Reporting Template" xfId="2548"/>
    <cellStyle name="RIGs input totals 4 5" xfId="2549"/>
    <cellStyle name="RIGs input totals 4 5 2" xfId="2550"/>
    <cellStyle name="RIGs input totals 4 5_Networks Project Reporting Template" xfId="2551"/>
    <cellStyle name="RIGs input totals 4 6" xfId="2552"/>
    <cellStyle name="RIGs input totals 4_1.3s Accounting C Costs Scots" xfId="2553"/>
    <cellStyle name="RIGs input totals 5" xfId="2554"/>
    <cellStyle name="RIGs input totals 5 2" xfId="2555"/>
    <cellStyle name="RIGs input totals 5 2 2" xfId="2556"/>
    <cellStyle name="RIGs input totals 5 2 2 2" xfId="2557"/>
    <cellStyle name="RIGs input totals 5 2 2 2 2" xfId="2558"/>
    <cellStyle name="RIGs input totals 5 2 2 2 2 2" xfId="2559"/>
    <cellStyle name="RIGs input totals 5 2 2 2 2_Networks Project Reporting Template" xfId="2560"/>
    <cellStyle name="RIGs input totals 5 2 2 2 3" xfId="2561"/>
    <cellStyle name="RIGs input totals 5 2 2 2_Elec_DDT_template_NGv3 11Mar11 415 Proposals NG" xfId="2562"/>
    <cellStyle name="RIGs input totals 5 2 2 3" xfId="2563"/>
    <cellStyle name="RIGs input totals 5 2 2 3 2" xfId="2564"/>
    <cellStyle name="RIGs input totals 5 2 2 3_Networks Project Reporting Template" xfId="2565"/>
    <cellStyle name="RIGs input totals 5 2 2 4" xfId="2566"/>
    <cellStyle name="RIGs input totals 5 2 2 4 2" xfId="2567"/>
    <cellStyle name="RIGs input totals 5 2 2 5" xfId="2568"/>
    <cellStyle name="RIGs input totals 5 2 2_Elec_DDT_template_NGv3 11Mar11 415 Proposals NG" xfId="2569"/>
    <cellStyle name="RIGs input totals 5 2 3" xfId="2570"/>
    <cellStyle name="RIGs input totals 5 2 3 2" xfId="2571"/>
    <cellStyle name="RIGs input totals 5 2 3 2 2" xfId="2572"/>
    <cellStyle name="RIGs input totals 5 2 3 2_Networks Project Reporting Template" xfId="2573"/>
    <cellStyle name="RIGs input totals 5 2 3 3" xfId="2574"/>
    <cellStyle name="RIGs input totals 5 2 3_Networks Project Reporting Template" xfId="2575"/>
    <cellStyle name="RIGs input totals 5 2 4" xfId="2576"/>
    <cellStyle name="RIGs input totals 5 2 4 2" xfId="2577"/>
    <cellStyle name="RIGs input totals 5 2 4_Networks Project Reporting Template" xfId="2578"/>
    <cellStyle name="RIGs input totals 5 2 5" xfId="2579"/>
    <cellStyle name="RIGs input totals 5 2 5 2" xfId="2580"/>
    <cellStyle name="RIGs input totals 5 2 5_Networks Project Reporting Template" xfId="2581"/>
    <cellStyle name="RIGs input totals 5 2 6" xfId="2582"/>
    <cellStyle name="RIGs input totals 5 2_Networks Project Reporting Template" xfId="2583"/>
    <cellStyle name="RIGs input totals 5 3" xfId="2584"/>
    <cellStyle name="RIGs input totals 5 3 2" xfId="2585"/>
    <cellStyle name="RIGs input totals 5 3 2 2" xfId="2586"/>
    <cellStyle name="RIGs input totals 5 3 2_Networks Project Reporting Template" xfId="2587"/>
    <cellStyle name="RIGs input totals 5 3 3" xfId="2588"/>
    <cellStyle name="RIGs input totals 5 3_Networks Project Reporting Template" xfId="2589"/>
    <cellStyle name="RIGs input totals 5 4" xfId="2590"/>
    <cellStyle name="RIGs input totals 5 4 2" xfId="2591"/>
    <cellStyle name="RIGs input totals 5 4_Networks Project Reporting Template" xfId="2592"/>
    <cellStyle name="RIGs input totals 5 5" xfId="2593"/>
    <cellStyle name="RIGs input totals 5 5 2" xfId="2594"/>
    <cellStyle name="RIGs input totals 5 5_Networks Project Reporting Template" xfId="2595"/>
    <cellStyle name="RIGs input totals 5 6" xfId="2596"/>
    <cellStyle name="RIGs input totals 5_1.3s Accounting C Costs Scots" xfId="2597"/>
    <cellStyle name="RIGs input totals 6" xfId="2598"/>
    <cellStyle name="RIGs input totals 6 2" xfId="2599"/>
    <cellStyle name="RIGs input totals 6 2 2" xfId="2600"/>
    <cellStyle name="RIGs input totals 6 2 2 2" xfId="2601"/>
    <cellStyle name="RIGs input totals 6 2 2_Networks Project Reporting Template" xfId="2602"/>
    <cellStyle name="RIGs input totals 6 2 3" xfId="2603"/>
    <cellStyle name="RIGs input totals 6 2_Networks Project Reporting Template" xfId="2604"/>
    <cellStyle name="RIGs input totals 6 3" xfId="2605"/>
    <cellStyle name="RIGs input totals 6 3 2" xfId="2606"/>
    <cellStyle name="RIGs input totals 6 3_Networks Project Reporting Template" xfId="2607"/>
    <cellStyle name="RIGs input totals 6 4" xfId="2608"/>
    <cellStyle name="RIGs input totals 6 4 2" xfId="2609"/>
    <cellStyle name="RIGs input totals 6 4_Networks Project Reporting Template" xfId="2610"/>
    <cellStyle name="RIGs input totals 6 5" xfId="2611"/>
    <cellStyle name="RIGs input totals 6_Networks Project Reporting Template" xfId="2612"/>
    <cellStyle name="RIGs input totals 7" xfId="2613"/>
    <cellStyle name="RIGs input totals 7 2" xfId="2614"/>
    <cellStyle name="RIGs input totals 7 2 2" xfId="2615"/>
    <cellStyle name="RIGs input totals 7 2_Networks Project Reporting Template" xfId="2616"/>
    <cellStyle name="RIGs input totals 7 3" xfId="2617"/>
    <cellStyle name="RIGs input totals 7 3 2" xfId="2618"/>
    <cellStyle name="RIGs input totals 7 3_Networks Project Reporting Template" xfId="2619"/>
    <cellStyle name="RIGs input totals 7 4" xfId="2620"/>
    <cellStyle name="RIGs input totals 7 4 2" xfId="2621"/>
    <cellStyle name="RIGs input totals 7 4_Networks Project Reporting Template" xfId="2622"/>
    <cellStyle name="RIGs input totals 7 5" xfId="2623"/>
    <cellStyle name="RIGs input totals 7_Networks Project Reporting Template" xfId="2624"/>
    <cellStyle name="RIGs input totals 8" xfId="2625"/>
    <cellStyle name="RIGs input totals 8 2" xfId="2626"/>
    <cellStyle name="RIGs input totals 8_Networks Project Reporting Template" xfId="2627"/>
    <cellStyle name="RIGs input totals 9" xfId="2628"/>
    <cellStyle name="RIGs input totals 9 2" xfId="2629"/>
    <cellStyle name="RIGs input totals 9_Networks Project Reporting Template" xfId="2630"/>
    <cellStyle name="RIGs input totals_1.3s Accounting C Costs Scots" xfId="2631"/>
    <cellStyle name="RIGs linked cells" xfId="2632"/>
    <cellStyle name="RIGs linked cells 10" xfId="2633"/>
    <cellStyle name="RIGs linked cells 10 2" xfId="2634"/>
    <cellStyle name="RIGs linked cells 10_Networks Project Reporting Template" xfId="2635"/>
    <cellStyle name="RIGs linked cells 11" xfId="2636"/>
    <cellStyle name="RIGs linked cells 11 2" xfId="2637"/>
    <cellStyle name="RIGs linked cells 11_Networks Project Reporting Template" xfId="2638"/>
    <cellStyle name="RIGs linked cells 12" xfId="2639"/>
    <cellStyle name="RIGs linked cells 2" xfId="2640"/>
    <cellStyle name="RIGs linked cells 2 2" xfId="2641"/>
    <cellStyle name="RIGs linked cells 2 2 2" xfId="2642"/>
    <cellStyle name="RIGs linked cells 2 2 2 2" xfId="2643"/>
    <cellStyle name="RIGs linked cells 2 2 2 2 2" xfId="2644"/>
    <cellStyle name="RIGs linked cells 2 2 2 2_Networks Project Reporting Template" xfId="2645"/>
    <cellStyle name="RIGs linked cells 2 2 2 3" xfId="2646"/>
    <cellStyle name="RIGs linked cells 2 2 2_Networks Project Reporting Template" xfId="2647"/>
    <cellStyle name="RIGs linked cells 2 2 3" xfId="2648"/>
    <cellStyle name="RIGs linked cells 2 2 3 2" xfId="2649"/>
    <cellStyle name="RIGs linked cells 2 2 3_Networks Project Reporting Template" xfId="2650"/>
    <cellStyle name="RIGs linked cells 2 2 4" xfId="2651"/>
    <cellStyle name="RIGs linked cells 2 2 4 2" xfId="2652"/>
    <cellStyle name="RIGs linked cells 2 2 4_Networks Project Reporting Template" xfId="2653"/>
    <cellStyle name="RIGs linked cells 2 2 5" xfId="2654"/>
    <cellStyle name="RIGs linked cells 2 2_Networks Project Reporting Template" xfId="2655"/>
    <cellStyle name="RIGs linked cells 2 3" xfId="2656"/>
    <cellStyle name="RIGs linked cells 2 3 2" xfId="2657"/>
    <cellStyle name="RIGs linked cells 2 3 2 2" xfId="2658"/>
    <cellStyle name="RIGs linked cells 2 3 2_Networks Project Reporting Template" xfId="2659"/>
    <cellStyle name="RIGs linked cells 2 3 3" xfId="2660"/>
    <cellStyle name="RIGs linked cells 2 3_Networks Project Reporting Template" xfId="2661"/>
    <cellStyle name="RIGs linked cells 2 4" xfId="2662"/>
    <cellStyle name="RIGs linked cells 2 4 2" xfId="2663"/>
    <cellStyle name="RIGs linked cells 2 4_Networks Project Reporting Template" xfId="2664"/>
    <cellStyle name="RIGs linked cells 2 5" xfId="2665"/>
    <cellStyle name="RIGs linked cells 2 5 2" xfId="2666"/>
    <cellStyle name="RIGs linked cells 2 5_Networks Project Reporting Template" xfId="2667"/>
    <cellStyle name="RIGs linked cells 2 6" xfId="2668"/>
    <cellStyle name="RIGs linked cells 2_1.3s Accounting C Costs Scots" xfId="2669"/>
    <cellStyle name="RIGs linked cells 3" xfId="2670"/>
    <cellStyle name="RIGs linked cells 3 2" xfId="2671"/>
    <cellStyle name="RIGs linked cells 3 2 2" xfId="2672"/>
    <cellStyle name="RIGs linked cells 3 2 2 2" xfId="2673"/>
    <cellStyle name="RIGs linked cells 3 2 2 2 2" xfId="2674"/>
    <cellStyle name="RIGs linked cells 3 2 2 2 2 2" xfId="2675"/>
    <cellStyle name="RIGs linked cells 3 2 2 2 2_Networks Project Reporting Template" xfId="2676"/>
    <cellStyle name="RIGs linked cells 3 2 2 2 3" xfId="2677"/>
    <cellStyle name="RIGs linked cells 3 2 2 2_Elec_DDT_template_NGv3 11Mar11 415 Proposals NG" xfId="2678"/>
    <cellStyle name="RIGs linked cells 3 2 2 3" xfId="2679"/>
    <cellStyle name="RIGs linked cells 3 2 2 3 2" xfId="2680"/>
    <cellStyle name="RIGs linked cells 3 2 2 3_Networks Project Reporting Template" xfId="2681"/>
    <cellStyle name="RIGs linked cells 3 2 2 4" xfId="2682"/>
    <cellStyle name="RIGs linked cells 3 2 2 4 2" xfId="2683"/>
    <cellStyle name="RIGs linked cells 3 2 2 5" xfId="2684"/>
    <cellStyle name="RIGs linked cells 3 2 2_Elec_DDT_template_NGv3 11Mar11 415 Proposals NG" xfId="2685"/>
    <cellStyle name="RIGs linked cells 3 2 3" xfId="2686"/>
    <cellStyle name="RIGs linked cells 3 2 3 2" xfId="2687"/>
    <cellStyle name="RIGs linked cells 3 2 3 2 2" xfId="2688"/>
    <cellStyle name="RIGs linked cells 3 2 3 2_Networks Project Reporting Template" xfId="2689"/>
    <cellStyle name="RIGs linked cells 3 2 3 3" xfId="2690"/>
    <cellStyle name="RIGs linked cells 3 2 3_Networks Project Reporting Template" xfId="2691"/>
    <cellStyle name="RIGs linked cells 3 2 4" xfId="2692"/>
    <cellStyle name="RIGs linked cells 3 2 4 2" xfId="2693"/>
    <cellStyle name="RIGs linked cells 3 2 4_Networks Project Reporting Template" xfId="2694"/>
    <cellStyle name="RIGs linked cells 3 2 5" xfId="2695"/>
    <cellStyle name="RIGs linked cells 3 2 5 2" xfId="2696"/>
    <cellStyle name="RIGs linked cells 3 2 5_Networks Project Reporting Template" xfId="2697"/>
    <cellStyle name="RIGs linked cells 3 2 6" xfId="2698"/>
    <cellStyle name="RIGs linked cells 3 2_Networks Project Reporting Template" xfId="2699"/>
    <cellStyle name="RIGs linked cells 3 3" xfId="2700"/>
    <cellStyle name="RIGs linked cells 3 3 2" xfId="2701"/>
    <cellStyle name="RIGs linked cells 3 3 2 2" xfId="2702"/>
    <cellStyle name="RIGs linked cells 3 3 2 2 2" xfId="2703"/>
    <cellStyle name="RIGs linked cells 3 3 2 2 2 2" xfId="2704"/>
    <cellStyle name="RIGs linked cells 3 3 2 2 2_Networks Project Reporting Template" xfId="2705"/>
    <cellStyle name="RIGs linked cells 3 3 2 2 3" xfId="2706"/>
    <cellStyle name="RIGs linked cells 3 3 2 2_Elec_DDT_template_NGv3 11Mar11 415 Proposals NG" xfId="2707"/>
    <cellStyle name="RIGs linked cells 3 3 2 3" xfId="2708"/>
    <cellStyle name="RIGs linked cells 3 3 2 3 2" xfId="2709"/>
    <cellStyle name="RIGs linked cells 3 3 2 3_Networks Project Reporting Template" xfId="2710"/>
    <cellStyle name="RIGs linked cells 3 3 2 4" xfId="2711"/>
    <cellStyle name="RIGs linked cells 3 3 2 4 2" xfId="2712"/>
    <cellStyle name="RIGs linked cells 3 3 2 5" xfId="2713"/>
    <cellStyle name="RIGs linked cells 3 3 2_Elec_DDT_template_NGv3 11Mar11 415 Proposals NG" xfId="2714"/>
    <cellStyle name="RIGs linked cells 3 3 3" xfId="2715"/>
    <cellStyle name="RIGs linked cells 3 3 3 2" xfId="2716"/>
    <cellStyle name="RIGs linked cells 3 3 3 2 2" xfId="2717"/>
    <cellStyle name="RIGs linked cells 3 3 3 2_Networks Project Reporting Template" xfId="2718"/>
    <cellStyle name="RIGs linked cells 3 3 3 3" xfId="2719"/>
    <cellStyle name="RIGs linked cells 3 3 3_Networks Project Reporting Template" xfId="2720"/>
    <cellStyle name="RIGs linked cells 3 3 4" xfId="2721"/>
    <cellStyle name="RIGs linked cells 3 3 4 2" xfId="2722"/>
    <cellStyle name="RIGs linked cells 3 3 4_Networks Project Reporting Template" xfId="2723"/>
    <cellStyle name="RIGs linked cells 3 3 5" xfId="2724"/>
    <cellStyle name="RIGs linked cells 3 3 5 2" xfId="2725"/>
    <cellStyle name="RIGs linked cells 3 3 5_Networks Project Reporting Template" xfId="2726"/>
    <cellStyle name="RIGs linked cells 3 3 6" xfId="2727"/>
    <cellStyle name="RIGs linked cells 3 3_Networks Project Reporting Template" xfId="2728"/>
    <cellStyle name="RIGs linked cells 3 4" xfId="2729"/>
    <cellStyle name="RIGs linked cells 3 4 2" xfId="2730"/>
    <cellStyle name="RIGs linked cells 3 4 2 2" xfId="2731"/>
    <cellStyle name="RIGs linked cells 3 4 2_Networks Project Reporting Template" xfId="2732"/>
    <cellStyle name="RIGs linked cells 3 4 3" xfId="2733"/>
    <cellStyle name="RIGs linked cells 3 4_Networks Project Reporting Template" xfId="2734"/>
    <cellStyle name="RIGs linked cells 3 5" xfId="2735"/>
    <cellStyle name="RIGs linked cells 3 5 2" xfId="2736"/>
    <cellStyle name="RIGs linked cells 3 5_Networks Project Reporting Template" xfId="2737"/>
    <cellStyle name="RIGs linked cells 3 6" xfId="2738"/>
    <cellStyle name="RIGs linked cells 3 6 2" xfId="2739"/>
    <cellStyle name="RIGs linked cells 3 6_Networks Project Reporting Template" xfId="2740"/>
    <cellStyle name="RIGs linked cells 3 7" xfId="2741"/>
    <cellStyle name="RIGs linked cells 3_1.3s Accounting C Costs Scots" xfId="2742"/>
    <cellStyle name="RIGs linked cells 4" xfId="2743"/>
    <cellStyle name="RIGs linked cells 4 2" xfId="2744"/>
    <cellStyle name="RIGs linked cells 4 2 2" xfId="2745"/>
    <cellStyle name="RIGs linked cells 4 2 2 2" xfId="2746"/>
    <cellStyle name="RIGs linked cells 4 2 2 2 2" xfId="2747"/>
    <cellStyle name="RIGs linked cells 4 2 2 2 2 2" xfId="2748"/>
    <cellStyle name="RIGs linked cells 4 2 2 2 2_Networks Project Reporting Template" xfId="2749"/>
    <cellStyle name="RIGs linked cells 4 2 2 2 3" xfId="2750"/>
    <cellStyle name="RIGs linked cells 4 2 2 2_Elec_DDT_template_NGv3 11Mar11 415 Proposals NG" xfId="2751"/>
    <cellStyle name="RIGs linked cells 4 2 2 3" xfId="2752"/>
    <cellStyle name="RIGs linked cells 4 2 2 3 2" xfId="2753"/>
    <cellStyle name="RIGs linked cells 4 2 2 3_Networks Project Reporting Template" xfId="2754"/>
    <cellStyle name="RIGs linked cells 4 2 2 4" xfId="2755"/>
    <cellStyle name="RIGs linked cells 4 2 2 4 2" xfId="2756"/>
    <cellStyle name="RIGs linked cells 4 2 2 5" xfId="2757"/>
    <cellStyle name="RIGs linked cells 4 2 2_Elec_DDT_template_NGv3 11Mar11 415 Proposals NG" xfId="2758"/>
    <cellStyle name="RIGs linked cells 4 2 3" xfId="2759"/>
    <cellStyle name="RIGs linked cells 4 2 3 2" xfId="2760"/>
    <cellStyle name="RIGs linked cells 4 2 3 2 2" xfId="2761"/>
    <cellStyle name="RIGs linked cells 4 2 3 2_Networks Project Reporting Template" xfId="2762"/>
    <cellStyle name="RIGs linked cells 4 2 3 3" xfId="2763"/>
    <cellStyle name="RIGs linked cells 4 2 3_Networks Project Reporting Template" xfId="2764"/>
    <cellStyle name="RIGs linked cells 4 2 4" xfId="2765"/>
    <cellStyle name="RIGs linked cells 4 2 4 2" xfId="2766"/>
    <cellStyle name="RIGs linked cells 4 2 4_Networks Project Reporting Template" xfId="2767"/>
    <cellStyle name="RIGs linked cells 4 2 5" xfId="2768"/>
    <cellStyle name="RIGs linked cells 4 2 5 2" xfId="2769"/>
    <cellStyle name="RIGs linked cells 4 2 5_Networks Project Reporting Template" xfId="2770"/>
    <cellStyle name="RIGs linked cells 4 2 6" xfId="2771"/>
    <cellStyle name="RIGs linked cells 4 2_Networks Project Reporting Template" xfId="2772"/>
    <cellStyle name="RIGs linked cells 4 3" xfId="2773"/>
    <cellStyle name="RIGs linked cells 4 3 2" xfId="2774"/>
    <cellStyle name="RIGs linked cells 4 3 2 2" xfId="2775"/>
    <cellStyle name="RIGs linked cells 4 3 2_Networks Project Reporting Template" xfId="2776"/>
    <cellStyle name="RIGs linked cells 4 3 3" xfId="2777"/>
    <cellStyle name="RIGs linked cells 4 3_Networks Project Reporting Template" xfId="2778"/>
    <cellStyle name="RIGs linked cells 4 4" xfId="2779"/>
    <cellStyle name="RIGs linked cells 4 4 2" xfId="2780"/>
    <cellStyle name="RIGs linked cells 4 4_Networks Project Reporting Template" xfId="2781"/>
    <cellStyle name="RIGs linked cells 4 5" xfId="2782"/>
    <cellStyle name="RIGs linked cells 4 5 2" xfId="2783"/>
    <cellStyle name="RIGs linked cells 4 5_Networks Project Reporting Template" xfId="2784"/>
    <cellStyle name="RIGs linked cells 4 6" xfId="2785"/>
    <cellStyle name="RIGs linked cells 4_1.3s Accounting C Costs Scots" xfId="2786"/>
    <cellStyle name="RIGs linked cells 5" xfId="2787"/>
    <cellStyle name="RIGs linked cells 5 2" xfId="2788"/>
    <cellStyle name="RIGs linked cells 5 2 2" xfId="2789"/>
    <cellStyle name="RIGs linked cells 5 2 2 2" xfId="2790"/>
    <cellStyle name="RIGs linked cells 5 2 2_Networks Project Reporting Template" xfId="2791"/>
    <cellStyle name="RIGs linked cells 5 2 3" xfId="2792"/>
    <cellStyle name="RIGs linked cells 5 2_Networks Project Reporting Template" xfId="2793"/>
    <cellStyle name="RIGs linked cells 5 3" xfId="2794"/>
    <cellStyle name="RIGs linked cells 5 3 2" xfId="2795"/>
    <cellStyle name="RIGs linked cells 5 3_Networks Project Reporting Template" xfId="2796"/>
    <cellStyle name="RIGs linked cells 5 4" xfId="2797"/>
    <cellStyle name="RIGs linked cells 5 4 2" xfId="2798"/>
    <cellStyle name="RIGs linked cells 5 4_Networks Project Reporting Template" xfId="2799"/>
    <cellStyle name="RIGs linked cells 5 5" xfId="2800"/>
    <cellStyle name="RIGs linked cells 5_Networks Project Reporting Template" xfId="2801"/>
    <cellStyle name="RIGs linked cells 6" xfId="2802"/>
    <cellStyle name="RIGs linked cells 6 2" xfId="2803"/>
    <cellStyle name="RIGs linked cells 6 2 2" xfId="2804"/>
    <cellStyle name="RIGs linked cells 6 2_Networks Project Reporting Template" xfId="2805"/>
    <cellStyle name="RIGs linked cells 6 3" xfId="2806"/>
    <cellStyle name="RIGs linked cells 6_Networks Project Reporting Template" xfId="2807"/>
    <cellStyle name="RIGs linked cells 7" xfId="2808"/>
    <cellStyle name="RIGs linked cells 7 2" xfId="2809"/>
    <cellStyle name="RIGs linked cells 7_Networks Project Reporting Template" xfId="2810"/>
    <cellStyle name="RIGs linked cells 8" xfId="2811"/>
    <cellStyle name="RIGs linked cells 8 2" xfId="2812"/>
    <cellStyle name="RIGs linked cells 8_Networks Project Reporting Template" xfId="2813"/>
    <cellStyle name="RIGs linked cells 9" xfId="2814"/>
    <cellStyle name="RIGs linked cells 9 2" xfId="2815"/>
    <cellStyle name="RIGs linked cells 9_Networks Project Reporting Template" xfId="2816"/>
    <cellStyle name="RIGs linked cells_1.3s Accounting C Costs Scots" xfId="2817"/>
    <cellStyle name="RIGs_1.3s Accounting C Costs Scots" xfId="2818"/>
    <cellStyle name="SAPBEXaggData" xfId="2819"/>
    <cellStyle name="SAPBEXaggData 2" xfId="3010"/>
    <cellStyle name="SAPBEXaggDataEmph" xfId="2820"/>
    <cellStyle name="SAPBEXaggDataEmph 2" xfId="3011"/>
    <cellStyle name="SAPBEXaggItem" xfId="2821"/>
    <cellStyle name="SAPBEXaggItem 2" xfId="3012"/>
    <cellStyle name="SAPBEXaggItemX" xfId="2822"/>
    <cellStyle name="SAPBEXaggItemX 2" xfId="3013"/>
    <cellStyle name="SAPBEXchaText" xfId="2823"/>
    <cellStyle name="SAPBEXexcBad7" xfId="2824"/>
    <cellStyle name="SAPBEXexcBad7 2" xfId="3014"/>
    <cellStyle name="SAPBEXexcBad8" xfId="2825"/>
    <cellStyle name="SAPBEXexcBad8 2" xfId="3015"/>
    <cellStyle name="SAPBEXexcBad9" xfId="2826"/>
    <cellStyle name="SAPBEXexcBad9 2" xfId="3016"/>
    <cellStyle name="SAPBEXexcCritical4" xfId="2827"/>
    <cellStyle name="SAPBEXexcCritical4 2" xfId="3017"/>
    <cellStyle name="SAPBEXexcCritical5" xfId="2828"/>
    <cellStyle name="SAPBEXexcCritical5 2" xfId="3018"/>
    <cellStyle name="SAPBEXexcCritical6" xfId="2829"/>
    <cellStyle name="SAPBEXexcCritical6 2" xfId="3019"/>
    <cellStyle name="SAPBEXexcGood1" xfId="2830"/>
    <cellStyle name="SAPBEXexcGood1 2" xfId="3020"/>
    <cellStyle name="SAPBEXexcGood2" xfId="2831"/>
    <cellStyle name="SAPBEXexcGood2 2" xfId="3021"/>
    <cellStyle name="SAPBEXexcGood3" xfId="2832"/>
    <cellStyle name="SAPBEXexcGood3 2" xfId="3022"/>
    <cellStyle name="SAPBEXfilterDrill" xfId="2833"/>
    <cellStyle name="SAPBEXfilterDrill 2" xfId="2834"/>
    <cellStyle name="SAPBEXfilterDrill 2 2" xfId="3023"/>
    <cellStyle name="SAPBEXfilterItem" xfId="2835"/>
    <cellStyle name="SAPBEXfilterText" xfId="2836"/>
    <cellStyle name="SAPBEXformats" xfId="2837"/>
    <cellStyle name="SAPBEXformats 2" xfId="3024"/>
    <cellStyle name="SAPBEXheaderItem" xfId="2838"/>
    <cellStyle name="SAPBEXheaderItem 2" xfId="2839"/>
    <cellStyle name="SAPBEXheaderItem_1.3 Acc Costs NG (2011)" xfId="2840"/>
    <cellStyle name="SAPBEXheaderText" xfId="2841"/>
    <cellStyle name="SAPBEXheaderText 2" xfId="2842"/>
    <cellStyle name="SAPBEXheaderText_1.3 Acc Costs NG (2011)" xfId="2843"/>
    <cellStyle name="SAPBEXHLevel0" xfId="2844"/>
    <cellStyle name="SAPBEXHLevel0 2" xfId="2845"/>
    <cellStyle name="SAPBEXHLevel0 2 2" xfId="3025"/>
    <cellStyle name="SAPBEXHLevel0 3" xfId="3026"/>
    <cellStyle name="SAPBEXHLevel0_1.3 Acc Costs NG (2011)" xfId="2846"/>
    <cellStyle name="SAPBEXHLevel0X" xfId="2847"/>
    <cellStyle name="SAPBEXHLevel0X 2" xfId="2848"/>
    <cellStyle name="SAPBEXHLevel0X 2 2" xfId="3027"/>
    <cellStyle name="SAPBEXHLevel0X 3" xfId="3028"/>
    <cellStyle name="SAPBEXHLevel0X_1.3 Acc Costs NG (2011)" xfId="2849"/>
    <cellStyle name="SAPBEXHLevel1" xfId="2850"/>
    <cellStyle name="SAPBEXHLevel1 2" xfId="2851"/>
    <cellStyle name="SAPBEXHLevel1 2 2" xfId="3029"/>
    <cellStyle name="SAPBEXHLevel1 3" xfId="3030"/>
    <cellStyle name="SAPBEXHLevel1_1.3 Acc Costs NG (2011)" xfId="2852"/>
    <cellStyle name="SAPBEXHLevel1X" xfId="2853"/>
    <cellStyle name="SAPBEXHLevel1X 2" xfId="2854"/>
    <cellStyle name="SAPBEXHLevel1X 2 2" xfId="3031"/>
    <cellStyle name="SAPBEXHLevel1X 3" xfId="3032"/>
    <cellStyle name="SAPBEXHLevel1X_1.3 Acc Costs NG (2011)" xfId="2855"/>
    <cellStyle name="SAPBEXHLevel2" xfId="2856"/>
    <cellStyle name="SAPBEXHLevel2 2" xfId="2857"/>
    <cellStyle name="SAPBEXHLevel2 2 2" xfId="3033"/>
    <cellStyle name="SAPBEXHLevel2 3" xfId="3034"/>
    <cellStyle name="SAPBEXHLevel2_1.3 Acc Costs NG (2011)" xfId="2858"/>
    <cellStyle name="SAPBEXHLevel2X" xfId="2859"/>
    <cellStyle name="SAPBEXHLevel2X 2" xfId="2860"/>
    <cellStyle name="SAPBEXHLevel2X 2 2" xfId="3035"/>
    <cellStyle name="SAPBEXHLevel2X 3" xfId="3036"/>
    <cellStyle name="SAPBEXHLevel2X_1.3 Acc Costs NG (2011)" xfId="2861"/>
    <cellStyle name="SAPBEXHLevel3" xfId="2862"/>
    <cellStyle name="SAPBEXHLevel3 2" xfId="2863"/>
    <cellStyle name="SAPBEXHLevel3 2 2" xfId="3037"/>
    <cellStyle name="SAPBEXHLevel3 3" xfId="3038"/>
    <cellStyle name="SAPBEXHLevel3_1.3 Acc Costs NG (2011)" xfId="2864"/>
    <cellStyle name="SAPBEXHLevel3X" xfId="2865"/>
    <cellStyle name="SAPBEXHLevel3X 2" xfId="2866"/>
    <cellStyle name="SAPBEXHLevel3X 2 2" xfId="3039"/>
    <cellStyle name="SAPBEXHLevel3X 3" xfId="3040"/>
    <cellStyle name="SAPBEXHLevel3X_1.3 Acc Costs NG (2011)" xfId="2867"/>
    <cellStyle name="SAPBEXinputData" xfId="2868"/>
    <cellStyle name="SAPBEXinputData 2" xfId="2869"/>
    <cellStyle name="SAPBEXinputData 2 2" xfId="2870"/>
    <cellStyle name="SAPBEXinputData 2 2 2" xfId="2871"/>
    <cellStyle name="SAPBEXinputData 2 3" xfId="2872"/>
    <cellStyle name="SAPBEXinputData 2 3 2" xfId="2873"/>
    <cellStyle name="SAPBEXinputData 2 4" xfId="2874"/>
    <cellStyle name="SAPBEXinputData 2 4 2" xfId="2875"/>
    <cellStyle name="SAPBEXinputData 2 5" xfId="2876"/>
    <cellStyle name="SAPBEXinputData 3" xfId="2877"/>
    <cellStyle name="SAPBEXinputData 3 2" xfId="2878"/>
    <cellStyle name="SAPBEXinputData 4" xfId="2879"/>
    <cellStyle name="SAPBEXinputData 4 2" xfId="2880"/>
    <cellStyle name="SAPBEXinputData 5" xfId="2881"/>
    <cellStyle name="SAPBEXinputData 5 2" xfId="2882"/>
    <cellStyle name="SAPBEXinputData 6" xfId="2883"/>
    <cellStyle name="SAPBEXinputData_1.3 Acc Costs NG (2011)" xfId="2884"/>
    <cellStyle name="SAPBEXItemHeader" xfId="2885"/>
    <cellStyle name="SAPBEXItemHeader 2" xfId="3041"/>
    <cellStyle name="SAPBEXresData" xfId="2886"/>
    <cellStyle name="SAPBEXresData 2" xfId="3042"/>
    <cellStyle name="SAPBEXresDataEmph" xfId="2887"/>
    <cellStyle name="SAPBEXresDataEmph 2" xfId="3043"/>
    <cellStyle name="SAPBEXresItem" xfId="2888"/>
    <cellStyle name="SAPBEXresItem 2" xfId="3044"/>
    <cellStyle name="SAPBEXresItemX" xfId="2889"/>
    <cellStyle name="SAPBEXresItemX 2" xfId="3045"/>
    <cellStyle name="SAPBEXstdData" xfId="2890"/>
    <cellStyle name="SAPBEXstdData 2" xfId="3046"/>
    <cellStyle name="SAPBEXstdDataEmph" xfId="2891"/>
    <cellStyle name="SAPBEXstdDataEmph 2" xfId="3047"/>
    <cellStyle name="SAPBEXstdItem" xfId="2892"/>
    <cellStyle name="SAPBEXstdItem 2" xfId="3048"/>
    <cellStyle name="SAPBEXstdItemX" xfId="2893"/>
    <cellStyle name="SAPBEXstdItemX 2" xfId="3049"/>
    <cellStyle name="SAPBEXtitle" xfId="2894"/>
    <cellStyle name="SAPBEXunassignedItem" xfId="2895"/>
    <cellStyle name="SAPBEXunassignedItem 2" xfId="2896"/>
    <cellStyle name="SAPBEXunassignedItem 2 2" xfId="2897"/>
    <cellStyle name="SAPBEXunassignedItem 3" xfId="2898"/>
    <cellStyle name="SAPBEXunassignedItem 3 2" xfId="2899"/>
    <cellStyle name="SAPBEXunassignedItem 4" xfId="2900"/>
    <cellStyle name="SAPBEXunassignedItem 4 2" xfId="2901"/>
    <cellStyle name="SAPBEXunassignedItem 5" xfId="2902"/>
    <cellStyle name="SAPBEXundefined" xfId="2903"/>
    <cellStyle name="SAPBEXundefined 2" xfId="3050"/>
    <cellStyle name="Sheet Title" xfId="2904"/>
    <cellStyle name="Standard_Anpassen der Amortisation" xfId="2905"/>
    <cellStyle name="Style 1" xfId="2906"/>
    <cellStyle name="Style 1 2" xfId="2907"/>
    <cellStyle name="swpBody01" xfId="2908"/>
    <cellStyle name="Title 2" xfId="2909"/>
    <cellStyle name="Title 2 2" xfId="2910"/>
    <cellStyle name="Title 3" xfId="2911"/>
    <cellStyle name="Total 1" xfId="2912"/>
    <cellStyle name="Total 1 2" xfId="2913"/>
    <cellStyle name="Total 1 2 2" xfId="2914"/>
    <cellStyle name="Total 1 2 2 2" xfId="3051"/>
    <cellStyle name="Total 1 2 2 3" xfId="3052"/>
    <cellStyle name="Total 1 2 3" xfId="3053"/>
    <cellStyle name="Total 1 2 4" xfId="3054"/>
    <cellStyle name="Total 1 3" xfId="2915"/>
    <cellStyle name="Total 1 3 2" xfId="2916"/>
    <cellStyle name="Total 1 3 2 2" xfId="3055"/>
    <cellStyle name="Total 1 3 2 3" xfId="3056"/>
    <cellStyle name="Total 1 3 3" xfId="3057"/>
    <cellStyle name="Total 1 3 4" xfId="3058"/>
    <cellStyle name="Total 1 4" xfId="2917"/>
    <cellStyle name="Total 1 4 2" xfId="2918"/>
    <cellStyle name="Total 1 4 2 2" xfId="3059"/>
    <cellStyle name="Total 1 4 2 3" xfId="3060"/>
    <cellStyle name="Total 1 4 3" xfId="3061"/>
    <cellStyle name="Total 1 4 4" xfId="3062"/>
    <cellStyle name="Total 1 5" xfId="2919"/>
    <cellStyle name="Total 1 5 2" xfId="3063"/>
    <cellStyle name="Total 1 5 3" xfId="3064"/>
    <cellStyle name="Total 1 6" xfId="3065"/>
    <cellStyle name="Total 1 7" xfId="3066"/>
    <cellStyle name="Total 2" xfId="2920"/>
    <cellStyle name="Total 2 2" xfId="2921"/>
    <cellStyle name="Total 2 2 2" xfId="3067"/>
    <cellStyle name="Total 2 3" xfId="3068"/>
    <cellStyle name="Total 3" xfId="2922"/>
    <cellStyle name="Total 3 2" xfId="3069"/>
    <cellStyle name="Total 4" xfId="3070"/>
    <cellStyle name="Währung [0]_Compiling Utility Macros" xfId="2923"/>
    <cellStyle name="Währung_Compiling Utility Macros" xfId="2924"/>
    <cellStyle name="Warning Text 2" xfId="2925"/>
    <cellStyle name="Warning Text 3" xfId="2926"/>
  </cellStyles>
  <dxfs count="137">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ont>
        <b/>
        <i val="0"/>
      </font>
    </dxf>
    <dxf>
      <font>
        <b/>
        <i val="0"/>
      </font>
    </dxf>
    <dxf>
      <font>
        <b/>
        <i val="0"/>
      </font>
    </dxf>
    <dxf>
      <font>
        <b/>
        <i val="0"/>
      </font>
    </dxf>
    <dxf>
      <font>
        <b/>
        <i val="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6"/>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7</xdr:col>
      <xdr:colOff>485775</xdr:colOff>
      <xdr:row>0</xdr:row>
      <xdr:rowOff>190500</xdr:rowOff>
    </xdr:from>
    <xdr:to>
      <xdr:col>11</xdr:col>
      <xdr:colOff>342900</xdr:colOff>
      <xdr:row>1</xdr:row>
      <xdr:rowOff>0</xdr:rowOff>
    </xdr:to>
    <xdr:sp macro="" textlink="">
      <xdr:nvSpPr>
        <xdr:cNvPr id="2" name="Freeform 1"/>
        <xdr:cNvSpPr/>
      </xdr:nvSpPr>
      <xdr:spPr>
        <a:xfrm>
          <a:off x="10086975" y="190500"/>
          <a:ext cx="2981325" cy="180975"/>
        </a:xfrm>
        <a:custGeom>
          <a:avLst/>
          <a:gdLst>
            <a:gd name="connsiteX0" fmla="*/ 0 w 2981325"/>
            <a:gd name="connsiteY0" fmla="*/ 238125 h 238125"/>
            <a:gd name="connsiteX1" fmla="*/ 0 w 2981325"/>
            <a:gd name="connsiteY1" fmla="*/ 0 h 238125"/>
            <a:gd name="connsiteX2" fmla="*/ 2981325 w 2981325"/>
            <a:gd name="connsiteY2" fmla="*/ 0 h 238125"/>
          </a:gdLst>
          <a:ahLst/>
          <a:cxnLst>
            <a:cxn ang="0">
              <a:pos x="connsiteX0" y="connsiteY0"/>
            </a:cxn>
            <a:cxn ang="0">
              <a:pos x="connsiteX1" y="connsiteY1"/>
            </a:cxn>
            <a:cxn ang="0">
              <a:pos x="connsiteX2" y="connsiteY2"/>
            </a:cxn>
          </a:cxnLst>
          <a:rect l="l" t="t" r="r" b="b"/>
          <a:pathLst>
            <a:path w="2981325" h="238125">
              <a:moveTo>
                <a:pt x="0" y="238125"/>
              </a:moveTo>
              <a:lnTo>
                <a:pt x="0" y="0"/>
              </a:lnTo>
              <a:lnTo>
                <a:pt x="2981325" y="0"/>
              </a:lnTo>
            </a:path>
          </a:pathLst>
        </a:custGeom>
        <a:noFill/>
        <a:ln>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hared/NGSRV51H003/TeamData/Business-Projects/Project_Financial_Tracker/1718_P03_Jun_17_Projects_Finance/P03_Investment_Workbook_June17_V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hared/NGSRV51H003/TeamData/Programme%20Office/05.%20Portfolio%20Reporting/Portfolio%20Board%20Report/06%20Jun%202014/02.%20Portfolio%20Dashboard%20June%202014%20V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x.pemberton/Desktop/DSC_Finances_DraftP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hared/NGSRV51H003/TeamData/Programme%20Office/VK_Working_doc_info/Finances/Financial%20Forecast%201314%20v7.3%20Richard's%20copy%20to%20understan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sheetData sheetId="1">
        <row r="3">
          <cell r="CY3">
            <v>42826</v>
          </cell>
        </row>
      </sheetData>
      <sheetData sheetId="2"/>
      <sheetData sheetId="3"/>
      <sheetData sheetId="4"/>
      <sheetData sheetId="5"/>
      <sheetData sheetId="6"/>
      <sheetData sheetId="7">
        <row r="2">
          <cell r="S2" t="str">
            <v>BE-CLSD</v>
          </cell>
          <cell r="T2">
            <v>16</v>
          </cell>
          <cell r="U2">
            <v>6</v>
          </cell>
          <cell r="V2" t="str">
            <v>Closed</v>
          </cell>
          <cell r="W2" t="str">
            <v>Closed</v>
          </cell>
          <cell r="X2" t="str">
            <v>CO closed at BE stage due to expiry of BER or customer cancellation</v>
          </cell>
          <cell r="Y2" t="str">
            <v>N/A - Closed</v>
          </cell>
          <cell r="Z2">
            <v>0</v>
          </cell>
        </row>
        <row r="3">
          <cell r="S3" t="str">
            <v>BE-PNDG</v>
          </cell>
          <cell r="T3">
            <v>6</v>
          </cell>
          <cell r="U3">
            <v>3</v>
          </cell>
          <cell r="V3" t="str">
            <v>BER In Progress</v>
          </cell>
          <cell r="W3" t="str">
            <v>BER Stage</v>
          </cell>
          <cell r="X3" t="str">
            <v>BEO prioritised for delivery of BE report by next available resource</v>
          </cell>
          <cell r="Y3" t="str">
            <v>[XOS] Issue BER</v>
          </cell>
          <cell r="Z3">
            <v>24</v>
          </cell>
        </row>
        <row r="4">
          <cell r="S4" t="str">
            <v>BE-PROD</v>
          </cell>
          <cell r="T4">
            <v>7</v>
          </cell>
          <cell r="U4">
            <v>3</v>
          </cell>
          <cell r="V4" t="str">
            <v>BER In Progress</v>
          </cell>
          <cell r="W4" t="str">
            <v>BER Stage</v>
          </cell>
          <cell r="X4" t="str">
            <v>BEO allocated to analyst to produce BE report</v>
          </cell>
          <cell r="Y4" t="str">
            <v>[XOS] Issue BER</v>
          </cell>
          <cell r="Z4">
            <v>24</v>
          </cell>
        </row>
        <row r="5">
          <cell r="S5" t="str">
            <v>BE-RCVD</v>
          </cell>
          <cell r="T5">
            <v>5</v>
          </cell>
          <cell r="U5">
            <v>3</v>
          </cell>
          <cell r="V5" t="str">
            <v>BEO Received</v>
          </cell>
          <cell r="W5" t="str">
            <v>BER Stage</v>
          </cell>
          <cell r="X5" t="str">
            <v>BEO received from customer (requesting BE report)</v>
          </cell>
          <cell r="Y5" t="str">
            <v>[XOS] Send BER Initial Response</v>
          </cell>
          <cell r="Z5">
            <v>22</v>
          </cell>
        </row>
        <row r="6">
          <cell r="S6" t="str">
            <v>BE-SENT</v>
          </cell>
          <cell r="T6">
            <v>8</v>
          </cell>
          <cell r="U6">
            <v>3.5</v>
          </cell>
          <cell r="V6" t="str">
            <v>BER Issued</v>
          </cell>
          <cell r="W6" t="str">
            <v>BER Stage</v>
          </cell>
          <cell r="X6" t="str">
            <v>BE report delivered to customer</v>
          </cell>
          <cell r="Y6" t="str">
            <v>[CMC] Approve BER</v>
          </cell>
          <cell r="Z6">
            <v>0</v>
          </cell>
        </row>
        <row r="7">
          <cell r="S7" t="str">
            <v>CA-RCVD</v>
          </cell>
          <cell r="T7">
            <v>9</v>
          </cell>
          <cell r="U7">
            <v>4</v>
          </cell>
          <cell r="V7" t="str">
            <v>CA Received</v>
          </cell>
          <cell r="W7" t="str">
            <v>Scope Notice Stage</v>
          </cell>
          <cell r="X7" t="str">
            <v>Change Authorisation received from customer</v>
          </cell>
          <cell r="Y7" t="str">
            <v>[XOS] Send Scope Notice Initial Response</v>
          </cell>
          <cell r="Z7">
            <v>38</v>
          </cell>
        </row>
        <row r="8">
          <cell r="S8" t="str">
            <v>CB-APVD</v>
          </cell>
          <cell r="T8">
            <v>0</v>
          </cell>
          <cell r="U8">
            <v>-1</v>
          </cell>
          <cell r="V8" t="str">
            <v>Change Budget Review</v>
          </cell>
          <cell r="W8" t="str">
            <v xml:space="preserve">Budget Review </v>
          </cell>
          <cell r="X8" t="str">
            <v>CO approved for budget extension by Change Budget group</v>
          </cell>
          <cell r="Y8" t="str">
            <v>N/A</v>
          </cell>
          <cell r="Z8">
            <v>0</v>
          </cell>
        </row>
        <row r="9">
          <cell r="S9" t="str">
            <v>CB-CLSD</v>
          </cell>
          <cell r="T9">
            <v>16</v>
          </cell>
          <cell r="U9">
            <v>6</v>
          </cell>
          <cell r="V9" t="str">
            <v>Closed</v>
          </cell>
          <cell r="W9" t="str">
            <v>Closed</v>
          </cell>
          <cell r="X9" t="str">
            <v>CO closed at CB stage due to non-approved budget requirements</v>
          </cell>
          <cell r="Y9" t="str">
            <v>N/A - Closed</v>
          </cell>
          <cell r="Z9">
            <v>0</v>
          </cell>
        </row>
        <row r="10">
          <cell r="S10" t="str">
            <v>CB-PNDG</v>
          </cell>
          <cell r="T10">
            <v>0</v>
          </cell>
          <cell r="U10">
            <v>-1</v>
          </cell>
          <cell r="V10" t="str">
            <v>Change Budget Review</v>
          </cell>
          <cell r="W10" t="str">
            <v xml:space="preserve">Budget Review </v>
          </cell>
          <cell r="X10" t="str">
            <v>CO needs to be considered by Change Budget group</v>
          </cell>
          <cell r="Y10" t="str">
            <v>N/A</v>
          </cell>
          <cell r="Z10">
            <v>0</v>
          </cell>
        </row>
        <row r="11">
          <cell r="S11" t="str">
            <v>CO-CLSD</v>
          </cell>
          <cell r="T11">
            <v>16</v>
          </cell>
          <cell r="U11">
            <v>6</v>
          </cell>
          <cell r="V11" t="str">
            <v>Closed</v>
          </cell>
          <cell r="W11" t="str">
            <v>Closed</v>
          </cell>
          <cell r="X11" t="str">
            <v>Change Closed at the CO Sent Stage - rejected or cancelled for example</v>
          </cell>
          <cell r="Y11" t="str">
            <v>N/A - Closed</v>
          </cell>
          <cell r="Z11">
            <v>0</v>
          </cell>
        </row>
        <row r="12">
          <cell r="S12" t="str">
            <v>CO-RCVD</v>
          </cell>
          <cell r="T12">
            <v>1</v>
          </cell>
          <cell r="U12">
            <v>1</v>
          </cell>
          <cell r="V12" t="str">
            <v>Change Proposal Received</v>
          </cell>
          <cell r="W12" t="str">
            <v>Change Proposal Receipt</v>
          </cell>
          <cell r="X12" t="str">
            <v>CO received from customer and logged</v>
          </cell>
          <cell r="Y12" t="str">
            <v>[XOS] Send EQR Initial Response</v>
          </cell>
          <cell r="Z12">
            <v>9</v>
          </cell>
        </row>
        <row r="13">
          <cell r="S13" t="str">
            <v>EQ-CLSD</v>
          </cell>
          <cell r="T13">
            <v>16</v>
          </cell>
          <cell r="U13">
            <v>6</v>
          </cell>
          <cell r="V13" t="str">
            <v>Closed</v>
          </cell>
          <cell r="W13" t="str">
            <v>Closed</v>
          </cell>
          <cell r="X13" t="str">
            <v>CO closed at EQ stage due to expiry of EQR or customer cancellation</v>
          </cell>
          <cell r="Y13" t="str">
            <v>N/A - Closed</v>
          </cell>
          <cell r="Z13">
            <v>0</v>
          </cell>
        </row>
        <row r="14">
          <cell r="S14" t="str">
            <v>EQ-PNDG</v>
          </cell>
          <cell r="T14">
            <v>2</v>
          </cell>
          <cell r="U14">
            <v>2</v>
          </cell>
          <cell r="V14" t="str">
            <v>Change Proposal Received</v>
          </cell>
          <cell r="W14" t="str">
            <v>Change Proposal Receipt</v>
          </cell>
          <cell r="X14" t="str">
            <v>CO prioritised for delivery of EQ report by next available resource</v>
          </cell>
          <cell r="Y14" t="str">
            <v>[XOS] Issue EQR</v>
          </cell>
          <cell r="Z14">
            <v>36</v>
          </cell>
        </row>
        <row r="15">
          <cell r="S15" t="str">
            <v>EQ-PROD</v>
          </cell>
          <cell r="T15">
            <v>3</v>
          </cell>
          <cell r="U15">
            <v>2</v>
          </cell>
          <cell r="V15" t="str">
            <v>EQR In Progress</v>
          </cell>
          <cell r="W15" t="str">
            <v>EQR Stage</v>
          </cell>
          <cell r="X15" t="str">
            <v>CO allocated to analyst to produce EQ report</v>
          </cell>
          <cell r="Y15" t="str">
            <v>[XOS] Issue EQR</v>
          </cell>
          <cell r="Z15">
            <v>36</v>
          </cell>
        </row>
        <row r="16">
          <cell r="S16" t="str">
            <v>EQ-SENT</v>
          </cell>
          <cell r="T16">
            <v>4</v>
          </cell>
          <cell r="U16">
            <v>2.5</v>
          </cell>
          <cell r="V16" t="str">
            <v>EQR Issued</v>
          </cell>
          <cell r="W16" t="str">
            <v>EQR Stage</v>
          </cell>
          <cell r="X16" t="str">
            <v>EQ report sent to customer</v>
          </cell>
          <cell r="Y16" t="str">
            <v>[CMC] Approve EQR</v>
          </cell>
          <cell r="Z16">
            <v>0</v>
          </cell>
        </row>
        <row r="17">
          <cell r="S17" t="str">
            <v>Not in DB</v>
          </cell>
          <cell r="T17">
            <v>0</v>
          </cell>
          <cell r="U17">
            <v>0</v>
          </cell>
          <cell r="V17" t="str">
            <v>Not in DB</v>
          </cell>
          <cell r="W17" t="str">
            <v>Not in DB</v>
          </cell>
          <cell r="X17" t="str">
            <v>The project is not in the COR Database</v>
          </cell>
          <cell r="Y17" t="str">
            <v>N/A - Not in DB</v>
          </cell>
          <cell r="Z17">
            <v>0</v>
          </cell>
        </row>
        <row r="18">
          <cell r="S18" t="str">
            <v>PA-CLSD</v>
          </cell>
          <cell r="T18">
            <v>16</v>
          </cell>
          <cell r="U18">
            <v>6</v>
          </cell>
          <cell r="V18" t="str">
            <v>Closed</v>
          </cell>
          <cell r="W18" t="str">
            <v>Closed</v>
          </cell>
          <cell r="X18" t="str">
            <v>Post Investment Appraisal report delivered to customer – Change Closed</v>
          </cell>
          <cell r="Y18" t="str">
            <v>N/A - Closed</v>
          </cell>
          <cell r="Z18">
            <v>0</v>
          </cell>
        </row>
        <row r="19">
          <cell r="S19" t="str">
            <v>PA-PNDG</v>
          </cell>
          <cell r="T19">
            <v>16</v>
          </cell>
          <cell r="U19">
            <v>6</v>
          </cell>
          <cell r="V19" t="str">
            <v>Closed</v>
          </cell>
          <cell r="W19" t="str">
            <v>Closed</v>
          </cell>
          <cell r="X19" t="str">
            <v>Post Investment Appraisal awaiting delivery after elapsed time</v>
          </cell>
          <cell r="Y19" t="str">
            <v>N/A - Closed</v>
          </cell>
          <cell r="Z19">
            <v>0</v>
          </cell>
        </row>
        <row r="20">
          <cell r="S20" t="str">
            <v>PA-PROD</v>
          </cell>
          <cell r="T20">
            <v>16</v>
          </cell>
          <cell r="U20">
            <v>6</v>
          </cell>
          <cell r="V20" t="str">
            <v>Closed</v>
          </cell>
          <cell r="W20" t="str">
            <v>Closed</v>
          </cell>
          <cell r="X20" t="str">
            <v>Post Investment Appraisal allocated to project leader to produce report</v>
          </cell>
          <cell r="Y20" t="str">
            <v>N/A - Closed</v>
          </cell>
          <cell r="Z20">
            <v>0</v>
          </cell>
        </row>
        <row r="21">
          <cell r="S21" t="str">
            <v>PD-CLSD</v>
          </cell>
          <cell r="T21">
            <v>16</v>
          </cell>
          <cell r="U21">
            <v>6</v>
          </cell>
          <cell r="V21" t="str">
            <v>Closed</v>
          </cell>
          <cell r="W21" t="str">
            <v>Closed</v>
          </cell>
          <cell r="X21" t="str">
            <v>CO closed as complete during delivery or due to customer cancellation</v>
          </cell>
          <cell r="Y21" t="str">
            <v>N/A - Closed</v>
          </cell>
          <cell r="Z21">
            <v>0</v>
          </cell>
        </row>
        <row r="22">
          <cell r="S22" t="str">
            <v>PD-HOLD</v>
          </cell>
          <cell r="T22">
            <v>0</v>
          </cell>
          <cell r="U22">
            <v>-1</v>
          </cell>
          <cell r="V22" t="str">
            <v>On Hold</v>
          </cell>
          <cell r="W22" t="str">
            <v>Delivery Stage</v>
          </cell>
          <cell r="X22" t="str">
            <v>Change on hold at delivery stage</v>
          </cell>
          <cell r="Y22" t="str">
            <v>On Hold</v>
          </cell>
          <cell r="Z22">
            <v>0</v>
          </cell>
        </row>
        <row r="23">
          <cell r="S23" t="str">
            <v>PD-IMPD</v>
          </cell>
          <cell r="T23">
            <v>14</v>
          </cell>
          <cell r="U23">
            <v>5</v>
          </cell>
          <cell r="V23" t="str">
            <v>Change Implemented - CCN Pending</v>
          </cell>
          <cell r="W23" t="str">
            <v>Delivery Stage</v>
          </cell>
          <cell r="X23" t="str">
            <v>Change implemented</v>
          </cell>
          <cell r="Y23" t="str">
            <v>[XOS] Issue CCN</v>
          </cell>
          <cell r="Z23">
            <v>42</v>
          </cell>
        </row>
        <row r="24">
          <cell r="S24" t="str">
            <v>PD-POPD</v>
          </cell>
          <cell r="T24">
            <v>16</v>
          </cell>
          <cell r="U24">
            <v>6</v>
          </cell>
          <cell r="V24" t="str">
            <v>Closed</v>
          </cell>
          <cell r="W24" t="str">
            <v>Closed</v>
          </cell>
          <cell r="X24" t="str">
            <v xml:space="preserve">Closed project-outstanding close down documentation </v>
          </cell>
          <cell r="Y24" t="str">
            <v>N/A - Closed</v>
          </cell>
          <cell r="Z24">
            <v>0</v>
          </cell>
        </row>
        <row r="25">
          <cell r="S25" t="str">
            <v>PD-PROD</v>
          </cell>
          <cell r="T25">
            <v>13</v>
          </cell>
          <cell r="U25">
            <v>5</v>
          </cell>
          <cell r="V25" t="str">
            <v>Change Delivery In Progress</v>
          </cell>
          <cell r="W25" t="str">
            <v>Delivery Stage</v>
          </cell>
          <cell r="X25" t="str">
            <v>Change being implemented</v>
          </cell>
          <cell r="Y25" t="str">
            <v>[XOS] Implement Change</v>
          </cell>
          <cell r="Z25">
            <v>41</v>
          </cell>
        </row>
        <row r="26">
          <cell r="S26" t="str">
            <v>PD-SENT</v>
          </cell>
          <cell r="T26">
            <v>15</v>
          </cell>
          <cell r="U26">
            <v>5.5</v>
          </cell>
          <cell r="V26" t="str">
            <v>CCN Issued</v>
          </cell>
          <cell r="W26" t="str">
            <v xml:space="preserve">Closedown Stage </v>
          </cell>
          <cell r="X26" t="str">
            <v>Change Completion Notice delivered</v>
          </cell>
          <cell r="Y26" t="str">
            <v>[CMC] Approve CCN</v>
          </cell>
          <cell r="Z26">
            <v>0</v>
          </cell>
        </row>
        <row r="27">
          <cell r="S27" t="str">
            <v>SN-CLSD</v>
          </cell>
          <cell r="T27">
            <v>16</v>
          </cell>
          <cell r="U27">
            <v>6</v>
          </cell>
          <cell r="V27" t="str">
            <v>Closed</v>
          </cell>
          <cell r="W27" t="str">
            <v>Closed</v>
          </cell>
          <cell r="X27" t="str">
            <v>CO closed at SN stage due to expiry of SN or customer cancellation</v>
          </cell>
          <cell r="Y27" t="str">
            <v>N/A - Closed</v>
          </cell>
          <cell r="Z27">
            <v>0</v>
          </cell>
        </row>
        <row r="28">
          <cell r="S28" t="str">
            <v>SN-PNDG</v>
          </cell>
          <cell r="T28">
            <v>10</v>
          </cell>
          <cell r="U28">
            <v>4</v>
          </cell>
          <cell r="V28" t="str">
            <v>SN In Progress</v>
          </cell>
          <cell r="W28" t="str">
            <v>Scope Notice Stage</v>
          </cell>
          <cell r="X28" t="str">
            <v>CO prioritised for delivery of Scope Notification by next available resource</v>
          </cell>
          <cell r="Y28" t="str">
            <v>[XOS] Issue Scope Notification</v>
          </cell>
          <cell r="Z28">
            <v>39</v>
          </cell>
        </row>
        <row r="29">
          <cell r="S29" t="str">
            <v>SN-PROD</v>
          </cell>
          <cell r="T29">
            <v>11</v>
          </cell>
          <cell r="U29">
            <v>4</v>
          </cell>
          <cell r="V29" t="str">
            <v>SN In Progress</v>
          </cell>
          <cell r="W29" t="str">
            <v>Scope Notice Stage</v>
          </cell>
          <cell r="X29" t="str">
            <v>CO allocated to project leader to produce SN report</v>
          </cell>
          <cell r="Y29" t="str">
            <v>[XOS] Issue Scope Notification</v>
          </cell>
          <cell r="Z29">
            <v>39</v>
          </cell>
        </row>
        <row r="30">
          <cell r="S30" t="str">
            <v>SN-SENT</v>
          </cell>
          <cell r="T30">
            <v>12</v>
          </cell>
          <cell r="U30">
            <v>4.5</v>
          </cell>
          <cell r="V30" t="str">
            <v>SN Sent</v>
          </cell>
          <cell r="W30" t="str">
            <v>Scope Notice Stage</v>
          </cell>
          <cell r="X30" t="str">
            <v>SN report sent to customer</v>
          </cell>
          <cell r="Y30" t="str">
            <v>[XOS] Implement Change</v>
          </cell>
          <cell r="Z30">
            <v>41</v>
          </cell>
        </row>
      </sheetData>
      <sheetData sheetId="8"/>
      <sheetData sheetId="9">
        <row r="3">
          <cell r="A3">
            <v>4349</v>
          </cell>
          <cell r="B3" t="str">
            <v>CR4349</v>
          </cell>
          <cell r="C3" t="str">
            <v>Control-M/EM, Server and agent upgrade for Gemini and CMS</v>
          </cell>
          <cell r="E3" t="str">
            <v>CO-RCVD</v>
          </cell>
          <cell r="F3">
            <v>42970</v>
          </cell>
          <cell r="G3">
            <v>0</v>
          </cell>
          <cell r="H3">
            <v>42965</v>
          </cell>
          <cell r="J3">
            <v>0</v>
          </cell>
          <cell r="N3" t="str">
            <v>ICAF 23/08/17</v>
          </cell>
          <cell r="O3" t="str">
            <v>Emma Rose</v>
          </cell>
          <cell r="P3" t="str">
            <v>CO</v>
          </cell>
          <cell r="Q3" t="str">
            <v>LIVE</v>
          </cell>
          <cell r="R3">
            <v>0</v>
          </cell>
          <cell r="AE3">
            <v>0</v>
          </cell>
          <cell r="AG3" t="str">
            <v>01/09/17 DC ER is on holiday until, she will be submiting the start - up to pre-sanction on 12th Sept._x000D_
31/08/17 DC This change was approved at ICAF on 23/08/17.  It was decided that ER would have a discussion with DK about the change going to DAG also.</v>
          </cell>
        </row>
        <row r="4">
          <cell r="A4">
            <v>4340</v>
          </cell>
          <cell r="B4" t="str">
            <v>CP4340</v>
          </cell>
          <cell r="C4" t="str">
            <v>UK Link Future Release 1.1</v>
          </cell>
          <cell r="E4" t="str">
            <v>BE-SENT</v>
          </cell>
          <cell r="F4">
            <v>42972</v>
          </cell>
          <cell r="G4">
            <v>0</v>
          </cell>
          <cell r="H4">
            <v>42950</v>
          </cell>
          <cell r="J4">
            <v>0</v>
          </cell>
          <cell r="K4" t="str">
            <v>ADN</v>
          </cell>
          <cell r="L4" t="str">
            <v>DNO IGT's</v>
          </cell>
          <cell r="N4" t="str">
            <v>Pre-Sanction Approval 23/08/17</v>
          </cell>
          <cell r="O4" t="str">
            <v>Matt Rider</v>
          </cell>
          <cell r="P4" t="str">
            <v>CO</v>
          </cell>
          <cell r="Q4" t="str">
            <v>LIVE</v>
          </cell>
          <cell r="R4">
            <v>0</v>
          </cell>
          <cell r="Y4" t="str">
            <v>Pre-Sanction</v>
          </cell>
          <cell r="AE4">
            <v>0</v>
          </cell>
          <cell r="AG4" t="str">
            <v>31/08/17 DC The project has been set up but the normal process has not been followed for this change.  The BER and Business case were both approved at Pre-Sanction and CM sent the BER for approval at the next ChMC meeting at the request of LCh.</v>
          </cell>
        </row>
        <row r="5">
          <cell r="A5">
            <v>4345</v>
          </cell>
          <cell r="B5" t="str">
            <v>CR4345</v>
          </cell>
          <cell r="C5" t="str">
            <v>General Data Protection Regulation and Data Protection Bill</v>
          </cell>
          <cell r="E5" t="str">
            <v>CO-RCVD</v>
          </cell>
          <cell r="G5">
            <v>0</v>
          </cell>
          <cell r="H5">
            <v>42971</v>
          </cell>
          <cell r="J5">
            <v>0</v>
          </cell>
          <cell r="N5" t="str">
            <v>ICAF 30/08/2017</v>
          </cell>
          <cell r="O5" t="str">
            <v>Emma Rose</v>
          </cell>
          <cell r="P5" t="str">
            <v>CR</v>
          </cell>
          <cell r="Q5" t="str">
            <v>LIVE</v>
          </cell>
          <cell r="R5">
            <v>0</v>
          </cell>
          <cell r="AE5">
            <v>0</v>
          </cell>
        </row>
        <row r="6">
          <cell r="A6">
            <v>4353</v>
          </cell>
          <cell r="B6" t="str">
            <v>CR4353</v>
          </cell>
          <cell r="C6" t="str">
            <v>General Data Protection Regulation and Data Protection Bill</v>
          </cell>
          <cell r="E6" t="str">
            <v>CO-RCVD</v>
          </cell>
          <cell r="F6">
            <v>42977</v>
          </cell>
          <cell r="G6">
            <v>0</v>
          </cell>
          <cell r="H6">
            <v>42971</v>
          </cell>
          <cell r="J6">
            <v>0</v>
          </cell>
          <cell r="N6" t="str">
            <v>ICAF 30/08/17</v>
          </cell>
          <cell r="O6" t="str">
            <v>Emma Mascall</v>
          </cell>
          <cell r="P6" t="str">
            <v>CR</v>
          </cell>
          <cell r="Q6" t="str">
            <v>LIVE</v>
          </cell>
          <cell r="R6">
            <v>0</v>
          </cell>
          <cell r="AE6">
            <v>0</v>
          </cell>
          <cell r="AG6" t="str">
            <v>30/08/2017 DC New Project approved at ICAF today.  This is an internal project that will be run by EM and SG. I will set up a meeting with Emma to go throught the PAT Tool and start up approach documents.</v>
          </cell>
        </row>
        <row r="7">
          <cell r="A7">
            <v>4324</v>
          </cell>
          <cell r="B7" t="str">
            <v>CR4324</v>
          </cell>
          <cell r="C7" t="str">
            <v>Checkpoint Hardware Upgrade</v>
          </cell>
          <cell r="E7" t="str">
            <v>CO-RCVD</v>
          </cell>
          <cell r="F7">
            <v>42921</v>
          </cell>
          <cell r="G7">
            <v>0</v>
          </cell>
          <cell r="H7">
            <v>42915</v>
          </cell>
          <cell r="J7">
            <v>0</v>
          </cell>
          <cell r="N7" t="str">
            <v>ICAF 05/07/17_x000D_
Pre-Sanction Approval via Email 25/07/17 Start Up Approach</v>
          </cell>
          <cell r="O7" t="str">
            <v>Emma Rose</v>
          </cell>
          <cell r="P7" t="str">
            <v>CR</v>
          </cell>
          <cell r="Q7" t="str">
            <v>LIVE</v>
          </cell>
          <cell r="R7">
            <v>0</v>
          </cell>
          <cell r="AE7">
            <v>0</v>
          </cell>
          <cell r="AG7" t="str">
            <v>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4325 together, this did not take place and the project was set up today.</v>
          </cell>
        </row>
        <row r="8">
          <cell r="A8">
            <v>4325</v>
          </cell>
          <cell r="B8" t="str">
            <v>CR4325</v>
          </cell>
          <cell r="C8" t="str">
            <v>Cisco Security Upgrade</v>
          </cell>
          <cell r="E8" t="str">
            <v>CO-RCVD</v>
          </cell>
          <cell r="F8">
            <v>42921</v>
          </cell>
          <cell r="G8">
            <v>0</v>
          </cell>
          <cell r="H8">
            <v>42915</v>
          </cell>
          <cell r="J8">
            <v>0</v>
          </cell>
          <cell r="N8" t="str">
            <v>ICAF-05/07/17_x000D_
Pre-Sanction approval via email 25/07/17 - Start Up Approach</v>
          </cell>
          <cell r="O8" t="str">
            <v>Emma Rose</v>
          </cell>
          <cell r="P8" t="str">
            <v>CR</v>
          </cell>
          <cell r="Q8" t="str">
            <v>LIVE</v>
          </cell>
          <cell r="R8">
            <v>0</v>
          </cell>
          <cell r="AE8">
            <v>0</v>
          </cell>
          <cell r="AG8" t="str">
            <v>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row>
        <row r="9">
          <cell r="A9">
            <v>3771</v>
          </cell>
          <cell r="B9" t="str">
            <v>COR3771</v>
          </cell>
          <cell r="C9" t="str">
            <v>Monthly Report of Gas Safety Regulations records with Meters Removed</v>
          </cell>
          <cell r="D9">
            <v>42325</v>
          </cell>
          <cell r="E9" t="str">
            <v>PD-CLSD</v>
          </cell>
          <cell r="F9">
            <v>42612</v>
          </cell>
          <cell r="G9">
            <v>0</v>
          </cell>
          <cell r="H9">
            <v>42223</v>
          </cell>
          <cell r="I9">
            <v>42248</v>
          </cell>
          <cell r="J9">
            <v>0</v>
          </cell>
          <cell r="K9" t="str">
            <v>NNW</v>
          </cell>
          <cell r="L9" t="str">
            <v>SGN</v>
          </cell>
          <cell r="M9" t="str">
            <v>Colin Thomson</v>
          </cell>
          <cell r="N9" t="str">
            <v>ICAF - 19/08/15_x000D_
Pre-Sanction - 03/11/15</v>
          </cell>
          <cell r="O9" t="str">
            <v>Darran Dredge</v>
          </cell>
          <cell r="P9" t="str">
            <v>CO</v>
          </cell>
          <cell r="Q9" t="str">
            <v>CLOSED</v>
          </cell>
          <cell r="R9">
            <v>1</v>
          </cell>
          <cell r="S9">
            <v>42642</v>
          </cell>
          <cell r="U9">
            <v>42297</v>
          </cell>
          <cell r="W9">
            <v>42306</v>
          </cell>
          <cell r="X9">
            <v>42314</v>
          </cell>
          <cell r="Y9" t="str">
            <v>Pre-sanction 03.11.15 - Lorraine Cave</v>
          </cell>
          <cell r="Z9">
            <v>1231</v>
          </cell>
          <cell r="AE9">
            <v>0</v>
          </cell>
          <cell r="AF9">
            <v>5</v>
          </cell>
          <cell r="AG9"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9" t="str">
            <v>CLSD</v>
          </cell>
          <cell r="AI9">
            <v>42612</v>
          </cell>
          <cell r="AJ9">
            <v>42290</v>
          </cell>
          <cell r="AK9">
            <v>42290</v>
          </cell>
          <cell r="AL9">
            <v>42339</v>
          </cell>
          <cell r="AP9">
            <v>42597</v>
          </cell>
        </row>
        <row r="10">
          <cell r="A10">
            <v>3782</v>
          </cell>
          <cell r="B10" t="str">
            <v>COR3782</v>
          </cell>
          <cell r="C10" t="str">
            <v>Address Validation and data cleansing</v>
          </cell>
          <cell r="E10" t="str">
            <v>PD-CLSD</v>
          </cell>
          <cell r="F10">
            <v>42902</v>
          </cell>
          <cell r="G10">
            <v>0</v>
          </cell>
          <cell r="H10">
            <v>42233</v>
          </cell>
          <cell r="J10">
            <v>0</v>
          </cell>
          <cell r="L10" t="str">
            <v>na</v>
          </cell>
          <cell r="M10" t="str">
            <v>na</v>
          </cell>
          <cell r="N10" t="str">
            <v>ICAF - 19/08/15_x000D_
Pre-Sanction - 25/08/15_x000D_
Pre -Sanction 17/01/17 PIA</v>
          </cell>
          <cell r="O10" t="str">
            <v>Lorraine Cave</v>
          </cell>
          <cell r="P10" t="str">
            <v>CR</v>
          </cell>
          <cell r="Q10" t="str">
            <v>COMPLETE</v>
          </cell>
          <cell r="R10">
            <v>0</v>
          </cell>
          <cell r="AE10">
            <v>1</v>
          </cell>
          <cell r="AF10">
            <v>6</v>
          </cell>
          <cell r="AG10"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10">
            <v>42566</v>
          </cell>
        </row>
        <row r="11">
          <cell r="A11">
            <v>3792</v>
          </cell>
          <cell r="B11" t="str">
            <v>COR3792</v>
          </cell>
          <cell r="C11" t="str">
            <v>Monthly Smart Meter Installations Report</v>
          </cell>
          <cell r="D11">
            <v>42354</v>
          </cell>
          <cell r="E11" t="str">
            <v>CO-CLSD</v>
          </cell>
          <cell r="F11">
            <v>42807</v>
          </cell>
          <cell r="G11">
            <v>0</v>
          </cell>
          <cell r="H11">
            <v>42237</v>
          </cell>
          <cell r="I11">
            <v>42254</v>
          </cell>
          <cell r="J11">
            <v>0</v>
          </cell>
          <cell r="K11" t="str">
            <v>NNW</v>
          </cell>
          <cell r="L11" t="str">
            <v>NGD</v>
          </cell>
          <cell r="M11" t="str">
            <v>Ruth Cresswell</v>
          </cell>
          <cell r="N11" t="str">
            <v>ICAF - 26/08/15</v>
          </cell>
          <cell r="O11" t="str">
            <v>Darran Dredge</v>
          </cell>
          <cell r="P11" t="str">
            <v>CO</v>
          </cell>
          <cell r="Q11" t="str">
            <v>COMPLETE</v>
          </cell>
          <cell r="R11">
            <v>1</v>
          </cell>
          <cell r="S11">
            <v>42807</v>
          </cell>
          <cell r="U11">
            <v>42324</v>
          </cell>
          <cell r="V11">
            <v>42338</v>
          </cell>
          <cell r="W11">
            <v>42352</v>
          </cell>
          <cell r="X11">
            <v>42352</v>
          </cell>
          <cell r="Y11" t="str">
            <v>Jane Rocky 14/12/15</v>
          </cell>
          <cell r="AE11">
            <v>0</v>
          </cell>
          <cell r="AF11">
            <v>5</v>
          </cell>
          <cell r="AG11"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11" t="str">
            <v>CLSD</v>
          </cell>
          <cell r="AI11">
            <v>42807</v>
          </cell>
          <cell r="AJ11">
            <v>42292</v>
          </cell>
          <cell r="AP11">
            <v>42758</v>
          </cell>
        </row>
        <row r="12">
          <cell r="A12">
            <v>4335</v>
          </cell>
          <cell r="B12" t="str">
            <v>CP4335</v>
          </cell>
          <cell r="C12" t="str">
            <v>UK Datacentre Clearance removal of Xoserve NTP dependancy from Legacy Datacentres</v>
          </cell>
          <cell r="E12" t="str">
            <v>BE-RCVD</v>
          </cell>
          <cell r="F12">
            <v>42956</v>
          </cell>
          <cell r="G12">
            <v>0</v>
          </cell>
          <cell r="H12">
            <v>42936</v>
          </cell>
          <cell r="J12">
            <v>0</v>
          </cell>
          <cell r="M12" t="str">
            <v>Beverley Viney</v>
          </cell>
          <cell r="N12" t="str">
            <v>ICAF</v>
          </cell>
          <cell r="O12" t="str">
            <v>Nicola Patmore</v>
          </cell>
          <cell r="P12" t="str">
            <v>CO</v>
          </cell>
          <cell r="Q12" t="str">
            <v>LIVE</v>
          </cell>
          <cell r="R12">
            <v>0</v>
          </cell>
          <cell r="U12">
            <v>42970</v>
          </cell>
          <cell r="AE12">
            <v>0</v>
          </cell>
          <cell r="AG12" t="str">
            <v>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row>
        <row r="13">
          <cell r="A13">
            <v>3799</v>
          </cell>
          <cell r="B13" t="str">
            <v>COR3799</v>
          </cell>
          <cell r="C13" t="str">
            <v>Ad-hoc Interruption Auction – Autumn 2015</v>
          </cell>
          <cell r="E13" t="str">
            <v>PD-CLSD</v>
          </cell>
          <cell r="F13">
            <v>42493</v>
          </cell>
          <cell r="G13">
            <v>0</v>
          </cell>
          <cell r="H13">
            <v>42244</v>
          </cell>
          <cell r="J13">
            <v>0</v>
          </cell>
          <cell r="K13" t="str">
            <v>NNW</v>
          </cell>
          <cell r="L13" t="str">
            <v>NGD, SGN, WWU, NGN</v>
          </cell>
          <cell r="M13" t="str">
            <v>Joanna Ferguson</v>
          </cell>
          <cell r="N13" t="str">
            <v>ICAF - 02/09/15</v>
          </cell>
          <cell r="O13" t="str">
            <v>Lorraine Cave</v>
          </cell>
          <cell r="P13" t="str">
            <v>CO</v>
          </cell>
          <cell r="Q13" t="str">
            <v>CLOSED</v>
          </cell>
          <cell r="R13">
            <v>1</v>
          </cell>
          <cell r="S13">
            <v>42493</v>
          </cell>
          <cell r="AE13">
            <v>0</v>
          </cell>
          <cell r="AF13">
            <v>5</v>
          </cell>
          <cell r="AG13"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13">
            <v>42338</v>
          </cell>
        </row>
        <row r="14">
          <cell r="A14">
            <v>3842</v>
          </cell>
          <cell r="B14" t="str">
            <v>COR3842</v>
          </cell>
          <cell r="C14" t="str">
            <v>Modification Proposal 466AV - Changes to DM Read Services (with improved within day data provision)</v>
          </cell>
          <cell r="D14">
            <v>42419</v>
          </cell>
          <cell r="E14" t="str">
            <v>PD-PROD</v>
          </cell>
          <cell r="F14">
            <v>42440</v>
          </cell>
          <cell r="G14">
            <v>0</v>
          </cell>
          <cell r="H14">
            <v>42291</v>
          </cell>
          <cell r="I14">
            <v>42312</v>
          </cell>
          <cell r="J14">
            <v>0</v>
          </cell>
          <cell r="K14" t="str">
            <v>ADN</v>
          </cell>
          <cell r="L14" t="str">
            <v>NG</v>
          </cell>
          <cell r="M14" t="str">
            <v>Chris Warner</v>
          </cell>
          <cell r="N14" t="str">
            <v>ICAF 21/10/2015_x000D_
BER Approved pre-sanction 09/02/2016</v>
          </cell>
          <cell r="O14" t="str">
            <v>Mark Pollard</v>
          </cell>
          <cell r="P14" t="str">
            <v>CO</v>
          </cell>
          <cell r="Q14" t="str">
            <v>LIVE</v>
          </cell>
          <cell r="R14">
            <v>1</v>
          </cell>
          <cell r="U14">
            <v>42376</v>
          </cell>
          <cell r="V14">
            <v>42390</v>
          </cell>
          <cell r="W14">
            <v>42409</v>
          </cell>
          <cell r="Y14" t="str">
            <v>Pre-Sanction 09/02/2016</v>
          </cell>
          <cell r="AC14" t="str">
            <v>SENT</v>
          </cell>
          <cell r="AD14">
            <v>42440</v>
          </cell>
          <cell r="AE14">
            <v>1</v>
          </cell>
          <cell r="AF14">
            <v>3</v>
          </cell>
          <cell r="AG14" t="str">
            <v>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J14">
            <v>42318</v>
          </cell>
          <cell r="AL14">
            <v>42433</v>
          </cell>
          <cell r="AM14">
            <v>42440</v>
          </cell>
          <cell r="AN14">
            <v>42440</v>
          </cell>
          <cell r="AP14">
            <v>42909</v>
          </cell>
        </row>
        <row r="15">
          <cell r="A15">
            <v>3475</v>
          </cell>
          <cell r="B15" t="str">
            <v>COR3475</v>
          </cell>
          <cell r="C15" t="str">
            <v>Ad-hoc Interruption Auction – Autumn 2014</v>
          </cell>
          <cell r="E15" t="str">
            <v>PD-CLSD</v>
          </cell>
          <cell r="F15">
            <v>42066</v>
          </cell>
          <cell r="G15">
            <v>0</v>
          </cell>
          <cell r="H15">
            <v>41869</v>
          </cell>
          <cell r="J15">
            <v>0</v>
          </cell>
          <cell r="K15" t="str">
            <v>NNW</v>
          </cell>
          <cell r="M15" t="str">
            <v>Joanna Ferguson</v>
          </cell>
          <cell r="N15" t="str">
            <v>ICAF 27/08/14</v>
          </cell>
          <cell r="O15" t="str">
            <v>Lorraine Cave</v>
          </cell>
          <cell r="P15" t="str">
            <v>CO</v>
          </cell>
          <cell r="Q15" t="str">
            <v>COMPLETE</v>
          </cell>
          <cell r="R15">
            <v>1</v>
          </cell>
          <cell r="S15">
            <v>42066</v>
          </cell>
          <cell r="AE15">
            <v>0</v>
          </cell>
          <cell r="AF15">
            <v>5</v>
          </cell>
          <cell r="AG15"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16">
          <cell r="A16">
            <v>3457</v>
          </cell>
          <cell r="B16" t="str">
            <v>COR3457</v>
          </cell>
          <cell r="C16" t="str">
            <v>Solution to meet the obligations of UNC MOD 425V &amp; UNC MOD455</v>
          </cell>
          <cell r="D16">
            <v>42040</v>
          </cell>
          <cell r="E16" t="str">
            <v>PD-IMPD</v>
          </cell>
          <cell r="F16">
            <v>42083</v>
          </cell>
          <cell r="G16">
            <v>0</v>
          </cell>
          <cell r="H16">
            <v>41879</v>
          </cell>
          <cell r="I16">
            <v>41892</v>
          </cell>
          <cell r="J16">
            <v>1</v>
          </cell>
          <cell r="K16" t="str">
            <v>ADN</v>
          </cell>
          <cell r="M16" t="str">
            <v>Joanna Ferguson</v>
          </cell>
          <cell r="N16" t="str">
            <v>ICAF 03/09/14</v>
          </cell>
          <cell r="O16" t="str">
            <v>Jon Follows</v>
          </cell>
          <cell r="P16" t="str">
            <v>CO</v>
          </cell>
          <cell r="Q16" t="str">
            <v>LIVE</v>
          </cell>
          <cell r="R16">
            <v>1</v>
          </cell>
          <cell r="X16">
            <v>42031</v>
          </cell>
          <cell r="Y16" t="str">
            <v>Pre Sanction Review Meeting 20/01/15</v>
          </cell>
          <cell r="Z16">
            <v>94571</v>
          </cell>
          <cell r="AC16" t="str">
            <v>SENT</v>
          </cell>
          <cell r="AD16">
            <v>42083</v>
          </cell>
          <cell r="AE16">
            <v>0</v>
          </cell>
          <cell r="AF16">
            <v>3</v>
          </cell>
          <cell r="AG16" t="str">
            <v>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16">
            <v>42053</v>
          </cell>
          <cell r="AM16">
            <v>42083</v>
          </cell>
          <cell r="AO16">
            <v>42194</v>
          </cell>
          <cell r="AP16">
            <v>43372</v>
          </cell>
        </row>
        <row r="17">
          <cell r="A17">
            <v>232</v>
          </cell>
          <cell r="B17" t="str">
            <v>COR232</v>
          </cell>
          <cell r="C17" t="str">
            <v>Automatic upload of values into B2K &amp; Automatic issue of supporting documentation via the IX (Phase 2)</v>
          </cell>
          <cell r="E17" t="str">
            <v>BE-CLSD</v>
          </cell>
          <cell r="F17">
            <v>41197</v>
          </cell>
          <cell r="G17">
            <v>0</v>
          </cell>
          <cell r="H17">
            <v>38770</v>
          </cell>
          <cell r="J17">
            <v>0</v>
          </cell>
          <cell r="N17" t="str">
            <v>Simon McKeown</v>
          </cell>
          <cell r="O17" t="str">
            <v>Lorraine Cave</v>
          </cell>
          <cell r="P17" t="str">
            <v>BI</v>
          </cell>
          <cell r="Q17" t="str">
            <v>CLOSED</v>
          </cell>
          <cell r="R17">
            <v>0</v>
          </cell>
          <cell r="U17">
            <v>39029</v>
          </cell>
          <cell r="W17">
            <v>39134</v>
          </cell>
          <cell r="X17">
            <v>39134</v>
          </cell>
          <cell r="Y17" t="str">
            <v>Martin Baker</v>
          </cell>
          <cell r="AE17">
            <v>0</v>
          </cell>
          <cell r="AF17">
            <v>6</v>
          </cell>
          <cell r="AG17"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8">
          <cell r="A18">
            <v>3313</v>
          </cell>
          <cell r="B18" t="str">
            <v>COR3313</v>
          </cell>
          <cell r="C18" t="str">
            <v>Modify GSR Report Date Range</v>
          </cell>
          <cell r="D18">
            <v>41740</v>
          </cell>
          <cell r="E18" t="str">
            <v>PD-CLSD</v>
          </cell>
          <cell r="F18">
            <v>41975</v>
          </cell>
          <cell r="G18">
            <v>0</v>
          </cell>
          <cell r="H18">
            <v>41670</v>
          </cell>
          <cell r="I18">
            <v>41683</v>
          </cell>
          <cell r="J18">
            <v>0</v>
          </cell>
          <cell r="K18" t="str">
            <v>NNW</v>
          </cell>
          <cell r="L18" t="str">
            <v>NGD</v>
          </cell>
          <cell r="M18" t="str">
            <v>Ruth Thomas</v>
          </cell>
          <cell r="N18" t="str">
            <v>ICAF 05/02/14</v>
          </cell>
          <cell r="O18" t="str">
            <v>Lorraine Cave</v>
          </cell>
          <cell r="P18" t="str">
            <v>CO</v>
          </cell>
          <cell r="Q18" t="str">
            <v>COMPLETE</v>
          </cell>
          <cell r="R18">
            <v>0</v>
          </cell>
          <cell r="S18">
            <v>42199</v>
          </cell>
          <cell r="T18">
            <v>0</v>
          </cell>
          <cell r="U18">
            <v>41696</v>
          </cell>
          <cell r="V18">
            <v>41709</v>
          </cell>
          <cell r="W18">
            <v>41731</v>
          </cell>
          <cell r="Y18" t="str">
            <v>Pre Sanction Meeting 25/03/14</v>
          </cell>
          <cell r="Z18">
            <v>3702</v>
          </cell>
          <cell r="AC18" t="str">
            <v>SENT</v>
          </cell>
          <cell r="AD18">
            <v>41753</v>
          </cell>
          <cell r="AE18">
            <v>0</v>
          </cell>
          <cell r="AF18">
            <v>5</v>
          </cell>
          <cell r="AG18" t="str">
            <v>14/01/2015 AT - CCN RECEIVED ON THE 02/12/2014</v>
          </cell>
          <cell r="AH18" t="str">
            <v>CLSD</v>
          </cell>
          <cell r="AI18">
            <v>41975</v>
          </cell>
          <cell r="AJ18">
            <v>41682</v>
          </cell>
          <cell r="AL18">
            <v>41753</v>
          </cell>
          <cell r="AM18">
            <v>41753</v>
          </cell>
          <cell r="AO18">
            <v>41767</v>
          </cell>
        </row>
        <row r="19">
          <cell r="A19">
            <v>3316</v>
          </cell>
          <cell r="B19" t="str">
            <v>COR3316</v>
          </cell>
          <cell r="C19" t="str">
            <v>Implementation of UNC Modification 0451AV_x000D_
(MOD451AV Individual Settlements for Prepayment and Smart Prepayment Meters)</v>
          </cell>
          <cell r="D19">
            <v>41844</v>
          </cell>
          <cell r="E19" t="str">
            <v>PD-CLSD</v>
          </cell>
          <cell r="F19">
            <v>42306</v>
          </cell>
          <cell r="G19">
            <v>0</v>
          </cell>
          <cell r="H19">
            <v>41675</v>
          </cell>
          <cell r="I19">
            <v>41688</v>
          </cell>
          <cell r="J19">
            <v>1</v>
          </cell>
          <cell r="K19" t="str">
            <v>ADN</v>
          </cell>
          <cell r="M19" t="str">
            <v>Jo Ferguson</v>
          </cell>
          <cell r="N19" t="str">
            <v>ICAF 05/02/14._x000D_
BER &amp; Bus Case Pre-Sanction - 01/07/14</v>
          </cell>
          <cell r="O19" t="str">
            <v>Lorraine Cave</v>
          </cell>
          <cell r="P19" t="str">
            <v>CO</v>
          </cell>
          <cell r="Q19" t="str">
            <v>COMPLETE</v>
          </cell>
          <cell r="R19">
            <v>1</v>
          </cell>
          <cell r="S19">
            <v>42306</v>
          </cell>
          <cell r="T19">
            <v>0</v>
          </cell>
          <cell r="U19">
            <v>41702</v>
          </cell>
          <cell r="V19">
            <v>41715</v>
          </cell>
          <cell r="W19">
            <v>41845</v>
          </cell>
          <cell r="Y19" t="str">
            <v>Pre Sanction email review</v>
          </cell>
          <cell r="Z19">
            <v>223891</v>
          </cell>
          <cell r="AC19" t="str">
            <v>SENT</v>
          </cell>
          <cell r="AD19">
            <v>41849</v>
          </cell>
          <cell r="AE19">
            <v>1</v>
          </cell>
          <cell r="AF19">
            <v>3</v>
          </cell>
          <cell r="AG19"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19" t="str">
            <v>CLSD</v>
          </cell>
          <cell r="AI19">
            <v>42278</v>
          </cell>
          <cell r="AJ19">
            <v>41703</v>
          </cell>
          <cell r="AO19">
            <v>42035</v>
          </cell>
          <cell r="AP19">
            <v>42279</v>
          </cell>
        </row>
        <row r="20">
          <cell r="A20" t="str">
            <v>0970a</v>
          </cell>
          <cell r="B20" t="str">
            <v>COR0970a</v>
          </cell>
          <cell r="C20" t="str">
            <v>Revised DN Interruption Requirements</v>
          </cell>
          <cell r="D20">
            <v>40772</v>
          </cell>
          <cell r="E20" t="str">
            <v>SN-CLSD</v>
          </cell>
          <cell r="F20">
            <v>40787</v>
          </cell>
          <cell r="G20">
            <v>1</v>
          </cell>
          <cell r="H20">
            <v>40683</v>
          </cell>
          <cell r="J20">
            <v>0</v>
          </cell>
          <cell r="K20" t="str">
            <v>ADN</v>
          </cell>
          <cell r="M20" t="str">
            <v>Alan Raper</v>
          </cell>
          <cell r="N20" t="str">
            <v>Workload Meeting 09/03/11</v>
          </cell>
          <cell r="O20" t="str">
            <v>Dave Turpin</v>
          </cell>
          <cell r="P20" t="str">
            <v>CO</v>
          </cell>
          <cell r="Q20" t="str">
            <v>CLOSED</v>
          </cell>
          <cell r="R20">
            <v>1</v>
          </cell>
          <cell r="Y20" t="str">
            <v>Manually approved by all parties on 02/08/11</v>
          </cell>
          <cell r="Z20">
            <v>332027</v>
          </cell>
          <cell r="AC20" t="str">
            <v>CLSD</v>
          </cell>
          <cell r="AD20">
            <v>40787</v>
          </cell>
          <cell r="AE20">
            <v>0</v>
          </cell>
          <cell r="AF20">
            <v>3</v>
          </cell>
          <cell r="AG20"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20">
            <v>40787</v>
          </cell>
          <cell r="AM20">
            <v>40787</v>
          </cell>
          <cell r="AN20">
            <v>40787</v>
          </cell>
        </row>
        <row r="21">
          <cell r="A21">
            <v>984</v>
          </cell>
          <cell r="B21" t="str">
            <v>COR0984</v>
          </cell>
          <cell r="C21" t="str">
            <v>Gemini Re-Platforming (formally Gemini Refresh)</v>
          </cell>
          <cell r="D21">
            <v>40795</v>
          </cell>
          <cell r="E21" t="str">
            <v>PD-CLSD</v>
          </cell>
          <cell r="F21">
            <v>42009</v>
          </cell>
          <cell r="G21">
            <v>0</v>
          </cell>
          <cell r="H21">
            <v>39847</v>
          </cell>
          <cell r="I21">
            <v>39897</v>
          </cell>
          <cell r="J21">
            <v>0</v>
          </cell>
          <cell r="K21" t="str">
            <v>TNO</v>
          </cell>
          <cell r="M21" t="str">
            <v>Sean McGoldrick</v>
          </cell>
          <cell r="N21" t="str">
            <v>Workload Meeting 11/03/09</v>
          </cell>
          <cell r="O21" t="str">
            <v>Dene Williams</v>
          </cell>
          <cell r="P21" t="str">
            <v>BI</v>
          </cell>
          <cell r="Q21" t="str">
            <v>COMPLETE</v>
          </cell>
          <cell r="R21">
            <v>1</v>
          </cell>
          <cell r="S21">
            <v>42009</v>
          </cell>
          <cell r="U21">
            <v>40044</v>
          </cell>
          <cell r="V21">
            <v>40059</v>
          </cell>
          <cell r="W21">
            <v>40378</v>
          </cell>
          <cell r="X21">
            <v>40378</v>
          </cell>
          <cell r="Y21" t="str">
            <v>XM2 Review Meeting 13/07/10</v>
          </cell>
          <cell r="Z21">
            <v>12294076</v>
          </cell>
          <cell r="AC21" t="str">
            <v>SENT</v>
          </cell>
          <cell r="AD21">
            <v>40809</v>
          </cell>
          <cell r="AE21">
            <v>0</v>
          </cell>
          <cell r="AF21">
            <v>5</v>
          </cell>
          <cell r="AG21"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21" t="str">
            <v>CLSD</v>
          </cell>
          <cell r="AI21">
            <v>42009</v>
          </cell>
          <cell r="AJ21">
            <v>39847</v>
          </cell>
          <cell r="AK21">
            <v>39847</v>
          </cell>
          <cell r="AL21">
            <v>40809</v>
          </cell>
          <cell r="AM21">
            <v>40809</v>
          </cell>
          <cell r="AN21">
            <v>40809</v>
          </cell>
          <cell r="AO21">
            <v>41413</v>
          </cell>
          <cell r="AP21">
            <v>41971</v>
          </cell>
        </row>
        <row r="22">
          <cell r="A22">
            <v>3312</v>
          </cell>
          <cell r="B22" t="str">
            <v>COR3312</v>
          </cell>
          <cell r="C22" t="str">
            <v>COR3312 - SCR Modification Proposal – Revision to the Gas Deficit Emergency cashout arrangements</v>
          </cell>
          <cell r="D22">
            <v>41948</v>
          </cell>
          <cell r="E22" t="str">
            <v>PD-CLSD</v>
          </cell>
          <cell r="F22">
            <v>42409</v>
          </cell>
          <cell r="G22">
            <v>0</v>
          </cell>
          <cell r="H22">
            <v>41669</v>
          </cell>
          <cell r="I22">
            <v>41682</v>
          </cell>
          <cell r="J22">
            <v>0</v>
          </cell>
          <cell r="K22" t="str">
            <v>NNW</v>
          </cell>
          <cell r="L22" t="str">
            <v>NGT</v>
          </cell>
          <cell r="M22" t="str">
            <v>Sean McGoldrick</v>
          </cell>
          <cell r="N22" t="str">
            <v xml:space="preserve"> ICAF on 05/02/14</v>
          </cell>
          <cell r="O22" t="str">
            <v>Lorraine Cave</v>
          </cell>
          <cell r="P22" t="str">
            <v>CO</v>
          </cell>
          <cell r="Q22" t="str">
            <v>COMPLETE</v>
          </cell>
          <cell r="R22">
            <v>1</v>
          </cell>
          <cell r="S22">
            <v>42409</v>
          </cell>
          <cell r="T22">
            <v>0</v>
          </cell>
          <cell r="U22">
            <v>41795</v>
          </cell>
          <cell r="V22">
            <v>41808</v>
          </cell>
          <cell r="W22">
            <v>41922</v>
          </cell>
          <cell r="Y22" t="str">
            <v>Pre Sancton Review Meeting 30/09/14</v>
          </cell>
          <cell r="Z22">
            <v>211878</v>
          </cell>
          <cell r="AC22" t="str">
            <v>SENT</v>
          </cell>
          <cell r="AD22">
            <v>41950</v>
          </cell>
          <cell r="AE22">
            <v>0</v>
          </cell>
          <cell r="AF22">
            <v>5</v>
          </cell>
          <cell r="AG22"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22" t="str">
            <v>CLSD</v>
          </cell>
          <cell r="AI22">
            <v>42409</v>
          </cell>
          <cell r="AJ22">
            <v>41731</v>
          </cell>
          <cell r="AL22">
            <v>41961</v>
          </cell>
          <cell r="AM22">
            <v>41967</v>
          </cell>
          <cell r="AO22">
            <v>42267</v>
          </cell>
          <cell r="AP22">
            <v>42428</v>
          </cell>
        </row>
        <row r="23">
          <cell r="A23">
            <v>3151.1</v>
          </cell>
          <cell r="B23" t="str">
            <v>COR3151.1</v>
          </cell>
          <cell r="C23" t="str">
            <v>Business to Xoserve to Business File Transfer Capability</v>
          </cell>
          <cell r="E23" t="str">
            <v>PD-IMPD</v>
          </cell>
          <cell r="F23">
            <v>41911</v>
          </cell>
          <cell r="G23">
            <v>0</v>
          </cell>
          <cell r="H23">
            <v>41655</v>
          </cell>
          <cell r="J23">
            <v>0</v>
          </cell>
          <cell r="O23" t="str">
            <v>Helen Pardoe</v>
          </cell>
          <cell r="P23" t="str">
            <v>CO</v>
          </cell>
          <cell r="Q23" t="str">
            <v>LIVE</v>
          </cell>
          <cell r="R23">
            <v>0</v>
          </cell>
          <cell r="AE23">
            <v>0</v>
          </cell>
          <cell r="AF23">
            <v>6</v>
          </cell>
          <cell r="AG23" t="str">
            <v>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23" t="str">
            <v>PNDG</v>
          </cell>
          <cell r="AI23">
            <v>41911</v>
          </cell>
          <cell r="AP23">
            <v>43343</v>
          </cell>
        </row>
        <row r="24">
          <cell r="A24">
            <v>3474</v>
          </cell>
          <cell r="B24" t="str">
            <v>COR3474</v>
          </cell>
          <cell r="C24" t="str">
            <v>Wales &amp; West DN Link Datafix</v>
          </cell>
          <cell r="D24">
            <v>41906</v>
          </cell>
          <cell r="E24" t="str">
            <v>PD-CLSD</v>
          </cell>
          <cell r="F24">
            <v>41949</v>
          </cell>
          <cell r="G24">
            <v>0</v>
          </cell>
          <cell r="H24">
            <v>41870</v>
          </cell>
          <cell r="J24">
            <v>0</v>
          </cell>
          <cell r="K24" t="str">
            <v>NNW</v>
          </cell>
          <cell r="L24" t="str">
            <v>WWU</v>
          </cell>
          <cell r="M24" t="str">
            <v>Richard Pomroy</v>
          </cell>
          <cell r="N24" t="str">
            <v>ICAF 27/08/14</v>
          </cell>
          <cell r="O24" t="str">
            <v>Lorraine Cave</v>
          </cell>
          <cell r="P24" t="str">
            <v>CO</v>
          </cell>
          <cell r="Q24" t="str">
            <v>COMPLETE</v>
          </cell>
          <cell r="R24">
            <v>1</v>
          </cell>
          <cell r="S24">
            <v>41949</v>
          </cell>
          <cell r="X24">
            <v>41905</v>
          </cell>
          <cell r="Y24" t="str">
            <v>Pre Sanction Meeting 23/09/14</v>
          </cell>
          <cell r="Z24">
            <v>718.37</v>
          </cell>
          <cell r="AE24">
            <v>0</v>
          </cell>
          <cell r="AF24">
            <v>5</v>
          </cell>
          <cell r="AG24" t="str">
            <v>27/08/14 - Approved at ICAF - assigned to App Support but a 'light touch' project governance is required in order to produce a BER (EQR possibly not required.</v>
          </cell>
          <cell r="AH24" t="str">
            <v>CLSD</v>
          </cell>
          <cell r="AI24">
            <v>41949</v>
          </cell>
        </row>
        <row r="25">
          <cell r="A25">
            <v>3592</v>
          </cell>
          <cell r="B25" t="str">
            <v>COR3592</v>
          </cell>
          <cell r="C25" t="str">
            <v>SGN Upgrade to DC2009</v>
          </cell>
          <cell r="E25" t="str">
            <v>EQ-CLSD</v>
          </cell>
          <cell r="F25">
            <v>42124</v>
          </cell>
          <cell r="G25">
            <v>0</v>
          </cell>
          <cell r="H25">
            <v>42067</v>
          </cell>
          <cell r="I25">
            <v>42080</v>
          </cell>
          <cell r="J25">
            <v>0</v>
          </cell>
          <cell r="K25" t="str">
            <v>NNW</v>
          </cell>
          <cell r="L25" t="str">
            <v>SGN</v>
          </cell>
          <cell r="O25" t="str">
            <v>Lorraine Cave</v>
          </cell>
          <cell r="P25" t="str">
            <v>CO</v>
          </cell>
          <cell r="Q25" t="str">
            <v>CLOSED</v>
          </cell>
          <cell r="R25">
            <v>1</v>
          </cell>
          <cell r="AE25">
            <v>0</v>
          </cell>
          <cell r="AF25">
            <v>5</v>
          </cell>
          <cell r="AG25"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26">
          <cell r="A26">
            <v>3571</v>
          </cell>
          <cell r="B26" t="str">
            <v>COR3571</v>
          </cell>
          <cell r="C26" t="str">
            <v>IBM Rational Suite Upgrade</v>
          </cell>
          <cell r="E26" t="str">
            <v>PD-POPD</v>
          </cell>
          <cell r="F26">
            <v>42955</v>
          </cell>
          <cell r="G26">
            <v>0</v>
          </cell>
          <cell r="H26">
            <v>42044</v>
          </cell>
          <cell r="J26">
            <v>0</v>
          </cell>
          <cell r="O26" t="str">
            <v>Chris Fears</v>
          </cell>
          <cell r="P26" t="str">
            <v>CO</v>
          </cell>
          <cell r="Q26" t="str">
            <v>LIVE</v>
          </cell>
          <cell r="R26">
            <v>0</v>
          </cell>
          <cell r="AE26">
            <v>0</v>
          </cell>
          <cell r="AF26">
            <v>7</v>
          </cell>
          <cell r="AG26" t="str">
            <v>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27">
          <cell r="A27">
            <v>2734</v>
          </cell>
          <cell r="B27" t="str">
            <v>COR2734</v>
          </cell>
          <cell r="C27" t="str">
            <v>Provision of DN Ratchet Charge Reports</v>
          </cell>
          <cell r="D27">
            <v>41227</v>
          </cell>
          <cell r="E27" t="str">
            <v>PD-CLSD</v>
          </cell>
          <cell r="F27">
            <v>41394</v>
          </cell>
          <cell r="G27">
            <v>0</v>
          </cell>
          <cell r="H27">
            <v>41131</v>
          </cell>
          <cell r="I27">
            <v>41145</v>
          </cell>
          <cell r="J27">
            <v>0</v>
          </cell>
          <cell r="K27" t="str">
            <v>ADN</v>
          </cell>
          <cell r="M27" t="str">
            <v>Joanna Ferguson</v>
          </cell>
          <cell r="N27" t="str">
            <v>Workload Meeting 15/08/12</v>
          </cell>
          <cell r="O27" t="str">
            <v>Lorraine Cave</v>
          </cell>
          <cell r="P27" t="str">
            <v>CO</v>
          </cell>
          <cell r="Q27" t="str">
            <v>COMPLETE</v>
          </cell>
          <cell r="R27">
            <v>1</v>
          </cell>
          <cell r="S27">
            <v>41394</v>
          </cell>
          <cell r="U27">
            <v>41212</v>
          </cell>
          <cell r="V27">
            <v>41226</v>
          </cell>
          <cell r="W27">
            <v>41201</v>
          </cell>
          <cell r="Y27" t="str">
            <v>Pre Sanction Meeting 16/10/12</v>
          </cell>
          <cell r="AC27" t="str">
            <v>SENT</v>
          </cell>
          <cell r="AD27">
            <v>41240</v>
          </cell>
          <cell r="AE27">
            <v>0</v>
          </cell>
          <cell r="AF27">
            <v>3</v>
          </cell>
          <cell r="AG27"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27" t="str">
            <v>CLSD</v>
          </cell>
          <cell r="AI27">
            <v>41394</v>
          </cell>
          <cell r="AL27">
            <v>41241</v>
          </cell>
          <cell r="AM27">
            <v>41240</v>
          </cell>
          <cell r="AP27">
            <v>41388</v>
          </cell>
        </row>
        <row r="28">
          <cell r="A28">
            <v>248</v>
          </cell>
          <cell r="B28" t="str">
            <v>COR0248</v>
          </cell>
          <cell r="C28" t="str">
            <v>Corporate Systems Review Phase 2</v>
          </cell>
          <cell r="E28" t="str">
            <v>BE-CLSD</v>
          </cell>
          <cell r="F28">
            <v>41324</v>
          </cell>
          <cell r="G28">
            <v>1</v>
          </cell>
          <cell r="H28">
            <v>39412</v>
          </cell>
          <cell r="J28">
            <v>0</v>
          </cell>
          <cell r="L28" t="str">
            <v>Xoserve only</v>
          </cell>
          <cell r="N28" t="str">
            <v>Alison Jennings</v>
          </cell>
          <cell r="O28" t="str">
            <v>Lorraine Cave</v>
          </cell>
          <cell r="P28" t="str">
            <v>CR</v>
          </cell>
          <cell r="Q28" t="str">
            <v>CLOSED</v>
          </cell>
          <cell r="R28">
            <v>0</v>
          </cell>
          <cell r="T28">
            <v>0</v>
          </cell>
          <cell r="U28">
            <v>39412</v>
          </cell>
          <cell r="AE28">
            <v>0</v>
          </cell>
          <cell r="AF28">
            <v>6</v>
          </cell>
          <cell r="AG28"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29">
          <cell r="A29">
            <v>3585</v>
          </cell>
          <cell r="B29" t="str">
            <v>COR3585</v>
          </cell>
          <cell r="C29" t="str">
            <v>PAF File Update Problem Analysis</v>
          </cell>
          <cell r="E29" t="str">
            <v>PD-CLSD</v>
          </cell>
          <cell r="F29">
            <v>42552</v>
          </cell>
          <cell r="G29">
            <v>0</v>
          </cell>
          <cell r="H29">
            <v>42065</v>
          </cell>
          <cell r="J29">
            <v>0</v>
          </cell>
          <cell r="N29" t="str">
            <v>Presanction 19/05/2015</v>
          </cell>
          <cell r="O29" t="str">
            <v>Jane Rocky</v>
          </cell>
          <cell r="P29" t="str">
            <v>CR</v>
          </cell>
          <cell r="Q29" t="str">
            <v>COMPLETE</v>
          </cell>
          <cell r="R29">
            <v>0</v>
          </cell>
          <cell r="S29">
            <v>42552</v>
          </cell>
          <cell r="AE29">
            <v>0</v>
          </cell>
          <cell r="AF29">
            <v>6</v>
          </cell>
          <cell r="AG29"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29">
            <v>42240</v>
          </cell>
          <cell r="AP29">
            <v>42551</v>
          </cell>
        </row>
        <row r="30">
          <cell r="A30">
            <v>2269</v>
          </cell>
          <cell r="B30" t="str">
            <v>COR2269</v>
          </cell>
          <cell r="C30" t="str">
            <v>Administration of NGD/BGT arrangements for Unregistered Sites</v>
          </cell>
          <cell r="E30" t="str">
            <v>EQ-CLSD</v>
          </cell>
          <cell r="F30">
            <v>41262</v>
          </cell>
          <cell r="G30">
            <v>0</v>
          </cell>
          <cell r="H30">
            <v>40634</v>
          </cell>
          <cell r="I30">
            <v>40648</v>
          </cell>
          <cell r="J30">
            <v>0</v>
          </cell>
          <cell r="K30" t="str">
            <v>NNW</v>
          </cell>
          <cell r="L30" t="str">
            <v>NGD</v>
          </cell>
          <cell r="M30" t="str">
            <v>Alan Raper</v>
          </cell>
          <cell r="N30" t="str">
            <v>Workload Meeting 13/04/11</v>
          </cell>
          <cell r="O30" t="str">
            <v>Lorraine Cave</v>
          </cell>
          <cell r="P30" t="str">
            <v>CO</v>
          </cell>
          <cell r="Q30" t="str">
            <v>CLOSED</v>
          </cell>
          <cell r="R30">
            <v>1</v>
          </cell>
          <cell r="T30">
            <v>0</v>
          </cell>
          <cell r="AE30">
            <v>0</v>
          </cell>
          <cell r="AF30">
            <v>5</v>
          </cell>
          <cell r="AG30"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30">
            <v>40683</v>
          </cell>
          <cell r="AK30">
            <v>40683</v>
          </cell>
        </row>
        <row r="31">
          <cell r="A31">
            <v>2315</v>
          </cell>
          <cell r="B31" t="str">
            <v>COR2315</v>
          </cell>
          <cell r="C31" t="str">
            <v>MIS Invoice Reports into IP - Analysis Only</v>
          </cell>
          <cell r="E31" t="str">
            <v>PD-CLSD</v>
          </cell>
          <cell r="F31">
            <v>41674</v>
          </cell>
          <cell r="G31">
            <v>0</v>
          </cell>
          <cell r="H31">
            <v>40686</v>
          </cell>
          <cell r="I31">
            <v>40701</v>
          </cell>
          <cell r="J31">
            <v>0</v>
          </cell>
          <cell r="N31" t="str">
            <v>Workload Meeting 25/05/11</v>
          </cell>
          <cell r="O31" t="str">
            <v>Andy Earnshaw</v>
          </cell>
          <cell r="P31" t="str">
            <v>BI</v>
          </cell>
          <cell r="Q31" t="str">
            <v>COMPLETE</v>
          </cell>
          <cell r="R31">
            <v>0</v>
          </cell>
          <cell r="U31">
            <v>41089</v>
          </cell>
          <cell r="AE31">
            <v>0</v>
          </cell>
          <cell r="AF31">
            <v>6</v>
          </cell>
          <cell r="AG31"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31" t="str">
            <v>CLSD</v>
          </cell>
          <cell r="AI31">
            <v>41674</v>
          </cell>
          <cell r="AJ31">
            <v>41089</v>
          </cell>
        </row>
        <row r="32">
          <cell r="A32">
            <v>2427</v>
          </cell>
          <cell r="B32" t="str">
            <v>COR2427</v>
          </cell>
          <cell r="C32" t="str">
            <v>Mod 0398 - Limitation on Retrospective Invoicing and Invoice Correction (3-4 year model)</v>
          </cell>
          <cell r="E32" t="str">
            <v>BE-CLSD</v>
          </cell>
          <cell r="F32">
            <v>41449</v>
          </cell>
          <cell r="G32">
            <v>0</v>
          </cell>
          <cell r="H32">
            <v>40820</v>
          </cell>
          <cell r="I32">
            <v>40834</v>
          </cell>
          <cell r="J32">
            <v>0</v>
          </cell>
          <cell r="K32" t="str">
            <v>ALL</v>
          </cell>
          <cell r="M32" t="str">
            <v>Robert Cameron-Higgs</v>
          </cell>
          <cell r="N32" t="str">
            <v>Workload Meeting 05/10/11</v>
          </cell>
          <cell r="O32" t="str">
            <v>Lorraine Cave</v>
          </cell>
          <cell r="P32" t="str">
            <v>CO</v>
          </cell>
          <cell r="Q32" t="str">
            <v>CLOSED</v>
          </cell>
          <cell r="R32">
            <v>1</v>
          </cell>
          <cell r="T32">
            <v>0</v>
          </cell>
          <cell r="U32">
            <v>40844</v>
          </cell>
          <cell r="V32">
            <v>40858</v>
          </cell>
          <cell r="W32">
            <v>40879</v>
          </cell>
          <cell r="X32">
            <v>40879</v>
          </cell>
          <cell r="Y32" t="str">
            <v>Pre Sanction Review Meeting 29/11/11</v>
          </cell>
          <cell r="Z32">
            <v>0</v>
          </cell>
          <cell r="AE32">
            <v>0</v>
          </cell>
          <cell r="AF32">
            <v>4</v>
          </cell>
          <cell r="AG32"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32">
            <v>40844</v>
          </cell>
          <cell r="AK32">
            <v>40844</v>
          </cell>
        </row>
        <row r="33">
          <cell r="A33">
            <v>2431</v>
          </cell>
          <cell r="B33" t="str">
            <v>COR2431</v>
          </cell>
          <cell r="C33" t="str">
            <v>UK Link CPU &amp; Memory Upgrade</v>
          </cell>
          <cell r="D33">
            <v>40897</v>
          </cell>
          <cell r="E33" t="str">
            <v>PD-CLSD</v>
          </cell>
          <cell r="F33">
            <v>41155</v>
          </cell>
          <cell r="G33">
            <v>0</v>
          </cell>
          <cell r="H33">
            <v>40823</v>
          </cell>
          <cell r="I33">
            <v>40848</v>
          </cell>
          <cell r="J33">
            <v>0</v>
          </cell>
          <cell r="N33" t="str">
            <v>Workload Meeting 12/10/11</v>
          </cell>
          <cell r="O33" t="str">
            <v>Sat Kalsi</v>
          </cell>
          <cell r="P33" t="str">
            <v>BI</v>
          </cell>
          <cell r="Q33" t="str">
            <v>COMPLETE</v>
          </cell>
          <cell r="R33">
            <v>0</v>
          </cell>
          <cell r="W33">
            <v>40897</v>
          </cell>
          <cell r="X33">
            <v>40897</v>
          </cell>
          <cell r="Y33" t="str">
            <v>XEC</v>
          </cell>
          <cell r="AC33" t="str">
            <v>RCVD</v>
          </cell>
          <cell r="AD33">
            <v>40897</v>
          </cell>
          <cell r="AE33">
            <v>0</v>
          </cell>
          <cell r="AF33">
            <v>7</v>
          </cell>
          <cell r="AG33"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33" t="str">
            <v>CLSD</v>
          </cell>
          <cell r="AI33">
            <v>41155</v>
          </cell>
          <cell r="AO33">
            <v>40989</v>
          </cell>
          <cell r="AP33">
            <v>41152</v>
          </cell>
        </row>
        <row r="34">
          <cell r="A34">
            <v>2432</v>
          </cell>
          <cell r="B34" t="str">
            <v>COR2432</v>
          </cell>
          <cell r="C34" t="str">
            <v>Oracle &amp; CA Gen Upgrade</v>
          </cell>
          <cell r="E34" t="str">
            <v>EQ-CLSD</v>
          </cell>
          <cell r="F34">
            <v>41134</v>
          </cell>
          <cell r="G34">
            <v>0</v>
          </cell>
          <cell r="H34">
            <v>40823</v>
          </cell>
          <cell r="I34">
            <v>40848</v>
          </cell>
          <cell r="J34">
            <v>0</v>
          </cell>
          <cell r="N34" t="str">
            <v>Workload Meeting 12/10/11</v>
          </cell>
          <cell r="O34" t="str">
            <v>Sat Kalsi</v>
          </cell>
          <cell r="P34" t="str">
            <v>BI</v>
          </cell>
          <cell r="Q34" t="str">
            <v>CLOSED</v>
          </cell>
          <cell r="R34">
            <v>0</v>
          </cell>
          <cell r="AE34">
            <v>0</v>
          </cell>
          <cell r="AF34">
            <v>7</v>
          </cell>
          <cell r="AG34"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34">
            <v>41030</v>
          </cell>
          <cell r="AK34">
            <v>41030</v>
          </cell>
        </row>
        <row r="35">
          <cell r="A35">
            <v>3541</v>
          </cell>
          <cell r="B35" t="str">
            <v>COR3541</v>
          </cell>
          <cell r="C35" t="str">
            <v>AQ Review 2015</v>
          </cell>
          <cell r="E35" t="str">
            <v>PD-CLSD</v>
          </cell>
          <cell r="F35">
            <v>42405</v>
          </cell>
          <cell r="G35">
            <v>0</v>
          </cell>
          <cell r="H35">
            <v>41983</v>
          </cell>
          <cell r="J35">
            <v>0</v>
          </cell>
          <cell r="N35" t="str">
            <v>ICAF Meeting 17/12/14</v>
          </cell>
          <cell r="O35" t="str">
            <v>Lorraine Cave</v>
          </cell>
          <cell r="P35" t="str">
            <v>BI</v>
          </cell>
          <cell r="Q35" t="str">
            <v>COMPLETE</v>
          </cell>
          <cell r="R35">
            <v>0</v>
          </cell>
          <cell r="S35">
            <v>42405</v>
          </cell>
          <cell r="AE35">
            <v>0</v>
          </cell>
          <cell r="AF35">
            <v>6</v>
          </cell>
          <cell r="AG35"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35" t="str">
            <v>CLSD</v>
          </cell>
          <cell r="AO35">
            <v>42314</v>
          </cell>
        </row>
        <row r="36">
          <cell r="A36">
            <v>1000.05</v>
          </cell>
          <cell r="B36" t="str">
            <v>COR1000.05</v>
          </cell>
          <cell r="C36" t="str">
            <v>Migration of IX Files</v>
          </cell>
          <cell r="E36" t="str">
            <v>EQ-CLSD</v>
          </cell>
          <cell r="F36">
            <v>40646</v>
          </cell>
          <cell r="G36">
            <v>0</v>
          </cell>
          <cell r="H36">
            <v>40225</v>
          </cell>
          <cell r="I36">
            <v>40333</v>
          </cell>
          <cell r="J36">
            <v>0</v>
          </cell>
          <cell r="N36" t="str">
            <v>Workload Meeting 17/02/10</v>
          </cell>
          <cell r="O36" t="str">
            <v>Iain Collin</v>
          </cell>
          <cell r="P36" t="str">
            <v>BI</v>
          </cell>
          <cell r="Q36" t="str">
            <v>CLOSED</v>
          </cell>
          <cell r="R36">
            <v>0</v>
          </cell>
          <cell r="AE36">
            <v>0</v>
          </cell>
          <cell r="AF36">
            <v>7</v>
          </cell>
          <cell r="AG36"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37">
          <cell r="A37">
            <v>1000.06</v>
          </cell>
          <cell r="B37" t="str">
            <v>COR1000.06</v>
          </cell>
          <cell r="C37" t="str">
            <v>IX Internet Migration</v>
          </cell>
          <cell r="E37" t="str">
            <v>CO-CLSD</v>
          </cell>
          <cell r="F37">
            <v>40637</v>
          </cell>
          <cell r="G37">
            <v>0</v>
          </cell>
          <cell r="H37">
            <v>40637</v>
          </cell>
          <cell r="J37">
            <v>0</v>
          </cell>
          <cell r="O37" t="str">
            <v>Iain Collin</v>
          </cell>
          <cell r="P37" t="str">
            <v>BI</v>
          </cell>
          <cell r="Q37" t="str">
            <v>CLOSED</v>
          </cell>
          <cell r="R37">
            <v>0</v>
          </cell>
          <cell r="S37">
            <v>40637</v>
          </cell>
          <cell r="AE37">
            <v>0</v>
          </cell>
          <cell r="AF37">
            <v>7</v>
          </cell>
          <cell r="AG37" t="str">
            <v xml:space="preserve">04/04/11 AK - This section of the Programme is no longer valid. It has been loaded onto the Tracking Sheet but closed down to ensure audit is visible for completion of the full Telecoms Programme.
</v>
          </cell>
        </row>
        <row r="38">
          <cell r="A38">
            <v>1000.07</v>
          </cell>
          <cell r="B38" t="str">
            <v>COR1000.07</v>
          </cell>
          <cell r="C38" t="str">
            <v>Networks Migration</v>
          </cell>
          <cell r="E38" t="str">
            <v>CO-CLSD</v>
          </cell>
          <cell r="F38">
            <v>40637</v>
          </cell>
          <cell r="G38">
            <v>0</v>
          </cell>
          <cell r="H38">
            <v>40637</v>
          </cell>
          <cell r="J38">
            <v>0</v>
          </cell>
          <cell r="O38" t="str">
            <v>Iain Collin</v>
          </cell>
          <cell r="P38" t="str">
            <v>BI</v>
          </cell>
          <cell r="Q38" t="str">
            <v>CLOSED</v>
          </cell>
          <cell r="R38">
            <v>0</v>
          </cell>
          <cell r="S38">
            <v>40637</v>
          </cell>
          <cell r="AE38">
            <v>0</v>
          </cell>
          <cell r="AF38">
            <v>7</v>
          </cell>
          <cell r="AG38" t="str">
            <v xml:space="preserve">04/04/11 AK - This section of the Programme is no longer valid. It has been loaded onto the Tracking Sheet but closed down to ensure audit is visible for completion of the full Telecoms Programme.
</v>
          </cell>
        </row>
        <row r="39">
          <cell r="A39">
            <v>1000.08</v>
          </cell>
          <cell r="B39" t="str">
            <v>COR1000.08</v>
          </cell>
          <cell r="C39" t="str">
            <v>SMTP Server Project</v>
          </cell>
          <cell r="D39">
            <v>40591</v>
          </cell>
          <cell r="E39" t="str">
            <v>PD-CLSD</v>
          </cell>
          <cell r="F39">
            <v>40827</v>
          </cell>
          <cell r="G39">
            <v>0</v>
          </cell>
          <cell r="H39">
            <v>40500</v>
          </cell>
          <cell r="J39">
            <v>0</v>
          </cell>
          <cell r="N39" t="str">
            <v>Workload Meeting 24/11/10</v>
          </cell>
          <cell r="O39" t="str">
            <v>Chris Fears</v>
          </cell>
          <cell r="P39" t="str">
            <v>BI</v>
          </cell>
          <cell r="Q39" t="str">
            <v>COMPLETE</v>
          </cell>
          <cell r="R39">
            <v>0</v>
          </cell>
          <cell r="V39">
            <v>40526</v>
          </cell>
          <cell r="W39">
            <v>40526</v>
          </cell>
          <cell r="X39">
            <v>40526</v>
          </cell>
          <cell r="Y39" t="str">
            <v xml:space="preserve">Project Board  </v>
          </cell>
          <cell r="AC39" t="str">
            <v>RCVD</v>
          </cell>
          <cell r="AD39">
            <v>40591</v>
          </cell>
          <cell r="AE39">
            <v>0</v>
          </cell>
          <cell r="AF39">
            <v>7</v>
          </cell>
          <cell r="AG39"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39" t="str">
            <v>CLSD</v>
          </cell>
          <cell r="AI39">
            <v>40827</v>
          </cell>
          <cell r="AO39">
            <v>40816</v>
          </cell>
          <cell r="AP39">
            <v>40827</v>
          </cell>
        </row>
        <row r="40">
          <cell r="A40">
            <v>2717</v>
          </cell>
          <cell r="B40" t="str">
            <v>COR2717</v>
          </cell>
          <cell r="C40" t="str">
            <v>Billing of UNC TPD Section G3.8.1 (b) Transporter Disablement of Supply Jobs (MOD 675)</v>
          </cell>
          <cell r="D40">
            <v>41256</v>
          </cell>
          <cell r="E40" t="str">
            <v>PD-CLSD</v>
          </cell>
          <cell r="F40">
            <v>41814</v>
          </cell>
          <cell r="G40">
            <v>0</v>
          </cell>
          <cell r="H40">
            <v>41117</v>
          </cell>
          <cell r="I40">
            <v>41130</v>
          </cell>
          <cell r="J40">
            <v>0</v>
          </cell>
          <cell r="K40" t="str">
            <v>ADN</v>
          </cell>
          <cell r="M40" t="str">
            <v>Joel Martin</v>
          </cell>
          <cell r="N40" t="str">
            <v>Workload meeting 01/08/12</v>
          </cell>
          <cell r="O40" t="str">
            <v>Lorraine Cave</v>
          </cell>
          <cell r="P40" t="str">
            <v>CO</v>
          </cell>
          <cell r="Q40" t="str">
            <v>COMPLETE</v>
          </cell>
          <cell r="R40">
            <v>1</v>
          </cell>
          <cell r="S40">
            <v>41814</v>
          </cell>
          <cell r="T40">
            <v>0</v>
          </cell>
          <cell r="U40">
            <v>41204</v>
          </cell>
          <cell r="V40">
            <v>41218</v>
          </cell>
          <cell r="W40">
            <v>41249</v>
          </cell>
          <cell r="Y40" t="str">
            <v>Pre Sanc 27/11/2012</v>
          </cell>
          <cell r="Z40">
            <v>5806</v>
          </cell>
          <cell r="AC40" t="str">
            <v>SENT</v>
          </cell>
          <cell r="AD40">
            <v>41263</v>
          </cell>
          <cell r="AE40">
            <v>0</v>
          </cell>
          <cell r="AF40">
            <v>3</v>
          </cell>
          <cell r="AG40" t="str">
            <v>13/06/13 KB - CA received for revised BER. _x000D_
12/06/13 KB - Revised BER issued to reflect slight increase in costs - discussed at CMSG meeting on 12/06.</v>
          </cell>
          <cell r="AH40" t="str">
            <v>CLSD</v>
          </cell>
          <cell r="AI40">
            <v>41814</v>
          </cell>
          <cell r="AJ40">
            <v>41144</v>
          </cell>
          <cell r="AL40">
            <v>41271</v>
          </cell>
          <cell r="AM40">
            <v>41263</v>
          </cell>
          <cell r="AO40">
            <v>41365</v>
          </cell>
        </row>
        <row r="41">
          <cell r="A41">
            <v>2787</v>
          </cell>
          <cell r="B41" t="str">
            <v>COR2787</v>
          </cell>
          <cell r="C41" t="str">
            <v>Business File Type Process _x000D_
(WITH BICC TEAM - ON HOLD AS PROJECT)</v>
          </cell>
          <cell r="E41" t="str">
            <v>CO-CLSD</v>
          </cell>
          <cell r="F41">
            <v>41906</v>
          </cell>
          <cell r="G41">
            <v>0</v>
          </cell>
          <cell r="H41">
            <v>41183</v>
          </cell>
          <cell r="J41">
            <v>0</v>
          </cell>
          <cell r="N41" t="str">
            <v>Workload Meeting 03/10/12</v>
          </cell>
          <cell r="O41" t="str">
            <v>Chris Fears</v>
          </cell>
          <cell r="P41" t="str">
            <v>CR</v>
          </cell>
          <cell r="Q41" t="str">
            <v>CLOSED</v>
          </cell>
          <cell r="R41">
            <v>0</v>
          </cell>
          <cell r="S41">
            <v>41906</v>
          </cell>
          <cell r="AE41">
            <v>0</v>
          </cell>
          <cell r="AF41">
            <v>7</v>
          </cell>
          <cell r="AG41"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42">
          <cell r="A42">
            <v>2681</v>
          </cell>
          <cell r="B42" t="str">
            <v>COR2681</v>
          </cell>
          <cell r="C42" t="str">
            <v>IP ETL Upgrade Project</v>
          </cell>
          <cell r="E42" t="str">
            <v>PD-CLSD</v>
          </cell>
          <cell r="F42">
            <v>41332</v>
          </cell>
          <cell r="G42">
            <v>0</v>
          </cell>
          <cell r="H42">
            <v>41094</v>
          </cell>
          <cell r="I42">
            <v>41108</v>
          </cell>
          <cell r="J42">
            <v>0</v>
          </cell>
          <cell r="N42" t="str">
            <v>Workload Meeting 11/07/12</v>
          </cell>
          <cell r="O42" t="str">
            <v>Sat Kalsi</v>
          </cell>
          <cell r="P42" t="str">
            <v>CO</v>
          </cell>
          <cell r="Q42" t="str">
            <v>CLOSED</v>
          </cell>
          <cell r="R42">
            <v>0</v>
          </cell>
          <cell r="W42">
            <v>41316</v>
          </cell>
          <cell r="AE42">
            <v>0</v>
          </cell>
          <cell r="AF42">
            <v>7</v>
          </cell>
          <cell r="AG42"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43">
          <cell r="A43">
            <v>2756</v>
          </cell>
          <cell r="B43" t="str">
            <v>COR2756</v>
          </cell>
          <cell r="C43" t="str">
            <v>Daily Metered Supply Point SOQ / SHQ Reductions Report</v>
          </cell>
          <cell r="D43">
            <v>41211</v>
          </cell>
          <cell r="E43" t="str">
            <v>PD-CLSD</v>
          </cell>
          <cell r="F43">
            <v>41463</v>
          </cell>
          <cell r="G43">
            <v>0</v>
          </cell>
          <cell r="H43">
            <v>41149</v>
          </cell>
          <cell r="I43">
            <v>41163</v>
          </cell>
          <cell r="J43">
            <v>0</v>
          </cell>
          <cell r="K43" t="str">
            <v>ADN</v>
          </cell>
          <cell r="M43" t="str">
            <v>Joel Martin</v>
          </cell>
          <cell r="N43" t="str">
            <v>Work Load meeting 29/08/2012</v>
          </cell>
          <cell r="O43" t="str">
            <v>Lorraine Cave</v>
          </cell>
          <cell r="P43" t="str">
            <v>CO</v>
          </cell>
          <cell r="Q43" t="str">
            <v>COMPLETE</v>
          </cell>
          <cell r="R43">
            <v>1</v>
          </cell>
          <cell r="S43">
            <v>41463</v>
          </cell>
          <cell r="U43">
            <v>41178</v>
          </cell>
          <cell r="V43">
            <v>41192</v>
          </cell>
          <cell r="W43">
            <v>41213</v>
          </cell>
          <cell r="Y43" t="str">
            <v>Pre Sanction Meeting 23/10/12</v>
          </cell>
          <cell r="AC43" t="str">
            <v>SENT</v>
          </cell>
          <cell r="AD43">
            <v>41232</v>
          </cell>
          <cell r="AE43">
            <v>0</v>
          </cell>
          <cell r="AF43">
            <v>3</v>
          </cell>
          <cell r="AG43"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43" t="str">
            <v>CLSD</v>
          </cell>
          <cell r="AI43">
            <v>41463</v>
          </cell>
          <cell r="AJ43">
            <v>41177</v>
          </cell>
          <cell r="AL43">
            <v>41225</v>
          </cell>
          <cell r="AM43">
            <v>41232</v>
          </cell>
        </row>
        <row r="44">
          <cell r="A44">
            <v>2762</v>
          </cell>
          <cell r="B44" t="str">
            <v>COR2762</v>
          </cell>
          <cell r="C44" t="str">
            <v>Updated Theft of Gas Calculator</v>
          </cell>
          <cell r="D44">
            <v>41257</v>
          </cell>
          <cell r="E44" t="str">
            <v>PD-CLSD</v>
          </cell>
          <cell r="F44">
            <v>41337</v>
          </cell>
          <cell r="G44">
            <v>0</v>
          </cell>
          <cell r="H44">
            <v>41150</v>
          </cell>
          <cell r="I44">
            <v>41164</v>
          </cell>
          <cell r="J44">
            <v>0</v>
          </cell>
          <cell r="K44" t="str">
            <v>ADN</v>
          </cell>
          <cell r="M44" t="str">
            <v>Joanna Ferguson</v>
          </cell>
          <cell r="N44" t="str">
            <v>Workload Meeting 05/09/12</v>
          </cell>
          <cell r="O44" t="str">
            <v>Lorraine Cave</v>
          </cell>
          <cell r="P44" t="str">
            <v>CO</v>
          </cell>
          <cell r="Q44" t="str">
            <v>COMPLETE</v>
          </cell>
          <cell r="R44">
            <v>1</v>
          </cell>
          <cell r="S44">
            <v>41337</v>
          </cell>
          <cell r="U44">
            <v>41205</v>
          </cell>
          <cell r="V44">
            <v>41219</v>
          </cell>
          <cell r="W44">
            <v>41248</v>
          </cell>
          <cell r="Y44" t="str">
            <v>Pre Sanction Meeting 27/11/12</v>
          </cell>
          <cell r="AC44" t="str">
            <v>SENT</v>
          </cell>
          <cell r="AD44">
            <v>41267</v>
          </cell>
          <cell r="AE44">
            <v>0</v>
          </cell>
          <cell r="AF44">
            <v>3</v>
          </cell>
          <cell r="AG44"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44" t="str">
            <v>CLSD</v>
          </cell>
          <cell r="AI44">
            <v>41337</v>
          </cell>
          <cell r="AJ44">
            <v>41180</v>
          </cell>
          <cell r="AL44">
            <v>41267</v>
          </cell>
          <cell r="AM44">
            <v>41267</v>
          </cell>
        </row>
        <row r="45">
          <cell r="A45">
            <v>2769</v>
          </cell>
          <cell r="B45" t="str">
            <v>COR2769</v>
          </cell>
          <cell r="C45" t="str">
            <v>Data Retention and Table Partitioning</v>
          </cell>
          <cell r="E45" t="str">
            <v>PD-CLSD</v>
          </cell>
          <cell r="F45">
            <v>41618</v>
          </cell>
          <cell r="G45">
            <v>0</v>
          </cell>
          <cell r="H45">
            <v>41157</v>
          </cell>
          <cell r="I45">
            <v>41171</v>
          </cell>
          <cell r="J45">
            <v>0</v>
          </cell>
          <cell r="N45" t="str">
            <v>Workload Meeting 12/09/12</v>
          </cell>
          <cell r="O45" t="str">
            <v>Lorraine Cave</v>
          </cell>
          <cell r="P45" t="str">
            <v>CO</v>
          </cell>
          <cell r="Q45" t="str">
            <v>COMPLETE</v>
          </cell>
          <cell r="R45">
            <v>0</v>
          </cell>
          <cell r="AE45">
            <v>0</v>
          </cell>
          <cell r="AF45">
            <v>6</v>
          </cell>
          <cell r="AG45"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45" t="str">
            <v>CLSD</v>
          </cell>
          <cell r="AI45">
            <v>41618</v>
          </cell>
        </row>
        <row r="46">
          <cell r="A46">
            <v>970</v>
          </cell>
          <cell r="B46" t="str">
            <v>COR0970</v>
          </cell>
          <cell r="C46" t="str">
            <v>DN Interruption Phase II (Revised DN Interruption Requirements)</v>
          </cell>
          <cell r="D46">
            <v>40647</v>
          </cell>
          <cell r="E46" t="str">
            <v>PD-CLSD</v>
          </cell>
          <cell r="F46">
            <v>41114</v>
          </cell>
          <cell r="G46">
            <v>0</v>
          </cell>
          <cell r="H46">
            <v>40609</v>
          </cell>
          <cell r="I46">
            <v>40623</v>
          </cell>
          <cell r="J46">
            <v>0</v>
          </cell>
          <cell r="K46" t="str">
            <v>ADN</v>
          </cell>
          <cell r="M46" t="str">
            <v>Alan Raper</v>
          </cell>
          <cell r="N46" t="str">
            <v>Workload Meeting 09/03/11</v>
          </cell>
          <cell r="O46" t="str">
            <v>Dave Turpin</v>
          </cell>
          <cell r="P46" t="str">
            <v>CO</v>
          </cell>
          <cell r="Q46" t="str">
            <v>COMPLETE</v>
          </cell>
          <cell r="R46">
            <v>1</v>
          </cell>
          <cell r="T46">
            <v>0</v>
          </cell>
          <cell r="U46">
            <v>40613</v>
          </cell>
          <cell r="V46">
            <v>40627</v>
          </cell>
          <cell r="W46">
            <v>40648</v>
          </cell>
          <cell r="X46">
            <v>40648</v>
          </cell>
          <cell r="Y46" t="str">
            <v>XM2 Review Meeting 15/03/11</v>
          </cell>
          <cell r="Z46">
            <v>291895</v>
          </cell>
          <cell r="AC46" t="str">
            <v>SENT</v>
          </cell>
          <cell r="AD46">
            <v>40666</v>
          </cell>
          <cell r="AE46">
            <v>0</v>
          </cell>
          <cell r="AF46">
            <v>3</v>
          </cell>
          <cell r="AG46"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46" t="str">
            <v>CLSD</v>
          </cell>
          <cell r="AI46">
            <v>41114</v>
          </cell>
          <cell r="AJ46">
            <v>40611</v>
          </cell>
          <cell r="AK46">
            <v>40611</v>
          </cell>
          <cell r="AL46">
            <v>40667</v>
          </cell>
          <cell r="AM46">
            <v>40666</v>
          </cell>
          <cell r="AN46">
            <v>40666</v>
          </cell>
          <cell r="AO46">
            <v>40852</v>
          </cell>
          <cell r="AP46">
            <v>40939</v>
          </cell>
        </row>
        <row r="47">
          <cell r="A47" t="str">
            <v>TBC</v>
          </cell>
          <cell r="B47" t="str">
            <v>TBC</v>
          </cell>
          <cell r="C47" t="str">
            <v>Must Read Reports (WPX96)</v>
          </cell>
          <cell r="D47">
            <v>40108</v>
          </cell>
          <cell r="E47" t="str">
            <v>PD-CLSD</v>
          </cell>
          <cell r="F47">
            <v>40652</v>
          </cell>
          <cell r="G47">
            <v>0</v>
          </cell>
          <cell r="H47">
            <v>38217</v>
          </cell>
          <cell r="I47">
            <v>38231</v>
          </cell>
          <cell r="J47">
            <v>1</v>
          </cell>
          <cell r="K47" t="str">
            <v>ALL</v>
          </cell>
          <cell r="N47" t="str">
            <v>Annie Griffith</v>
          </cell>
          <cell r="O47" t="str">
            <v>Dave Addison</v>
          </cell>
          <cell r="P47" t="str">
            <v>BI</v>
          </cell>
          <cell r="Q47" t="str">
            <v>CLOSED</v>
          </cell>
          <cell r="R47">
            <v>0</v>
          </cell>
          <cell r="T47">
            <v>0</v>
          </cell>
          <cell r="U47">
            <v>38331</v>
          </cell>
          <cell r="V47">
            <v>38331</v>
          </cell>
          <cell r="W47">
            <v>38442</v>
          </cell>
          <cell r="X47">
            <v>40147</v>
          </cell>
          <cell r="Y47" t="str">
            <v>XEC</v>
          </cell>
          <cell r="AE47">
            <v>0</v>
          </cell>
          <cell r="AF47">
            <v>6</v>
          </cell>
          <cell r="AG47"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7" t="str">
            <v>CLSD</v>
          </cell>
          <cell r="AI47">
            <v>40652</v>
          </cell>
          <cell r="AJ47">
            <v>38331</v>
          </cell>
          <cell r="AK47">
            <v>38331</v>
          </cell>
        </row>
        <row r="48">
          <cell r="A48">
            <v>3808</v>
          </cell>
          <cell r="B48" t="str">
            <v>COR3808</v>
          </cell>
          <cell r="C48" t="str">
            <v>PX Teeside Seal Sands</v>
          </cell>
          <cell r="E48" t="str">
            <v>CO-CLSD</v>
          </cell>
          <cell r="F48">
            <v>42270</v>
          </cell>
          <cell r="G48">
            <v>0</v>
          </cell>
          <cell r="H48">
            <v>42242</v>
          </cell>
          <cell r="J48">
            <v>0</v>
          </cell>
          <cell r="K48" t="str">
            <v>NNW</v>
          </cell>
          <cell r="N48" t="str">
            <v>ICAF - 16/09/15</v>
          </cell>
          <cell r="O48" t="str">
            <v>Dave Turpin</v>
          </cell>
          <cell r="P48" t="str">
            <v>CO</v>
          </cell>
          <cell r="Q48" t="str">
            <v>CLOSED</v>
          </cell>
          <cell r="R48">
            <v>0</v>
          </cell>
          <cell r="AE48">
            <v>0</v>
          </cell>
          <cell r="AG48"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49">
          <cell r="A49" t="str">
            <v>TBC</v>
          </cell>
          <cell r="B49" t="str">
            <v>TBC</v>
          </cell>
          <cell r="C49" t="str">
            <v>Bulk Upload Meter reads (WPX96)</v>
          </cell>
          <cell r="D49">
            <v>40108</v>
          </cell>
          <cell r="E49" t="str">
            <v>PD-CLSD</v>
          </cell>
          <cell r="F49">
            <v>40652</v>
          </cell>
          <cell r="G49">
            <v>0</v>
          </cell>
          <cell r="H49">
            <v>38217</v>
          </cell>
          <cell r="I49">
            <v>38231</v>
          </cell>
          <cell r="J49">
            <v>0</v>
          </cell>
          <cell r="K49" t="str">
            <v>ALL</v>
          </cell>
          <cell r="N49" t="str">
            <v>Annie Griffith</v>
          </cell>
          <cell r="O49" t="str">
            <v>Dave Addison</v>
          </cell>
          <cell r="P49" t="str">
            <v>BI</v>
          </cell>
          <cell r="Q49" t="str">
            <v>COMPLETE</v>
          </cell>
          <cell r="R49">
            <v>0</v>
          </cell>
          <cell r="T49">
            <v>0</v>
          </cell>
          <cell r="U49">
            <v>38331</v>
          </cell>
          <cell r="V49">
            <v>38331</v>
          </cell>
          <cell r="W49">
            <v>38442</v>
          </cell>
          <cell r="X49">
            <v>40147</v>
          </cell>
          <cell r="Y49" t="str">
            <v>XEC</v>
          </cell>
          <cell r="AE49">
            <v>0</v>
          </cell>
          <cell r="AF49">
            <v>6</v>
          </cell>
          <cell r="AG49"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9" t="str">
            <v>CLSD</v>
          </cell>
          <cell r="AI49">
            <v>40652</v>
          </cell>
          <cell r="AJ49">
            <v>38331</v>
          </cell>
          <cell r="AK49">
            <v>38331</v>
          </cell>
        </row>
        <row r="50">
          <cell r="A50">
            <v>2831.2</v>
          </cell>
          <cell r="B50" t="str">
            <v>COR2831.2</v>
          </cell>
          <cell r="C50" t="str">
            <v>DSP Gateway Mechanism Analysis &amp; Design</v>
          </cell>
          <cell r="D50">
            <v>41670</v>
          </cell>
          <cell r="E50" t="str">
            <v>PD-CLSD</v>
          </cell>
          <cell r="F50">
            <v>42282</v>
          </cell>
          <cell r="G50">
            <v>0</v>
          </cell>
          <cell r="H50">
            <v>41234</v>
          </cell>
          <cell r="J50">
            <v>0</v>
          </cell>
          <cell r="M50" t="str">
            <v>Joanna Ferguson</v>
          </cell>
          <cell r="N50" t="str">
            <v>Jon Follows &amp; Workload Meeting Minutes 21/11/12</v>
          </cell>
          <cell r="O50" t="str">
            <v>Helen Pardoe</v>
          </cell>
          <cell r="P50" t="str">
            <v>CO</v>
          </cell>
          <cell r="Q50" t="str">
            <v>COMPLETE</v>
          </cell>
          <cell r="R50">
            <v>1</v>
          </cell>
          <cell r="S50">
            <v>42282</v>
          </cell>
          <cell r="AE50">
            <v>0</v>
          </cell>
          <cell r="AF50">
            <v>42</v>
          </cell>
          <cell r="AG50" t="str">
            <v>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50" t="str">
            <v>CLSD</v>
          </cell>
          <cell r="AI50">
            <v>42282</v>
          </cell>
          <cell r="AO50">
            <v>41848</v>
          </cell>
        </row>
        <row r="51">
          <cell r="A51">
            <v>1154.1500000000001</v>
          </cell>
          <cell r="B51" t="str">
            <v>COR1154.15</v>
          </cell>
          <cell r="C51" t="str">
            <v>UK Link Programme - Transition</v>
          </cell>
          <cell r="E51" t="str">
            <v>CO-CLSD</v>
          </cell>
          <cell r="F51">
            <v>41521</v>
          </cell>
          <cell r="G51">
            <v>0</v>
          </cell>
          <cell r="H51">
            <v>41521</v>
          </cell>
          <cell r="J51">
            <v>0</v>
          </cell>
          <cell r="O51" t="str">
            <v>Dene Williams</v>
          </cell>
          <cell r="P51" t="str">
            <v>BI</v>
          </cell>
          <cell r="Q51" t="str">
            <v>CLOSED</v>
          </cell>
          <cell r="R51">
            <v>0</v>
          </cell>
          <cell r="AE51">
            <v>0</v>
          </cell>
          <cell r="AF51">
            <v>6</v>
          </cell>
          <cell r="AG51" t="str">
            <v>13/04/2015 AT - Set CO-CLSD</v>
          </cell>
        </row>
        <row r="52">
          <cell r="A52">
            <v>1754</v>
          </cell>
          <cell r="B52" t="str">
            <v>COR1754</v>
          </cell>
          <cell r="C52" t="str">
            <v>Revision to File Transfers to Support SC2004 Decommissioning</v>
          </cell>
          <cell r="D52">
            <v>40325</v>
          </cell>
          <cell r="E52" t="str">
            <v>PD-CLSD</v>
          </cell>
          <cell r="F52">
            <v>41165</v>
          </cell>
          <cell r="G52">
            <v>0</v>
          </cell>
          <cell r="H52">
            <v>40086</v>
          </cell>
          <cell r="I52">
            <v>40100</v>
          </cell>
          <cell r="J52">
            <v>0</v>
          </cell>
          <cell r="K52" t="str">
            <v>ADN</v>
          </cell>
          <cell r="M52" t="str">
            <v>Alan Raper</v>
          </cell>
          <cell r="N52" t="str">
            <v>Workload Meeting 30/09/09</v>
          </cell>
          <cell r="O52" t="str">
            <v>Lorraine Cave</v>
          </cell>
          <cell r="P52" t="str">
            <v>CO</v>
          </cell>
          <cell r="Q52" t="str">
            <v>COMPLETE</v>
          </cell>
          <cell r="R52">
            <v>1</v>
          </cell>
          <cell r="T52">
            <v>0</v>
          </cell>
          <cell r="U52">
            <v>40141</v>
          </cell>
          <cell r="V52">
            <v>40155</v>
          </cell>
          <cell r="W52">
            <v>40141</v>
          </cell>
          <cell r="X52">
            <v>40141</v>
          </cell>
          <cell r="Y52" t="str">
            <v>XM2 Review Meeting 24/11/09 &amp; XM2 Review Meeting 19/01/10</v>
          </cell>
          <cell r="Z52">
            <v>98578</v>
          </cell>
          <cell r="AC52" t="str">
            <v>SENT</v>
          </cell>
          <cell r="AD52">
            <v>40326</v>
          </cell>
          <cell r="AE52">
            <v>0</v>
          </cell>
          <cell r="AF52">
            <v>5</v>
          </cell>
          <cell r="AG52"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52" t="str">
            <v>CLSD</v>
          </cell>
          <cell r="AI52">
            <v>41165</v>
          </cell>
          <cell r="AJ52">
            <v>40099</v>
          </cell>
          <cell r="AK52">
            <v>40099</v>
          </cell>
          <cell r="AL52">
            <v>40340</v>
          </cell>
          <cell r="AM52">
            <v>40326</v>
          </cell>
          <cell r="AN52">
            <v>40326</v>
          </cell>
          <cell r="AO52">
            <v>40447</v>
          </cell>
          <cell r="AP52">
            <v>40939</v>
          </cell>
        </row>
        <row r="53">
          <cell r="A53">
            <v>1755</v>
          </cell>
          <cell r="B53" t="str">
            <v>COR1755</v>
          </cell>
          <cell r="C53" t="str">
            <v>Web Site / Tools Replacement</v>
          </cell>
          <cell r="E53" t="str">
            <v>EQ-CLSD</v>
          </cell>
          <cell r="F53">
            <v>41197</v>
          </cell>
          <cell r="G53">
            <v>0</v>
          </cell>
          <cell r="H53">
            <v>40086</v>
          </cell>
          <cell r="J53">
            <v>0</v>
          </cell>
          <cell r="N53" t="str">
            <v>Workload Meeting 30/09/09</v>
          </cell>
          <cell r="O53" t="str">
            <v>Lorraine Cave</v>
          </cell>
          <cell r="P53" t="str">
            <v>BI</v>
          </cell>
          <cell r="Q53" t="str">
            <v>CLOSED</v>
          </cell>
          <cell r="R53">
            <v>0</v>
          </cell>
          <cell r="AE53">
            <v>0</v>
          </cell>
          <cell r="AF53">
            <v>6</v>
          </cell>
          <cell r="AG53"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54">
          <cell r="A54">
            <v>1987</v>
          </cell>
          <cell r="B54" t="str">
            <v>COR1987</v>
          </cell>
          <cell r="C54" t="str">
            <v>Implementation of Modification Proposal 0292 (AQ Appeal Threshold)</v>
          </cell>
          <cell r="D54">
            <v>40898</v>
          </cell>
          <cell r="E54" t="str">
            <v>PD-CLSD</v>
          </cell>
          <cell r="F54">
            <v>41284</v>
          </cell>
          <cell r="G54">
            <v>0</v>
          </cell>
          <cell r="H54">
            <v>40456</v>
          </cell>
          <cell r="I54">
            <v>40470</v>
          </cell>
          <cell r="J54">
            <v>0</v>
          </cell>
          <cell r="K54" t="str">
            <v>ALL</v>
          </cell>
          <cell r="M54" t="str">
            <v>Alan Raper</v>
          </cell>
          <cell r="N54" t="str">
            <v>Workload Meeting 06/10/10</v>
          </cell>
          <cell r="O54" t="str">
            <v>Lorraine Cave</v>
          </cell>
          <cell r="P54" t="str">
            <v>CO</v>
          </cell>
          <cell r="Q54" t="str">
            <v>COMPLETE</v>
          </cell>
          <cell r="R54">
            <v>1</v>
          </cell>
          <cell r="T54">
            <v>0</v>
          </cell>
          <cell r="U54">
            <v>40487</v>
          </cell>
          <cell r="V54">
            <v>40501</v>
          </cell>
          <cell r="W54">
            <v>40884</v>
          </cell>
          <cell r="Y54" t="str">
            <v>Pre Sanction Meeting 29/11/11</v>
          </cell>
          <cell r="Z54">
            <v>199080</v>
          </cell>
          <cell r="AC54" t="str">
            <v>SENT</v>
          </cell>
          <cell r="AD54">
            <v>40899</v>
          </cell>
          <cell r="AE54">
            <v>0</v>
          </cell>
          <cell r="AF54">
            <v>3</v>
          </cell>
          <cell r="AG54"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54" t="str">
            <v>CLSD</v>
          </cell>
          <cell r="AI54">
            <v>41284</v>
          </cell>
          <cell r="AJ54">
            <v>40505</v>
          </cell>
          <cell r="AK54">
            <v>40505</v>
          </cell>
          <cell r="AL54">
            <v>40917</v>
          </cell>
          <cell r="AM54">
            <v>40899</v>
          </cell>
          <cell r="AN54">
            <v>40899</v>
          </cell>
          <cell r="AO54">
            <v>41047</v>
          </cell>
          <cell r="AP54">
            <v>41152</v>
          </cell>
        </row>
        <row r="55">
          <cell r="A55">
            <v>1154.05</v>
          </cell>
          <cell r="B55" t="str">
            <v>COR1154.05</v>
          </cell>
          <cell r="C55" t="str">
            <v>Industry Engagement</v>
          </cell>
          <cell r="E55" t="str">
            <v>PD-CLSD</v>
          </cell>
          <cell r="F55">
            <v>41192</v>
          </cell>
          <cell r="G55">
            <v>0</v>
          </cell>
          <cell r="H55">
            <v>41178</v>
          </cell>
          <cell r="I55">
            <v>41192</v>
          </cell>
          <cell r="J55">
            <v>0</v>
          </cell>
          <cell r="N55" t="str">
            <v>Workload Meeting 26/09/12</v>
          </cell>
          <cell r="O55" t="str">
            <v>Andy Watson</v>
          </cell>
          <cell r="P55" t="str">
            <v>BI</v>
          </cell>
          <cell r="Q55" t="str">
            <v>COMPLETE</v>
          </cell>
          <cell r="R55">
            <v>0</v>
          </cell>
          <cell r="S55">
            <v>41425</v>
          </cell>
          <cell r="AE55">
            <v>0</v>
          </cell>
          <cell r="AF55">
            <v>7</v>
          </cell>
          <cell r="AG55"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55">
            <v>41631</v>
          </cell>
        </row>
        <row r="56">
          <cell r="A56">
            <v>1154.06</v>
          </cell>
          <cell r="B56" t="str">
            <v>COR1154.06</v>
          </cell>
          <cell r="C56" t="str">
            <v>Capability Analysis</v>
          </cell>
          <cell r="E56" t="str">
            <v>PD-CLSD</v>
          </cell>
          <cell r="F56">
            <v>41373</v>
          </cell>
          <cell r="G56">
            <v>0</v>
          </cell>
          <cell r="H56">
            <v>41178</v>
          </cell>
          <cell r="I56">
            <v>41192</v>
          </cell>
          <cell r="J56">
            <v>0</v>
          </cell>
          <cell r="N56" t="str">
            <v>Workload Meeting 26/09/12</v>
          </cell>
          <cell r="O56" t="str">
            <v>Andy Watson</v>
          </cell>
          <cell r="P56" t="str">
            <v>BI</v>
          </cell>
          <cell r="Q56" t="str">
            <v>COMPLETE</v>
          </cell>
          <cell r="R56">
            <v>0</v>
          </cell>
          <cell r="AE56">
            <v>0</v>
          </cell>
          <cell r="AF56">
            <v>7</v>
          </cell>
          <cell r="AG56"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56" t="str">
            <v>CLSD</v>
          </cell>
          <cell r="AI56">
            <v>41373</v>
          </cell>
        </row>
        <row r="57">
          <cell r="A57">
            <v>1154.1300000000001</v>
          </cell>
          <cell r="B57" t="str">
            <v>COR1154.13</v>
          </cell>
          <cell r="C57" t="str">
            <v>Due Diligence &amp; Prototype</v>
          </cell>
          <cell r="E57" t="str">
            <v>EQ-CLSD</v>
          </cell>
          <cell r="F57">
            <v>41386</v>
          </cell>
          <cell r="G57">
            <v>0</v>
          </cell>
          <cell r="H57">
            <v>41296</v>
          </cell>
          <cell r="J57">
            <v>0</v>
          </cell>
          <cell r="N57" t="str">
            <v>Workload Meeting 23/01/2013</v>
          </cell>
          <cell r="O57" t="str">
            <v>Andy Watson</v>
          </cell>
          <cell r="P57" t="str">
            <v>CO</v>
          </cell>
          <cell r="Q57" t="str">
            <v>CLOSED</v>
          </cell>
          <cell r="R57">
            <v>0</v>
          </cell>
          <cell r="S57">
            <v>41386</v>
          </cell>
          <cell r="AE57">
            <v>0</v>
          </cell>
          <cell r="AF57">
            <v>7</v>
          </cell>
        </row>
        <row r="58">
          <cell r="A58" t="str">
            <v>1154a</v>
          </cell>
          <cell r="B58" t="str">
            <v>COR1154a</v>
          </cell>
          <cell r="C58" t="str">
            <v>Project Nexus Other</v>
          </cell>
          <cell r="E58" t="str">
            <v>EQ-CLSD</v>
          </cell>
          <cell r="F58">
            <v>41178</v>
          </cell>
          <cell r="G58">
            <v>0</v>
          </cell>
          <cell r="H58">
            <v>40246</v>
          </cell>
          <cell r="I58">
            <v>41280</v>
          </cell>
          <cell r="J58">
            <v>0</v>
          </cell>
          <cell r="N58" t="str">
            <v>Workload Meeting 10/03/09</v>
          </cell>
          <cell r="O58" t="str">
            <v>Sat Kalsi</v>
          </cell>
          <cell r="P58" t="str">
            <v>BI</v>
          </cell>
          <cell r="Q58" t="str">
            <v>CLOSED</v>
          </cell>
          <cell r="R58">
            <v>0</v>
          </cell>
          <cell r="AE58">
            <v>0</v>
          </cell>
          <cell r="AF58">
            <v>7</v>
          </cell>
          <cell r="AG58"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59">
          <cell r="A59">
            <v>3250</v>
          </cell>
          <cell r="B59" t="str">
            <v>COR3250</v>
          </cell>
          <cell r="C59" t="str">
            <v>Completion and return of a ‘GSR’ spreadsheet provided monthly by NGD</v>
          </cell>
          <cell r="D59">
            <v>41662</v>
          </cell>
          <cell r="E59" t="str">
            <v>PD-CLSD</v>
          </cell>
          <cell r="F59">
            <v>41673</v>
          </cell>
          <cell r="G59">
            <v>0</v>
          </cell>
          <cell r="H59">
            <v>41582</v>
          </cell>
          <cell r="I59">
            <v>41593</v>
          </cell>
          <cell r="J59">
            <v>0</v>
          </cell>
          <cell r="K59" t="str">
            <v>NNW</v>
          </cell>
          <cell r="L59" t="str">
            <v>NGD</v>
          </cell>
          <cell r="M59" t="str">
            <v>Alan Raper</v>
          </cell>
          <cell r="O59" t="str">
            <v>Lorraine Cave</v>
          </cell>
          <cell r="P59" t="str">
            <v>CO</v>
          </cell>
          <cell r="Q59" t="str">
            <v>COMPLETE</v>
          </cell>
          <cell r="R59">
            <v>1</v>
          </cell>
          <cell r="U59">
            <v>41659</v>
          </cell>
          <cell r="V59">
            <v>41669</v>
          </cell>
          <cell r="W59">
            <v>41660</v>
          </cell>
          <cell r="Y59" t="str">
            <v>Pre Sanction 03/12/2013</v>
          </cell>
          <cell r="Z59">
            <v>672</v>
          </cell>
          <cell r="AE59">
            <v>0</v>
          </cell>
          <cell r="AF59">
            <v>5</v>
          </cell>
          <cell r="AG59"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59" t="str">
            <v>CLSD</v>
          </cell>
          <cell r="AI59">
            <v>41673</v>
          </cell>
          <cell r="AJ59">
            <v>41604</v>
          </cell>
          <cell r="AO59">
            <v>41668</v>
          </cell>
          <cell r="AP59">
            <v>41669</v>
          </cell>
        </row>
        <row r="60">
          <cell r="A60">
            <v>3261</v>
          </cell>
          <cell r="B60" t="str">
            <v>COR3261</v>
          </cell>
          <cell r="C60" t="str">
            <v>Shipperless Supply Point Report (AWAITING CONFIRMATION OF CLOSURE)</v>
          </cell>
          <cell r="E60" t="str">
            <v>PD-CLSD</v>
          </cell>
          <cell r="F60">
            <v>42450</v>
          </cell>
          <cell r="G60">
            <v>0</v>
          </cell>
          <cell r="H60">
            <v>41597</v>
          </cell>
          <cell r="I60">
            <v>41610</v>
          </cell>
          <cell r="J60">
            <v>1</v>
          </cell>
          <cell r="K60" t="str">
            <v>ADN</v>
          </cell>
          <cell r="M60" t="str">
            <v>Colin Thomson</v>
          </cell>
          <cell r="N60" t="str">
            <v>Lorraine Cave</v>
          </cell>
          <cell r="O60" t="str">
            <v>Lorraine Cave</v>
          </cell>
          <cell r="P60" t="str">
            <v>CO</v>
          </cell>
          <cell r="Q60" t="str">
            <v>CLOSED</v>
          </cell>
          <cell r="R60">
            <v>1</v>
          </cell>
          <cell r="S60">
            <v>42450</v>
          </cell>
          <cell r="AE60">
            <v>0</v>
          </cell>
          <cell r="AF60">
            <v>3</v>
          </cell>
          <cell r="AG60"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61">
          <cell r="A61">
            <v>3262</v>
          </cell>
          <cell r="B61" t="str">
            <v>COR3262</v>
          </cell>
          <cell r="C61" t="str">
            <v>AQ Review 2014</v>
          </cell>
          <cell r="E61" t="str">
            <v>PD-CLSD</v>
          </cell>
          <cell r="F61">
            <v>41988</v>
          </cell>
          <cell r="G61">
            <v>0</v>
          </cell>
          <cell r="H61">
            <v>41598</v>
          </cell>
          <cell r="J61">
            <v>0</v>
          </cell>
          <cell r="N61" t="str">
            <v>Linda Whitcroft / Lorraine Cave</v>
          </cell>
          <cell r="O61" t="str">
            <v>Lorraine Cave</v>
          </cell>
          <cell r="P61" t="str">
            <v>BI</v>
          </cell>
          <cell r="Q61" t="str">
            <v>COMPLETE</v>
          </cell>
          <cell r="R61">
            <v>0</v>
          </cell>
          <cell r="S61">
            <v>41988</v>
          </cell>
          <cell r="AE61">
            <v>0</v>
          </cell>
          <cell r="AF61">
            <v>6</v>
          </cell>
          <cell r="AG61"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61" t="str">
            <v>CLSD</v>
          </cell>
          <cell r="AI61">
            <v>41988</v>
          </cell>
          <cell r="AO61">
            <v>41917</v>
          </cell>
        </row>
        <row r="62">
          <cell r="A62">
            <v>3005</v>
          </cell>
          <cell r="B62" t="str">
            <v>COR3005</v>
          </cell>
          <cell r="C62" t="str">
            <v>Gemini Exit UIOLI incorrectly linked to Meter ID</v>
          </cell>
          <cell r="D62">
            <v>41614</v>
          </cell>
          <cell r="E62" t="str">
            <v>PD-CLSD</v>
          </cell>
          <cell r="F62">
            <v>41759</v>
          </cell>
          <cell r="G62">
            <v>0</v>
          </cell>
          <cell r="H62">
            <v>41551</v>
          </cell>
          <cell r="J62">
            <v>0</v>
          </cell>
          <cell r="K62" t="str">
            <v>NNW</v>
          </cell>
          <cell r="L62" t="str">
            <v>NGT</v>
          </cell>
          <cell r="M62" t="str">
            <v>Sean McGoldrick</v>
          </cell>
          <cell r="N62" t="str">
            <v>Lee Foster</v>
          </cell>
          <cell r="O62" t="str">
            <v>Andy Earnshaw</v>
          </cell>
          <cell r="P62" t="str">
            <v>CO</v>
          </cell>
          <cell r="Q62" t="str">
            <v>COMPLETE</v>
          </cell>
          <cell r="R62">
            <v>1</v>
          </cell>
          <cell r="W62">
            <v>41604</v>
          </cell>
          <cell r="Y62" t="str">
            <v>Pre Sanction Meeting 19/11/13</v>
          </cell>
          <cell r="Z62">
            <v>5260</v>
          </cell>
          <cell r="AC62" t="str">
            <v>SENT</v>
          </cell>
          <cell r="AD62">
            <v>41642</v>
          </cell>
          <cell r="AE62">
            <v>0</v>
          </cell>
          <cell r="AF62">
            <v>5</v>
          </cell>
          <cell r="AG62"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62" t="str">
            <v>CLSD</v>
          </cell>
          <cell r="AI62">
            <v>41759</v>
          </cell>
          <cell r="AL62">
            <v>41627</v>
          </cell>
          <cell r="AM62">
            <v>41642</v>
          </cell>
          <cell r="AO62">
            <v>41686</v>
          </cell>
          <cell r="AP62">
            <v>41738</v>
          </cell>
        </row>
        <row r="63">
          <cell r="A63">
            <v>3218</v>
          </cell>
          <cell r="B63" t="str">
            <v>COR3218</v>
          </cell>
          <cell r="C63" t="str">
            <v>Gemini Exit DN Adjustment Transparency</v>
          </cell>
          <cell r="D63">
            <v>41614</v>
          </cell>
          <cell r="E63" t="str">
            <v>PD-CLSD</v>
          </cell>
          <cell r="F63">
            <v>41746</v>
          </cell>
          <cell r="G63">
            <v>0</v>
          </cell>
          <cell r="H63">
            <v>41551</v>
          </cell>
          <cell r="J63">
            <v>0</v>
          </cell>
          <cell r="K63" t="str">
            <v>NNW</v>
          </cell>
          <cell r="L63" t="str">
            <v>NGT</v>
          </cell>
          <cell r="M63" t="str">
            <v>Sean McGoldrick</v>
          </cell>
          <cell r="N63" t="str">
            <v>Lee Foster</v>
          </cell>
          <cell r="O63" t="str">
            <v>Andy Earnshaw</v>
          </cell>
          <cell r="P63" t="str">
            <v>CO</v>
          </cell>
          <cell r="Q63" t="str">
            <v>COMPLETE</v>
          </cell>
          <cell r="R63">
            <v>1</v>
          </cell>
          <cell r="W63">
            <v>41604</v>
          </cell>
          <cell r="Y63" t="str">
            <v>Pre Sanction Meeting 19/11/13</v>
          </cell>
          <cell r="Z63">
            <v>3476</v>
          </cell>
          <cell r="AC63" t="str">
            <v>SENT</v>
          </cell>
          <cell r="AD63">
            <v>41642</v>
          </cell>
          <cell r="AE63">
            <v>0</v>
          </cell>
          <cell r="AF63">
            <v>5</v>
          </cell>
          <cell r="AG63"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63" t="str">
            <v>CLSD</v>
          </cell>
          <cell r="AI63">
            <v>41746</v>
          </cell>
          <cell r="AL63">
            <v>41627</v>
          </cell>
          <cell r="AM63">
            <v>41642</v>
          </cell>
          <cell r="AO63">
            <v>41686</v>
          </cell>
          <cell r="AP63">
            <v>41738</v>
          </cell>
        </row>
        <row r="64">
          <cell r="A64">
            <v>1974</v>
          </cell>
          <cell r="B64" t="str">
            <v>COR1974</v>
          </cell>
          <cell r="C64" t="str">
            <v>Shipper Credit Contact Details</v>
          </cell>
          <cell r="D64">
            <v>40469</v>
          </cell>
          <cell r="E64" t="str">
            <v>PD-CLSD</v>
          </cell>
          <cell r="F64">
            <v>40687</v>
          </cell>
          <cell r="G64">
            <v>0</v>
          </cell>
          <cell r="H64">
            <v>40317</v>
          </cell>
          <cell r="I64">
            <v>40332</v>
          </cell>
          <cell r="J64">
            <v>0</v>
          </cell>
          <cell r="K64" t="str">
            <v>ALL</v>
          </cell>
          <cell r="M64" t="str">
            <v>Joel Martin</v>
          </cell>
          <cell r="N64" t="str">
            <v>Workload Meeting 19/05/10</v>
          </cell>
          <cell r="O64" t="str">
            <v>Lorraine Cave</v>
          </cell>
          <cell r="P64" t="str">
            <v>CO</v>
          </cell>
          <cell r="Q64" t="str">
            <v>COMPLETE</v>
          </cell>
          <cell r="R64">
            <v>1</v>
          </cell>
          <cell r="T64">
            <v>0</v>
          </cell>
          <cell r="U64">
            <v>40333</v>
          </cell>
          <cell r="V64">
            <v>40347</v>
          </cell>
          <cell r="W64">
            <v>40438</v>
          </cell>
          <cell r="X64">
            <v>40438</v>
          </cell>
          <cell r="Y64" t="str">
            <v>XM2 Review Meeting 14/09/10</v>
          </cell>
          <cell r="Z64">
            <v>12390</v>
          </cell>
          <cell r="AC64" t="str">
            <v>SENT</v>
          </cell>
          <cell r="AD64">
            <v>40478</v>
          </cell>
          <cell r="AE64">
            <v>0</v>
          </cell>
          <cell r="AF64">
            <v>4</v>
          </cell>
          <cell r="AG64"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64" t="str">
            <v>CLSD</v>
          </cell>
          <cell r="AI64">
            <v>40687</v>
          </cell>
          <cell r="AJ64">
            <v>40332</v>
          </cell>
          <cell r="AK64">
            <v>40332</v>
          </cell>
          <cell r="AL64">
            <v>40483</v>
          </cell>
          <cell r="AM64">
            <v>40492</v>
          </cell>
          <cell r="AO64">
            <v>40533</v>
          </cell>
          <cell r="AP64">
            <v>40588</v>
          </cell>
        </row>
        <row r="65">
          <cell r="A65">
            <v>3852</v>
          </cell>
          <cell r="B65" t="str">
            <v>COR3852</v>
          </cell>
          <cell r="C65" t="str">
            <v>UNC Modification 0534: Maintaining the efficacy of the NTS Optional Commodity (‘shorthaul’) tariff at Bacton entry points</v>
          </cell>
          <cell r="D65">
            <v>42482</v>
          </cell>
          <cell r="E65" t="str">
            <v>PD-CLSD</v>
          </cell>
          <cell r="F65">
            <v>42902</v>
          </cell>
          <cell r="G65">
            <v>0</v>
          </cell>
          <cell r="H65">
            <v>42312</v>
          </cell>
          <cell r="I65">
            <v>42326</v>
          </cell>
          <cell r="J65">
            <v>0</v>
          </cell>
          <cell r="K65" t="str">
            <v>TNO</v>
          </cell>
          <cell r="L65" t="str">
            <v>NGT</v>
          </cell>
          <cell r="M65" t="str">
            <v>Beverley Viney</v>
          </cell>
          <cell r="N65" t="str">
            <v>ICAF - 11/11/15</v>
          </cell>
          <cell r="O65" t="str">
            <v>Lorraine Cave</v>
          </cell>
          <cell r="P65" t="str">
            <v>CO</v>
          </cell>
          <cell r="Q65" t="str">
            <v>COMPLETE</v>
          </cell>
          <cell r="R65">
            <v>0</v>
          </cell>
          <cell r="T65">
            <v>0</v>
          </cell>
          <cell r="U65">
            <v>42359</v>
          </cell>
          <cell r="V65">
            <v>42375</v>
          </cell>
          <cell r="W65">
            <v>42438</v>
          </cell>
          <cell r="X65">
            <v>42489</v>
          </cell>
          <cell r="Y65" t="str">
            <v>Pre-Sanction 01/03/2016</v>
          </cell>
          <cell r="Z65">
            <v>2413</v>
          </cell>
          <cell r="AC65" t="str">
            <v>SENT</v>
          </cell>
          <cell r="AD65">
            <v>42486</v>
          </cell>
          <cell r="AE65">
            <v>1</v>
          </cell>
          <cell r="AF65">
            <v>5</v>
          </cell>
          <cell r="AG65"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65" t="str">
            <v>CLSD</v>
          </cell>
          <cell r="AI65">
            <v>42852</v>
          </cell>
          <cell r="AJ65">
            <v>42359</v>
          </cell>
          <cell r="AK65">
            <v>42359</v>
          </cell>
          <cell r="AL65">
            <v>42496</v>
          </cell>
          <cell r="AM65">
            <v>42486</v>
          </cell>
          <cell r="AN65">
            <v>42486</v>
          </cell>
          <cell r="AO65">
            <v>42554</v>
          </cell>
          <cell r="AP65">
            <v>42853</v>
          </cell>
        </row>
        <row r="66">
          <cell r="A66">
            <v>3882</v>
          </cell>
          <cell r="B66" t="str">
            <v>COR3882</v>
          </cell>
          <cell r="C66" t="str">
            <v>SGN DNS IX Gateway router in Pyramid Park</v>
          </cell>
          <cell r="D66">
            <v>42388</v>
          </cell>
          <cell r="E66" t="str">
            <v>PD-CLSD</v>
          </cell>
          <cell r="F66">
            <v>42689</v>
          </cell>
          <cell r="G66">
            <v>0</v>
          </cell>
          <cell r="H66">
            <v>42324</v>
          </cell>
          <cell r="J66">
            <v>0</v>
          </cell>
          <cell r="K66" t="str">
            <v>NNW</v>
          </cell>
          <cell r="L66" t="str">
            <v>SGN</v>
          </cell>
          <cell r="M66" t="str">
            <v>Colin Thomson</v>
          </cell>
          <cell r="N66" t="str">
            <v>ICAF - 18.11.2015_x000D_
Pre-sanction  BER-12.01.2016</v>
          </cell>
          <cell r="O66" t="str">
            <v>Darran Dredge</v>
          </cell>
          <cell r="P66" t="str">
            <v>CO</v>
          </cell>
          <cell r="Q66" t="str">
            <v>CLOSED</v>
          </cell>
          <cell r="R66">
            <v>0</v>
          </cell>
          <cell r="S66">
            <v>42689</v>
          </cell>
          <cell r="V66">
            <v>42338</v>
          </cell>
          <cell r="W66">
            <v>42381</v>
          </cell>
          <cell r="X66">
            <v>42381</v>
          </cell>
          <cell r="Y66" t="str">
            <v>Pre-Sanction 12.01.2016</v>
          </cell>
          <cell r="Z66">
            <v>1061</v>
          </cell>
          <cell r="AE66">
            <v>0</v>
          </cell>
          <cell r="AF66">
            <v>5</v>
          </cell>
          <cell r="AG66"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66" t="str">
            <v>CLSD</v>
          </cell>
          <cell r="AI66">
            <v>42669</v>
          </cell>
          <cell r="AP66">
            <v>42635</v>
          </cell>
        </row>
        <row r="67">
          <cell r="A67">
            <v>4192</v>
          </cell>
          <cell r="B67" t="str">
            <v>COR4192</v>
          </cell>
          <cell r="C67" t="str">
            <v>Replacement/Upgrade of Demand Estimation Systems and Processes</v>
          </cell>
          <cell r="E67" t="str">
            <v>CO-RCVD</v>
          </cell>
          <cell r="F67">
            <v>42781</v>
          </cell>
          <cell r="G67">
            <v>0</v>
          </cell>
          <cell r="H67">
            <v>42776</v>
          </cell>
          <cell r="J67">
            <v>0</v>
          </cell>
          <cell r="N67" t="str">
            <v>ICAF 15/02/17_x000D_
Pre-Sacnction Approval via email 07/03/17</v>
          </cell>
          <cell r="O67" t="str">
            <v>Emma Rose</v>
          </cell>
          <cell r="P67" t="str">
            <v>CR</v>
          </cell>
          <cell r="Q67" t="str">
            <v>LIVE</v>
          </cell>
          <cell r="R67">
            <v>0</v>
          </cell>
          <cell r="AE67">
            <v>0</v>
          </cell>
          <cell r="AF67">
            <v>6</v>
          </cell>
          <cell r="AG67" t="str">
            <v>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row>
        <row r="68">
          <cell r="A68">
            <v>4188</v>
          </cell>
          <cell r="B68" t="str">
            <v>COR4188</v>
          </cell>
          <cell r="C68" t="str">
            <v>iGMS Evolution Programme (iEP) – National Grid</v>
          </cell>
          <cell r="D68">
            <v>42774</v>
          </cell>
          <cell r="E68" t="str">
            <v>PD-CLSD</v>
          </cell>
          <cell r="F68">
            <v>42902</v>
          </cell>
          <cell r="G68">
            <v>0</v>
          </cell>
          <cell r="H68">
            <v>42773</v>
          </cell>
          <cell r="J68">
            <v>0</v>
          </cell>
          <cell r="K68" t="str">
            <v>TNO</v>
          </cell>
          <cell r="L68" t="str">
            <v>NGT</v>
          </cell>
          <cell r="M68" t="str">
            <v>Beverley Viney</v>
          </cell>
          <cell r="N68" t="str">
            <v>ICAF 15/02/2017_x000D_
Pre-Sanction 28/02/17</v>
          </cell>
          <cell r="O68" t="str">
            <v>Jessica Harris</v>
          </cell>
          <cell r="P68" t="str">
            <v>CO</v>
          </cell>
          <cell r="Q68" t="str">
            <v>COMPLETE</v>
          </cell>
          <cell r="R68">
            <v>0</v>
          </cell>
          <cell r="Y68" t="str">
            <v>Pre-Sanction</v>
          </cell>
          <cell r="AC68" t="str">
            <v>PROD</v>
          </cell>
          <cell r="AD68">
            <v>42802</v>
          </cell>
          <cell r="AE68">
            <v>0</v>
          </cell>
          <cell r="AF68">
            <v>5</v>
          </cell>
          <cell r="AG68"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68" t="str">
            <v>CLSD</v>
          </cell>
          <cell r="AI68">
            <v>42852</v>
          </cell>
          <cell r="AP68">
            <v>42798</v>
          </cell>
        </row>
        <row r="69">
          <cell r="A69">
            <v>4189</v>
          </cell>
          <cell r="B69" t="str">
            <v>COR4189</v>
          </cell>
          <cell r="C69" t="str">
            <v>Measurement history for all NTS Entry and NTS Exit Points between 1st July 2016 and 3rd January 2017</v>
          </cell>
          <cell r="D69">
            <v>42828</v>
          </cell>
          <cell r="E69" t="str">
            <v>PD-CLSD</v>
          </cell>
          <cell r="F69">
            <v>42891</v>
          </cell>
          <cell r="G69">
            <v>0</v>
          </cell>
          <cell r="H69">
            <v>42775</v>
          </cell>
          <cell r="J69">
            <v>0</v>
          </cell>
          <cell r="K69" t="str">
            <v>TNO</v>
          </cell>
          <cell r="L69" t="str">
            <v>NGT</v>
          </cell>
          <cell r="M69" t="str">
            <v>Beverley Viney</v>
          </cell>
          <cell r="N69" t="str">
            <v>ICAF 15/02/2017_x000D_
Pre-Sanction 28/02/17_x000D_
Pre-Sanction 14/03/17</v>
          </cell>
          <cell r="O69" t="str">
            <v>Hannah Reddy</v>
          </cell>
          <cell r="P69" t="str">
            <v>CO</v>
          </cell>
          <cell r="Q69" t="str">
            <v>COMPLETE</v>
          </cell>
          <cell r="R69">
            <v>0</v>
          </cell>
          <cell r="Y69" t="str">
            <v>Pre Sanction</v>
          </cell>
          <cell r="Z69">
            <v>3731</v>
          </cell>
          <cell r="AE69">
            <v>0</v>
          </cell>
          <cell r="AF69">
            <v>5</v>
          </cell>
          <cell r="AG69"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69" t="str">
            <v>CLSD</v>
          </cell>
          <cell r="AI69">
            <v>42891</v>
          </cell>
          <cell r="AP69">
            <v>42881</v>
          </cell>
        </row>
        <row r="70">
          <cell r="A70">
            <v>4211</v>
          </cell>
          <cell r="B70" t="str">
            <v>COR4211</v>
          </cell>
          <cell r="C70" t="str">
            <v>GSR Data Extract</v>
          </cell>
          <cell r="D70">
            <v>42804</v>
          </cell>
          <cell r="E70" t="str">
            <v>CA-RCVD</v>
          </cell>
          <cell r="F70">
            <v>42804</v>
          </cell>
          <cell r="G70">
            <v>0</v>
          </cell>
          <cell r="H70">
            <v>42787</v>
          </cell>
          <cell r="J70">
            <v>0</v>
          </cell>
          <cell r="K70" t="str">
            <v>NNW</v>
          </cell>
          <cell r="L70" t="str">
            <v>NNW NGD</v>
          </cell>
          <cell r="M70" t="str">
            <v>Andy Clasper</v>
          </cell>
          <cell r="N70" t="str">
            <v>ICAF 22/02/17_x000D_
Pre-Sanction Approval via Email 07/03/17</v>
          </cell>
          <cell r="O70" t="str">
            <v>Lorraine Cave</v>
          </cell>
          <cell r="P70" t="str">
            <v>CO</v>
          </cell>
          <cell r="Q70" t="str">
            <v>LIVE</v>
          </cell>
          <cell r="R70">
            <v>0</v>
          </cell>
          <cell r="V70">
            <v>42801</v>
          </cell>
          <cell r="Y70" t="str">
            <v>PRE Sanction</v>
          </cell>
          <cell r="Z70">
            <v>0</v>
          </cell>
          <cell r="AC70" t="str">
            <v>PROD</v>
          </cell>
          <cell r="AD70">
            <v>42804</v>
          </cell>
          <cell r="AE70">
            <v>0</v>
          </cell>
          <cell r="AF70">
            <v>5</v>
          </cell>
          <cell r="AG70" t="str">
            <v>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row>
        <row r="71">
          <cell r="A71">
            <v>4213</v>
          </cell>
          <cell r="B71" t="str">
            <v>COR4213</v>
          </cell>
          <cell r="C71" t="str">
            <v>JCAPS2PI interface Migrations</v>
          </cell>
          <cell r="D71">
            <v>42825</v>
          </cell>
          <cell r="E71" t="str">
            <v>PD-PROD</v>
          </cell>
          <cell r="F71">
            <v>42830</v>
          </cell>
          <cell r="G71">
            <v>0</v>
          </cell>
          <cell r="H71">
            <v>42787</v>
          </cell>
          <cell r="J71">
            <v>0</v>
          </cell>
          <cell r="K71" t="str">
            <v>NNW</v>
          </cell>
          <cell r="L71" t="str">
            <v>NGD</v>
          </cell>
          <cell r="M71" t="str">
            <v>Andy Clasper</v>
          </cell>
          <cell r="N71" t="str">
            <v>ICAF 01/03/17_x000D_
Pre-Sanction 14/03/17 Start Up_x000D_
Pre-Sanction 28/03/17 BER</v>
          </cell>
          <cell r="O71" t="str">
            <v>Nicola Patmore</v>
          </cell>
          <cell r="P71" t="str">
            <v>CO</v>
          </cell>
          <cell r="Q71" t="str">
            <v>LIVE</v>
          </cell>
          <cell r="R71">
            <v>0</v>
          </cell>
          <cell r="V71">
            <v>42803</v>
          </cell>
          <cell r="W71">
            <v>42823</v>
          </cell>
          <cell r="X71">
            <v>42823</v>
          </cell>
          <cell r="Y71" t="str">
            <v>Pre-Sanction</v>
          </cell>
          <cell r="Z71">
            <v>45250</v>
          </cell>
          <cell r="AC71" t="str">
            <v>PROD</v>
          </cell>
          <cell r="AD71">
            <v>42830</v>
          </cell>
          <cell r="AE71">
            <v>0</v>
          </cell>
          <cell r="AF71">
            <v>5</v>
          </cell>
          <cell r="AG71" t="str">
            <v>31/08/17 DC Email for NW confirming closedown dates, I have undated the the CCN date to 30/09/17._x000D_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71">
            <v>42839</v>
          </cell>
          <cell r="AO71">
            <v>42869</v>
          </cell>
          <cell r="AP71">
            <v>43008</v>
          </cell>
        </row>
        <row r="72">
          <cell r="A72">
            <v>3856</v>
          </cell>
          <cell r="B72" t="str">
            <v>COR3856</v>
          </cell>
          <cell r="C72" t="str">
            <v>Demand Side Response related changes</v>
          </cell>
          <cell r="D72">
            <v>42571</v>
          </cell>
          <cell r="E72" t="str">
            <v>CO-CLSD</v>
          </cell>
          <cell r="F72">
            <v>42807</v>
          </cell>
          <cell r="G72">
            <v>1</v>
          </cell>
          <cell r="H72">
            <v>42317</v>
          </cell>
          <cell r="I72">
            <v>42338</v>
          </cell>
          <cell r="J72">
            <v>0</v>
          </cell>
          <cell r="K72" t="str">
            <v>NNW</v>
          </cell>
          <cell r="L72" t="str">
            <v>NGT</v>
          </cell>
          <cell r="M72" t="str">
            <v>Beverley Viney</v>
          </cell>
          <cell r="N72" t="str">
            <v>ICAF 25/11/2015_x000D_
Pre-Sanction 17/05/16 &amp; emailed to pre-sanction group for review on 03/06/16</v>
          </cell>
          <cell r="O72" t="str">
            <v>Nicola Patmore</v>
          </cell>
          <cell r="P72" t="str">
            <v>CO</v>
          </cell>
          <cell r="Q72" t="str">
            <v>COMPLETE</v>
          </cell>
          <cell r="R72">
            <v>0</v>
          </cell>
          <cell r="S72">
            <v>42807</v>
          </cell>
          <cell r="T72">
            <v>85106</v>
          </cell>
          <cell r="U72">
            <v>42461</v>
          </cell>
          <cell r="W72">
            <v>42507</v>
          </cell>
          <cell r="X72">
            <v>42426</v>
          </cell>
          <cell r="Y72" t="str">
            <v>Pre-Sanction 17/05/2016</v>
          </cell>
          <cell r="Z72">
            <v>63423</v>
          </cell>
          <cell r="AC72" t="str">
            <v>SENT</v>
          </cell>
          <cell r="AD72">
            <v>42577</v>
          </cell>
          <cell r="AE72">
            <v>1</v>
          </cell>
          <cell r="AF72">
            <v>5</v>
          </cell>
          <cell r="AG72"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72" t="str">
            <v>CLSD</v>
          </cell>
          <cell r="AI72">
            <v>42716</v>
          </cell>
          <cell r="AJ72">
            <v>42361</v>
          </cell>
          <cell r="AK72">
            <v>42361</v>
          </cell>
          <cell r="AO72">
            <v>42596</v>
          </cell>
          <cell r="AP72">
            <v>42689</v>
          </cell>
        </row>
        <row r="73">
          <cell r="A73">
            <v>1000.04</v>
          </cell>
          <cell r="B73" t="str">
            <v>COR1000.04</v>
          </cell>
          <cell r="C73" t="str">
            <v>VOIP Telephones</v>
          </cell>
          <cell r="E73" t="str">
            <v>CO-CLSD</v>
          </cell>
          <cell r="F73">
            <v>40637</v>
          </cell>
          <cell r="G73">
            <v>0</v>
          </cell>
          <cell r="H73">
            <v>40637</v>
          </cell>
          <cell r="J73">
            <v>0</v>
          </cell>
          <cell r="O73" t="str">
            <v>Iain Collin</v>
          </cell>
          <cell r="P73" t="str">
            <v>BI</v>
          </cell>
          <cell r="Q73" t="str">
            <v>CLOSED</v>
          </cell>
          <cell r="R73">
            <v>0</v>
          </cell>
          <cell r="S73">
            <v>40637</v>
          </cell>
          <cell r="AE73">
            <v>0</v>
          </cell>
          <cell r="AF73">
            <v>7</v>
          </cell>
          <cell r="AG73" t="str">
            <v xml:space="preserve">04/04/11 AK - This section of the Programme is no longer valid. It has been loaded onto the Tracking Sheet but closed down to ensure audit is visible for completion of the full Telecoms Programme.
</v>
          </cell>
        </row>
        <row r="74">
          <cell r="A74">
            <v>1154.07</v>
          </cell>
          <cell r="B74" t="str">
            <v>COR1154.07</v>
          </cell>
          <cell r="C74" t="str">
            <v>Architecture &amp; Technology Options</v>
          </cell>
          <cell r="E74" t="str">
            <v>PD-CLSD</v>
          </cell>
          <cell r="F74">
            <v>41373</v>
          </cell>
          <cell r="G74">
            <v>0</v>
          </cell>
          <cell r="H74">
            <v>41178</v>
          </cell>
          <cell r="I74">
            <v>41192</v>
          </cell>
          <cell r="J74">
            <v>0</v>
          </cell>
          <cell r="N74" t="str">
            <v>Workload Meeting 26/09/12</v>
          </cell>
          <cell r="O74" t="str">
            <v>Andy Watson</v>
          </cell>
          <cell r="P74" t="str">
            <v>BI</v>
          </cell>
          <cell r="Q74" t="str">
            <v>COMPLETE</v>
          </cell>
          <cell r="R74">
            <v>0</v>
          </cell>
          <cell r="AE74">
            <v>0</v>
          </cell>
          <cell r="AF74">
            <v>7</v>
          </cell>
          <cell r="AG7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74" t="str">
            <v>CLSD</v>
          </cell>
          <cell r="AI74">
            <v>41373</v>
          </cell>
        </row>
        <row r="75">
          <cell r="A75">
            <v>2650</v>
          </cell>
          <cell r="B75" t="str">
            <v>COR2650</v>
          </cell>
          <cell r="C75" t="str">
            <v>Analysis &amp; Development of Options to Sustain UK-Link until 2016</v>
          </cell>
          <cell r="E75" t="str">
            <v>PD-CLSD</v>
          </cell>
          <cell r="F75">
            <v>41285</v>
          </cell>
          <cell r="G75">
            <v>0</v>
          </cell>
          <cell r="H75">
            <v>41053</v>
          </cell>
          <cell r="J75">
            <v>0</v>
          </cell>
          <cell r="N75" t="str">
            <v>Workload Meeting 30/05/12</v>
          </cell>
          <cell r="O75" t="str">
            <v>Sat Kalsi</v>
          </cell>
          <cell r="P75" t="str">
            <v>BI</v>
          </cell>
          <cell r="Q75" t="str">
            <v>COMPLETE</v>
          </cell>
          <cell r="R75">
            <v>0</v>
          </cell>
          <cell r="S75">
            <v>41285</v>
          </cell>
          <cell r="AE75">
            <v>0</v>
          </cell>
          <cell r="AF75">
            <v>7</v>
          </cell>
          <cell r="AG75"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75" t="str">
            <v>CLSD</v>
          </cell>
          <cell r="AI75">
            <v>42122</v>
          </cell>
        </row>
        <row r="76">
          <cell r="A76">
            <v>3234.1</v>
          </cell>
          <cell r="B76" t="str">
            <v>COR3234.1</v>
          </cell>
          <cell r="C76" t="str">
            <v>Unregistered Supply Points – Portfolio Clearance Initiative – Stage 2</v>
          </cell>
          <cell r="D76">
            <v>41675</v>
          </cell>
          <cell r="E76" t="str">
            <v>PD-CLSD</v>
          </cell>
          <cell r="F76">
            <v>42012</v>
          </cell>
          <cell r="G76">
            <v>0</v>
          </cell>
          <cell r="H76">
            <v>41610</v>
          </cell>
          <cell r="I76">
            <v>41621</v>
          </cell>
          <cell r="J76">
            <v>1</v>
          </cell>
          <cell r="K76" t="str">
            <v>ADN</v>
          </cell>
          <cell r="M76" t="str">
            <v>Colin Thomson</v>
          </cell>
          <cell r="O76" t="str">
            <v>Lorraine Cave</v>
          </cell>
          <cell r="P76" t="str">
            <v>CO</v>
          </cell>
          <cell r="Q76" t="str">
            <v>COMPLETE</v>
          </cell>
          <cell r="R76">
            <v>1</v>
          </cell>
          <cell r="S76">
            <v>42012</v>
          </cell>
          <cell r="U76">
            <v>41648</v>
          </cell>
          <cell r="V76">
            <v>41661</v>
          </cell>
          <cell r="W76">
            <v>41674</v>
          </cell>
          <cell r="Y76" t="str">
            <v>Pre Sanction Meeting 21/01/14</v>
          </cell>
          <cell r="Z76">
            <v>166138</v>
          </cell>
          <cell r="AC76" t="str">
            <v>SENT</v>
          </cell>
          <cell r="AD76">
            <v>41702</v>
          </cell>
          <cell r="AE76">
            <v>0</v>
          </cell>
          <cell r="AF76">
            <v>3</v>
          </cell>
          <cell r="AG76" t="str">
            <v>Previously logged as COR3275</v>
          </cell>
          <cell r="AH76" t="str">
            <v>CLSD</v>
          </cell>
          <cell r="AI76">
            <v>42012</v>
          </cell>
          <cell r="AJ76">
            <v>41647</v>
          </cell>
          <cell r="AL76">
            <v>41688</v>
          </cell>
          <cell r="AM76">
            <v>41703</v>
          </cell>
          <cell r="AO76">
            <v>41897</v>
          </cell>
        </row>
        <row r="77">
          <cell r="A77">
            <v>3283</v>
          </cell>
          <cell r="B77" t="str">
            <v>COR3283</v>
          </cell>
          <cell r="C77" t="str">
            <v>Recording of DN Siteworks’ / New Network Connection Reference in Central systems_x000D_
(ON HOLD PENDING NEW CO)</v>
          </cell>
          <cell r="E77" t="str">
            <v>BE-CLSD</v>
          </cell>
          <cell r="F77">
            <v>41893</v>
          </cell>
          <cell r="G77">
            <v>0</v>
          </cell>
          <cell r="H77">
            <v>41624</v>
          </cell>
          <cell r="I77">
            <v>41639</v>
          </cell>
          <cell r="J77">
            <v>1</v>
          </cell>
          <cell r="K77" t="str">
            <v>ADN</v>
          </cell>
          <cell r="M77" t="str">
            <v>Joel Martin</v>
          </cell>
          <cell r="N77" t="str">
            <v>ICAF Meeting 18/12/13</v>
          </cell>
          <cell r="O77" t="str">
            <v>Helen Gohil</v>
          </cell>
          <cell r="P77" t="str">
            <v>CO</v>
          </cell>
          <cell r="Q77" t="str">
            <v>CLOSED</v>
          </cell>
          <cell r="R77">
            <v>1</v>
          </cell>
          <cell r="S77">
            <v>41893</v>
          </cell>
          <cell r="U77">
            <v>41730</v>
          </cell>
          <cell r="V77">
            <v>41743</v>
          </cell>
          <cell r="AE77">
            <v>0</v>
          </cell>
          <cell r="AF77">
            <v>3</v>
          </cell>
          <cell r="AG77" t="str">
            <v>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77">
            <v>41670</v>
          </cell>
        </row>
        <row r="78">
          <cell r="A78">
            <v>2944</v>
          </cell>
          <cell r="B78" t="str">
            <v>COR2944</v>
          </cell>
          <cell r="C78" t="str">
            <v>Single one-off complete supply point data extract for National Grid Distribution</v>
          </cell>
          <cell r="D78">
            <v>41522</v>
          </cell>
          <cell r="E78" t="str">
            <v>PD-CLSD</v>
          </cell>
          <cell r="F78">
            <v>41702</v>
          </cell>
          <cell r="G78">
            <v>0</v>
          </cell>
          <cell r="H78">
            <v>41323</v>
          </cell>
          <cell r="I78">
            <v>41337</v>
          </cell>
          <cell r="J78">
            <v>0</v>
          </cell>
          <cell r="K78" t="str">
            <v>NNW</v>
          </cell>
          <cell r="L78" t="str">
            <v>NGD</v>
          </cell>
          <cell r="M78" t="str">
            <v>Alan Raper</v>
          </cell>
          <cell r="N78" t="str">
            <v>Workload Meeting 20/02/13</v>
          </cell>
          <cell r="O78" t="str">
            <v>Lorraine Cave</v>
          </cell>
          <cell r="P78" t="str">
            <v>CO</v>
          </cell>
          <cell r="Q78" t="str">
            <v>COMPLETE</v>
          </cell>
          <cell r="R78">
            <v>1</v>
          </cell>
          <cell r="X78">
            <v>41513</v>
          </cell>
          <cell r="Y78" t="str">
            <v>Pre Sanction Meeting 27/08/13</v>
          </cell>
          <cell r="Z78">
            <v>8198</v>
          </cell>
          <cell r="AE78">
            <v>0</v>
          </cell>
          <cell r="AF78">
            <v>5</v>
          </cell>
          <cell r="AG78"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78" t="str">
            <v>CLSD</v>
          </cell>
          <cell r="AI78">
            <v>41702</v>
          </cell>
          <cell r="AL78">
            <v>41535</v>
          </cell>
          <cell r="AO78">
            <v>41536</v>
          </cell>
          <cell r="AP78">
            <v>41687</v>
          </cell>
        </row>
        <row r="79">
          <cell r="A79">
            <v>2313</v>
          </cell>
          <cell r="B79" t="str">
            <v>xrn2313</v>
          </cell>
          <cell r="C79" t="str">
            <v>DDS File Amendment</v>
          </cell>
          <cell r="E79" t="str">
            <v>PD-CLSD</v>
          </cell>
          <cell r="F79">
            <v>40756</v>
          </cell>
          <cell r="G79">
            <v>0</v>
          </cell>
          <cell r="H79">
            <v>40683</v>
          </cell>
          <cell r="I79">
            <v>40697</v>
          </cell>
          <cell r="J79">
            <v>0</v>
          </cell>
          <cell r="K79" t="str">
            <v>NNW</v>
          </cell>
          <cell r="L79" t="str">
            <v>NGN</v>
          </cell>
          <cell r="M79" t="str">
            <v>Joanna Fergusson</v>
          </cell>
          <cell r="O79" t="str">
            <v>Ian Wilson</v>
          </cell>
          <cell r="P79" t="str">
            <v>CR</v>
          </cell>
          <cell r="Q79" t="str">
            <v>COMPLETE</v>
          </cell>
          <cell r="R79">
            <v>1</v>
          </cell>
          <cell r="AE79">
            <v>0</v>
          </cell>
          <cell r="AG79"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79" t="str">
            <v>CLSD</v>
          </cell>
          <cell r="AI79">
            <v>40756</v>
          </cell>
          <cell r="AP79">
            <v>40703</v>
          </cell>
        </row>
        <row r="80">
          <cell r="A80">
            <v>1857</v>
          </cell>
          <cell r="B80" t="str">
            <v>COR1857</v>
          </cell>
          <cell r="C80" t="str">
            <v>CSEPs Reconciliation Line in the Sand</v>
          </cell>
          <cell r="E80" t="str">
            <v>EQ-CLSD</v>
          </cell>
          <cell r="F80">
            <v>41592</v>
          </cell>
          <cell r="G80">
            <v>0</v>
          </cell>
          <cell r="H80">
            <v>40322</v>
          </cell>
          <cell r="J80">
            <v>0</v>
          </cell>
          <cell r="N80" t="str">
            <v>Workload Meeting 02/06/10</v>
          </cell>
          <cell r="O80" t="str">
            <v>Lorraine Cave</v>
          </cell>
          <cell r="P80" t="str">
            <v>BI</v>
          </cell>
          <cell r="Q80" t="str">
            <v>CLOSED</v>
          </cell>
          <cell r="R80">
            <v>0</v>
          </cell>
          <cell r="AE80">
            <v>0</v>
          </cell>
          <cell r="AF80">
            <v>6</v>
          </cell>
          <cell r="AG80"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1">
          <cell r="A81">
            <v>1858</v>
          </cell>
          <cell r="B81" t="str">
            <v>COR1858</v>
          </cell>
          <cell r="C81" t="str">
            <v>CSEPs Reconciliation I&amp;C Portfolio Report</v>
          </cell>
          <cell r="E81" t="str">
            <v>EQ-CLSD</v>
          </cell>
          <cell r="F81">
            <v>41592</v>
          </cell>
          <cell r="G81">
            <v>0</v>
          </cell>
          <cell r="H81">
            <v>40322</v>
          </cell>
          <cell r="J81">
            <v>0</v>
          </cell>
          <cell r="N81" t="str">
            <v>Workload Meeting 02/06/10</v>
          </cell>
          <cell r="O81" t="str">
            <v>Lorraine Cave</v>
          </cell>
          <cell r="P81" t="str">
            <v>BI</v>
          </cell>
          <cell r="Q81" t="str">
            <v>CLOSED</v>
          </cell>
          <cell r="R81">
            <v>0</v>
          </cell>
          <cell r="AE81">
            <v>0</v>
          </cell>
          <cell r="AF81">
            <v>6</v>
          </cell>
          <cell r="AG81"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2">
          <cell r="A82">
            <v>2678</v>
          </cell>
          <cell r="B82" t="str">
            <v>COR2678</v>
          </cell>
          <cell r="C82" t="str">
            <v>AQ Amendment Window - Weekly Reports</v>
          </cell>
          <cell r="E82" t="str">
            <v>CO-CLSD</v>
          </cell>
          <cell r="F82">
            <v>41095</v>
          </cell>
          <cell r="G82">
            <v>0</v>
          </cell>
          <cell r="H82">
            <v>41081</v>
          </cell>
          <cell r="I82">
            <v>41095</v>
          </cell>
          <cell r="J82">
            <v>0</v>
          </cell>
          <cell r="K82" t="str">
            <v>ADN</v>
          </cell>
          <cell r="M82" t="str">
            <v>Joel Martin</v>
          </cell>
          <cell r="N82" t="str">
            <v>Workload Meeting 27/06/12</v>
          </cell>
          <cell r="O82" t="str">
            <v>Lorraine Cave</v>
          </cell>
          <cell r="P82" t="str">
            <v>CO</v>
          </cell>
          <cell r="Q82" t="str">
            <v>CLOSED</v>
          </cell>
          <cell r="R82">
            <v>1</v>
          </cell>
          <cell r="S82">
            <v>41095</v>
          </cell>
          <cell r="AE82">
            <v>0</v>
          </cell>
          <cell r="AF82">
            <v>3</v>
          </cell>
          <cell r="AG82" t="str">
            <v xml:space="preserve">05/07/12 KB - E mail received from Joel Martin authorising closure of this CO.  This is in response to communication between Joel and Harvey with regard to merging COR2678 with COR2521.    </v>
          </cell>
        </row>
        <row r="83">
          <cell r="A83">
            <v>2178</v>
          </cell>
          <cell r="B83" t="str">
            <v>COR2178</v>
          </cell>
          <cell r="C83" t="str">
            <v>EU3 - 21 Day Switching Timescales (Analysis)</v>
          </cell>
          <cell r="E83" t="str">
            <v>PD-CLSD</v>
          </cell>
          <cell r="F83">
            <v>40674</v>
          </cell>
          <cell r="G83">
            <v>1</v>
          </cell>
          <cell r="H83">
            <v>40578</v>
          </cell>
          <cell r="I83">
            <v>40592</v>
          </cell>
          <cell r="J83">
            <v>0</v>
          </cell>
          <cell r="K83" t="str">
            <v>ALL</v>
          </cell>
          <cell r="M83" t="str">
            <v>Ruth Thomas</v>
          </cell>
          <cell r="N83" t="str">
            <v>Workload Meeting 12/01/11</v>
          </cell>
          <cell r="O83" t="str">
            <v>Lorraine Cave</v>
          </cell>
          <cell r="P83" t="str">
            <v>CO</v>
          </cell>
          <cell r="Q83" t="str">
            <v>COMPLETE</v>
          </cell>
          <cell r="R83">
            <v>1</v>
          </cell>
          <cell r="T83">
            <v>29260</v>
          </cell>
          <cell r="U83">
            <v>40606</v>
          </cell>
          <cell r="V83">
            <v>40620</v>
          </cell>
          <cell r="AE83">
            <v>0</v>
          </cell>
          <cell r="AF83">
            <v>3</v>
          </cell>
          <cell r="AG83"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83" t="str">
            <v>PROD</v>
          </cell>
          <cell r="AI83">
            <v>40674</v>
          </cell>
          <cell r="AJ83">
            <v>40604</v>
          </cell>
          <cell r="AP83">
            <v>41004</v>
          </cell>
        </row>
        <row r="84">
          <cell r="A84">
            <v>1827</v>
          </cell>
          <cell r="B84" t="str">
            <v>COR1827</v>
          </cell>
          <cell r="C84" t="str">
            <v>Unique Sites Feasibility &amp; Analysis</v>
          </cell>
          <cell r="E84" t="str">
            <v>PD-CLSD</v>
          </cell>
          <cell r="F84">
            <v>41338</v>
          </cell>
          <cell r="G84">
            <v>0</v>
          </cell>
          <cell r="H84">
            <v>40184</v>
          </cell>
          <cell r="I84">
            <v>40225</v>
          </cell>
          <cell r="J84">
            <v>0</v>
          </cell>
          <cell r="N84" t="str">
            <v>Workload Meeting 06/01/10</v>
          </cell>
          <cell r="O84" t="str">
            <v>Sat Kalsi</v>
          </cell>
          <cell r="P84" t="str">
            <v>BI</v>
          </cell>
          <cell r="Q84" t="str">
            <v>COMPLETE</v>
          </cell>
          <cell r="R84">
            <v>0</v>
          </cell>
          <cell r="AE84">
            <v>0</v>
          </cell>
          <cell r="AF84">
            <v>6</v>
          </cell>
          <cell r="AG84"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84" t="str">
            <v>CLSD</v>
          </cell>
          <cell r="AI84">
            <v>41338</v>
          </cell>
        </row>
        <row r="85">
          <cell r="A85">
            <v>1832</v>
          </cell>
          <cell r="B85" t="str">
            <v>COR1832</v>
          </cell>
          <cell r="C85" t="str">
            <v>Data Centre Hosting &amp; Service Management Phase 2
(formally Delivery of Bluetac)</v>
          </cell>
          <cell r="D85">
            <v>40358</v>
          </cell>
          <cell r="E85" t="str">
            <v>PD-CLSD</v>
          </cell>
          <cell r="F85">
            <v>40847</v>
          </cell>
          <cell r="G85">
            <v>0</v>
          </cell>
          <cell r="H85">
            <v>40189</v>
          </cell>
          <cell r="I85">
            <v>40294</v>
          </cell>
          <cell r="J85">
            <v>0</v>
          </cell>
          <cell r="N85" t="str">
            <v>Workload Meeting 13/01/10</v>
          </cell>
          <cell r="O85" t="str">
            <v>Chris Fears</v>
          </cell>
          <cell r="P85" t="str">
            <v>BI</v>
          </cell>
          <cell r="Q85" t="str">
            <v>COMPLETE</v>
          </cell>
          <cell r="R85">
            <v>0</v>
          </cell>
          <cell r="V85">
            <v>40358</v>
          </cell>
          <cell r="W85">
            <v>40358</v>
          </cell>
          <cell r="X85">
            <v>40358</v>
          </cell>
          <cell r="Y85" t="str">
            <v>XEC</v>
          </cell>
          <cell r="AC85" t="str">
            <v>PROD</v>
          </cell>
          <cell r="AD85">
            <v>40358</v>
          </cell>
          <cell r="AE85">
            <v>0</v>
          </cell>
          <cell r="AF85">
            <v>7</v>
          </cell>
          <cell r="AG85"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85" t="str">
            <v>CLSD</v>
          </cell>
          <cell r="AI85">
            <v>40847</v>
          </cell>
          <cell r="AO85">
            <v>40574</v>
          </cell>
          <cell r="AP85">
            <v>40847</v>
          </cell>
        </row>
        <row r="86">
          <cell r="A86">
            <v>1854</v>
          </cell>
          <cell r="B86" t="str">
            <v>COR1854</v>
          </cell>
          <cell r="C86" t="str">
            <v>CSEPs Reconciliation BAL &amp; AIR File</v>
          </cell>
          <cell r="E86" t="str">
            <v>EQ-CLSD</v>
          </cell>
          <cell r="F86">
            <v>41592</v>
          </cell>
          <cell r="G86">
            <v>0</v>
          </cell>
          <cell r="H86">
            <v>40322</v>
          </cell>
          <cell r="J86">
            <v>0</v>
          </cell>
          <cell r="N86" t="str">
            <v>Workload Meeting 02/06/10</v>
          </cell>
          <cell r="O86" t="str">
            <v>Lorraine Cave</v>
          </cell>
          <cell r="P86" t="str">
            <v>BI</v>
          </cell>
          <cell r="Q86" t="str">
            <v>CLOSED</v>
          </cell>
          <cell r="R86">
            <v>0</v>
          </cell>
          <cell r="AE86">
            <v>0</v>
          </cell>
          <cell r="AF86">
            <v>6</v>
          </cell>
          <cell r="AG8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7">
          <cell r="A87">
            <v>3403</v>
          </cell>
          <cell r="B87" t="str">
            <v>COR3403</v>
          </cell>
          <cell r="C87" t="str">
            <v>Set-up of New DMSP</v>
          </cell>
          <cell r="D87">
            <v>41927</v>
          </cell>
          <cell r="E87" t="str">
            <v>PD-CLSD</v>
          </cell>
          <cell r="F87">
            <v>42902</v>
          </cell>
          <cell r="G87">
            <v>0</v>
          </cell>
          <cell r="H87">
            <v>41787</v>
          </cell>
          <cell r="I87">
            <v>41800</v>
          </cell>
          <cell r="J87">
            <v>1</v>
          </cell>
          <cell r="K87" t="str">
            <v>NNW</v>
          </cell>
          <cell r="L87" t="str">
            <v>NGD, NGN &amp; WWU</v>
          </cell>
          <cell r="M87" t="str">
            <v xml:space="preserve"> Ruth Thomas</v>
          </cell>
          <cell r="N87" t="str">
            <v>ICAF Meeting 28/05/14</v>
          </cell>
          <cell r="O87" t="str">
            <v>Darran Dredge</v>
          </cell>
          <cell r="P87" t="str">
            <v>CO</v>
          </cell>
          <cell r="Q87" t="str">
            <v>COMPLETE</v>
          </cell>
          <cell r="R87">
            <v>1</v>
          </cell>
          <cell r="S87">
            <v>42758</v>
          </cell>
          <cell r="T87">
            <v>0</v>
          </cell>
          <cell r="U87">
            <v>41835</v>
          </cell>
          <cell r="V87">
            <v>41848</v>
          </cell>
          <cell r="W87">
            <v>41893</v>
          </cell>
          <cell r="Y87" t="str">
            <v>Pre Sanction Meeting 09/09/14</v>
          </cell>
          <cell r="Z87">
            <v>59800</v>
          </cell>
          <cell r="AC87" t="str">
            <v>SENT</v>
          </cell>
          <cell r="AD87">
            <v>41948</v>
          </cell>
          <cell r="AE87">
            <v>0</v>
          </cell>
          <cell r="AF87">
            <v>5</v>
          </cell>
          <cell r="AG87"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87" t="str">
            <v>CLSD</v>
          </cell>
          <cell r="AI87">
            <v>42758</v>
          </cell>
          <cell r="AJ87">
            <v>41820</v>
          </cell>
          <cell r="AL87">
            <v>41940</v>
          </cell>
          <cell r="AM87">
            <v>41948</v>
          </cell>
          <cell r="AP87">
            <v>42758</v>
          </cell>
        </row>
        <row r="88">
          <cell r="A88">
            <v>3402</v>
          </cell>
          <cell r="B88" t="str">
            <v>COR3402</v>
          </cell>
          <cell r="C88" t="str">
            <v>Reporting Registration Status</v>
          </cell>
          <cell r="D88">
            <v>41845</v>
          </cell>
          <cell r="E88" t="str">
            <v>PD-CLSD</v>
          </cell>
          <cell r="F88">
            <v>41942</v>
          </cell>
          <cell r="G88">
            <v>0</v>
          </cell>
          <cell r="H88">
            <v>41786</v>
          </cell>
          <cell r="I88">
            <v>41799</v>
          </cell>
          <cell r="J88">
            <v>1</v>
          </cell>
          <cell r="K88" t="str">
            <v>NNW</v>
          </cell>
          <cell r="L88" t="str">
            <v>SGN</v>
          </cell>
          <cell r="M88" t="str">
            <v>Colin Thomson</v>
          </cell>
          <cell r="N88" t="str">
            <v>ICAF Meeting 28/05/14</v>
          </cell>
          <cell r="O88" t="str">
            <v>Lorraine Cave</v>
          </cell>
          <cell r="P88" t="str">
            <v>CO</v>
          </cell>
          <cell r="Q88" t="str">
            <v>COMPLETE</v>
          </cell>
          <cell r="R88">
            <v>1</v>
          </cell>
          <cell r="S88">
            <v>41942</v>
          </cell>
          <cell r="U88">
            <v>41822</v>
          </cell>
          <cell r="V88">
            <v>41835</v>
          </cell>
          <cell r="W88">
            <v>41844</v>
          </cell>
          <cell r="Y88" t="str">
            <v>Pre Sanction Review Meeting 22/07/14</v>
          </cell>
          <cell r="Z88">
            <v>3168</v>
          </cell>
          <cell r="AC88" t="str">
            <v>PROD</v>
          </cell>
          <cell r="AD88">
            <v>41845</v>
          </cell>
          <cell r="AE88">
            <v>0</v>
          </cell>
          <cell r="AF88">
            <v>5</v>
          </cell>
          <cell r="AG88"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88" t="str">
            <v>CLSD</v>
          </cell>
          <cell r="AI88">
            <v>41942</v>
          </cell>
          <cell r="AJ88">
            <v>41820</v>
          </cell>
          <cell r="AL88">
            <v>41859</v>
          </cell>
          <cell r="AO88">
            <v>41894</v>
          </cell>
          <cell r="AP88">
            <v>41942</v>
          </cell>
        </row>
        <row r="89">
          <cell r="A89">
            <v>1000.11</v>
          </cell>
          <cell r="B89" t="str">
            <v>COR1000.11</v>
          </cell>
          <cell r="C89" t="str">
            <v>XP1 Replacement</v>
          </cell>
          <cell r="E89" t="str">
            <v>PD-CLSD</v>
          </cell>
          <cell r="F89">
            <v>41835</v>
          </cell>
          <cell r="G89">
            <v>0</v>
          </cell>
          <cell r="H89">
            <v>41299</v>
          </cell>
          <cell r="J89">
            <v>0</v>
          </cell>
          <cell r="O89" t="str">
            <v>Chris Fears</v>
          </cell>
          <cell r="P89" t="str">
            <v>CO</v>
          </cell>
          <cell r="Q89" t="str">
            <v>COMPLETE</v>
          </cell>
          <cell r="R89">
            <v>0</v>
          </cell>
          <cell r="S89">
            <v>41835</v>
          </cell>
          <cell r="AE89">
            <v>0</v>
          </cell>
          <cell r="AF89">
            <v>7</v>
          </cell>
          <cell r="AG89" t="str">
            <v>29/07/15 Cm: CCN filed in the configuration library_x000D_
_x000D_
15/07/14 Approved closedown document provided by Rebecca Russon.  Imp date taken from P Plan.</v>
          </cell>
          <cell r="AH89" t="str">
            <v>CLSD</v>
          </cell>
          <cell r="AI89">
            <v>41835</v>
          </cell>
          <cell r="AO89">
            <v>41646</v>
          </cell>
        </row>
        <row r="90">
          <cell r="A90">
            <v>2557.1</v>
          </cell>
          <cell r="B90" t="str">
            <v>COR2557.1</v>
          </cell>
          <cell r="C90" t="str">
            <v>Revisions to the Metering Charges Pricing Programme - Phase 2</v>
          </cell>
          <cell r="E90" t="str">
            <v>CO-CLSD</v>
          </cell>
          <cell r="G90">
            <v>0</v>
          </cell>
          <cell r="J90">
            <v>0</v>
          </cell>
          <cell r="O90" t="str">
            <v>Lorraine Cave</v>
          </cell>
          <cell r="P90" t="str">
            <v>CO</v>
          </cell>
          <cell r="Q90" t="str">
            <v>CLOSED</v>
          </cell>
          <cell r="R90">
            <v>0</v>
          </cell>
          <cell r="S90">
            <v>41822</v>
          </cell>
          <cell r="AE90">
            <v>0</v>
          </cell>
        </row>
        <row r="91">
          <cell r="A91">
            <v>1154</v>
          </cell>
          <cell r="B91" t="str">
            <v>COR1154</v>
          </cell>
          <cell r="C91" t="str">
            <v xml:space="preserve">UK Link Programme </v>
          </cell>
          <cell r="D91">
            <v>39952</v>
          </cell>
          <cell r="E91" t="str">
            <v>PD-PROD</v>
          </cell>
          <cell r="F91">
            <v>41143</v>
          </cell>
          <cell r="G91">
            <v>0</v>
          </cell>
          <cell r="H91">
            <v>39510</v>
          </cell>
          <cell r="I91">
            <v>39961</v>
          </cell>
          <cell r="J91">
            <v>0</v>
          </cell>
          <cell r="N91" t="str">
            <v>Prioritisation Meeting 05/03/08</v>
          </cell>
          <cell r="O91" t="str">
            <v>Paul Toolan</v>
          </cell>
          <cell r="P91" t="str">
            <v>BI</v>
          </cell>
          <cell r="Q91" t="str">
            <v>LIVE</v>
          </cell>
          <cell r="R91">
            <v>0</v>
          </cell>
          <cell r="V91">
            <v>39952</v>
          </cell>
          <cell r="W91">
            <v>39952</v>
          </cell>
          <cell r="X91">
            <v>39952</v>
          </cell>
          <cell r="Y91" t="str">
            <v>Project Board Meeting on 19/05/09</v>
          </cell>
          <cell r="AC91" t="str">
            <v>PROD</v>
          </cell>
          <cell r="AD91">
            <v>39952</v>
          </cell>
          <cell r="AE91">
            <v>0</v>
          </cell>
          <cell r="AF91">
            <v>7</v>
          </cell>
          <cell r="AG91" t="str">
            <v>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91" t="str">
            <v>PROD</v>
          </cell>
          <cell r="AI91">
            <v>41143</v>
          </cell>
          <cell r="AL91">
            <v>41155</v>
          </cell>
        </row>
        <row r="92">
          <cell r="A92">
            <v>2235</v>
          </cell>
          <cell r="B92" t="str">
            <v>COR2235</v>
          </cell>
          <cell r="C92" t="str">
            <v>Implementation of DNPC08</v>
          </cell>
          <cell r="E92" t="str">
            <v>BE-CLSD</v>
          </cell>
          <cell r="F92">
            <v>41262</v>
          </cell>
          <cell r="G92">
            <v>0</v>
          </cell>
          <cell r="H92">
            <v>40590</v>
          </cell>
          <cell r="I92">
            <v>40604</v>
          </cell>
          <cell r="J92">
            <v>0</v>
          </cell>
          <cell r="K92" t="str">
            <v>ADN</v>
          </cell>
          <cell r="M92" t="str">
            <v>Alan Raper</v>
          </cell>
          <cell r="N92" t="str">
            <v>Workload Meeting 23/02/11</v>
          </cell>
          <cell r="O92" t="str">
            <v>Lorraine Cave</v>
          </cell>
          <cell r="P92" t="str">
            <v>CO</v>
          </cell>
          <cell r="Q92" t="str">
            <v>CLOSED</v>
          </cell>
          <cell r="R92">
            <v>1</v>
          </cell>
          <cell r="T92">
            <v>0</v>
          </cell>
          <cell r="U92">
            <v>40707</v>
          </cell>
          <cell r="V92">
            <v>40721</v>
          </cell>
          <cell r="W92">
            <v>40751</v>
          </cell>
          <cell r="X92">
            <v>40751</v>
          </cell>
          <cell r="Y92" t="str">
            <v>XM2 Review Meeting 26/07/11</v>
          </cell>
          <cell r="Z92">
            <v>0</v>
          </cell>
          <cell r="AE92">
            <v>0</v>
          </cell>
          <cell r="AF92">
            <v>3</v>
          </cell>
          <cell r="AG92"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92">
            <v>40690</v>
          </cell>
          <cell r="AK92">
            <v>40690</v>
          </cell>
        </row>
        <row r="93">
          <cell r="A93">
            <v>2618</v>
          </cell>
          <cell r="B93" t="str">
            <v>COR2618</v>
          </cell>
          <cell r="C93" t="str">
            <v>UKL Tape Drive Upgrade</v>
          </cell>
          <cell r="E93" t="str">
            <v>PD-CLSD</v>
          </cell>
          <cell r="F93">
            <v>41309</v>
          </cell>
          <cell r="G93">
            <v>0</v>
          </cell>
          <cell r="H93">
            <v>41010</v>
          </cell>
          <cell r="I93">
            <v>41024</v>
          </cell>
          <cell r="J93">
            <v>0</v>
          </cell>
          <cell r="N93" t="str">
            <v>Workload Meeting 18/04/12</v>
          </cell>
          <cell r="O93" t="str">
            <v>Sat Kalsi</v>
          </cell>
          <cell r="P93" t="str">
            <v>CO</v>
          </cell>
          <cell r="Q93" t="str">
            <v>COMPLETE</v>
          </cell>
          <cell r="R93">
            <v>0</v>
          </cell>
          <cell r="AE93">
            <v>0</v>
          </cell>
          <cell r="AF93">
            <v>7</v>
          </cell>
          <cell r="AG93"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93" t="str">
            <v>CLSD</v>
          </cell>
          <cell r="AI93">
            <v>41309</v>
          </cell>
        </row>
        <row r="94">
          <cell r="A94">
            <v>2877</v>
          </cell>
          <cell r="B94" t="str">
            <v>COR2877</v>
          </cell>
          <cell r="C94" t="str">
            <v>Testing Gemini/Exit for the Introduction of a Long Term Non Firm Capacity Product</v>
          </cell>
          <cell r="D94">
            <v>41502</v>
          </cell>
          <cell r="E94" t="str">
            <v>PD-CLSD</v>
          </cell>
          <cell r="F94">
            <v>41647</v>
          </cell>
          <cell r="G94">
            <v>1</v>
          </cell>
          <cell r="H94">
            <v>41459</v>
          </cell>
          <cell r="I94">
            <v>41472</v>
          </cell>
          <cell r="J94">
            <v>0</v>
          </cell>
          <cell r="K94" t="str">
            <v>NNW</v>
          </cell>
          <cell r="L94" t="str">
            <v>NGT</v>
          </cell>
          <cell r="M94" t="str">
            <v>Sean McGoldrick</v>
          </cell>
          <cell r="N94" t="str">
            <v>Workload Meeting Wed 10/07/13</v>
          </cell>
          <cell r="O94" t="str">
            <v>Andy Earnshaw</v>
          </cell>
          <cell r="P94" t="str">
            <v>CO</v>
          </cell>
          <cell r="Q94" t="str">
            <v>COMPLETE</v>
          </cell>
          <cell r="R94">
            <v>1</v>
          </cell>
          <cell r="V94">
            <v>41472</v>
          </cell>
          <cell r="W94">
            <v>41516</v>
          </cell>
          <cell r="Y94" t="str">
            <v>Workload 14/08/2013</v>
          </cell>
          <cell r="AC94" t="str">
            <v>SENT</v>
          </cell>
          <cell r="AD94">
            <v>41507</v>
          </cell>
          <cell r="AE94">
            <v>0</v>
          </cell>
          <cell r="AF94">
            <v>5</v>
          </cell>
          <cell r="AG94"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94" t="str">
            <v>CLSD</v>
          </cell>
          <cell r="AI94">
            <v>41647</v>
          </cell>
          <cell r="AL94">
            <v>41513</v>
          </cell>
          <cell r="AM94">
            <v>41507</v>
          </cell>
          <cell r="AO94">
            <v>41565</v>
          </cell>
          <cell r="AP94">
            <v>41631</v>
          </cell>
        </row>
        <row r="95">
          <cell r="A95">
            <v>3181</v>
          </cell>
          <cell r="B95" t="str">
            <v>COR3181</v>
          </cell>
          <cell r="C95" t="str">
            <v>Data Flow Services for Smart Metering</v>
          </cell>
          <cell r="E95" t="str">
            <v>CO-CLSD</v>
          </cell>
          <cell r="F95">
            <v>41806</v>
          </cell>
          <cell r="G95">
            <v>1</v>
          </cell>
          <cell r="H95">
            <v>41514</v>
          </cell>
          <cell r="J95">
            <v>1</v>
          </cell>
          <cell r="K95" t="str">
            <v>ADN</v>
          </cell>
          <cell r="M95" t="str">
            <v>Joanna Ferguson</v>
          </cell>
          <cell r="N95" t="str">
            <v>Assigned to Lee Chambers per verbal agreement with Lee on 03/09/13</v>
          </cell>
          <cell r="O95" t="str">
            <v>Helen Gohil</v>
          </cell>
          <cell r="P95" t="str">
            <v>CO</v>
          </cell>
          <cell r="Q95" t="str">
            <v>CLOSED</v>
          </cell>
          <cell r="R95">
            <v>1</v>
          </cell>
          <cell r="S95">
            <v>41806</v>
          </cell>
          <cell r="AE95">
            <v>0</v>
          </cell>
          <cell r="AF95">
            <v>3</v>
          </cell>
          <cell r="AG95"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96">
          <cell r="A96">
            <v>2472</v>
          </cell>
          <cell r="B96" t="str">
            <v>COR2472</v>
          </cell>
          <cell r="C96" t="str">
            <v xml:space="preserve">Suspected Illegal Gas Connections </v>
          </cell>
          <cell r="D96">
            <v>40898</v>
          </cell>
          <cell r="E96" t="str">
            <v>PD-CLSD</v>
          </cell>
          <cell r="F96">
            <v>40977</v>
          </cell>
          <cell r="G96">
            <v>0</v>
          </cell>
          <cell r="H96">
            <v>40861</v>
          </cell>
          <cell r="I96">
            <v>40875</v>
          </cell>
          <cell r="J96">
            <v>0</v>
          </cell>
          <cell r="K96" t="str">
            <v>NNW</v>
          </cell>
          <cell r="L96" t="str">
            <v>NGD</v>
          </cell>
          <cell r="M96" t="str">
            <v>Alan Raper</v>
          </cell>
          <cell r="N96" t="str">
            <v>Workload Meeting 16/11/11</v>
          </cell>
          <cell r="O96" t="str">
            <v>Dave Turpin</v>
          </cell>
          <cell r="P96" t="str">
            <v>CO</v>
          </cell>
          <cell r="Q96" t="str">
            <v>COMPLETE</v>
          </cell>
          <cell r="R96">
            <v>1</v>
          </cell>
          <cell r="U96">
            <v>41252</v>
          </cell>
          <cell r="V96">
            <v>41266</v>
          </cell>
          <cell r="W96">
            <v>41266</v>
          </cell>
          <cell r="Y96" t="str">
            <v>Pre Sanction Meeting 13/12/11</v>
          </cell>
          <cell r="Z96">
            <v>0</v>
          </cell>
          <cell r="AC96" t="str">
            <v>SENT</v>
          </cell>
          <cell r="AD96">
            <v>40899</v>
          </cell>
          <cell r="AE96">
            <v>0</v>
          </cell>
          <cell r="AF96">
            <v>5</v>
          </cell>
          <cell r="AG96"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96" t="str">
            <v>CLSD</v>
          </cell>
          <cell r="AI96">
            <v>40977</v>
          </cell>
          <cell r="AL96">
            <v>40917</v>
          </cell>
          <cell r="AM96">
            <v>40899</v>
          </cell>
          <cell r="AN96">
            <v>40899</v>
          </cell>
          <cell r="AO96">
            <v>40914</v>
          </cell>
          <cell r="AP96">
            <v>40921</v>
          </cell>
        </row>
        <row r="97">
          <cell r="A97">
            <v>2478</v>
          </cell>
          <cell r="B97" t="str">
            <v>COR2478</v>
          </cell>
          <cell r="C97" t="str">
            <v>MOD0399 - Transparency of Theft Detection Performance</v>
          </cell>
          <cell r="D97">
            <v>41604</v>
          </cell>
          <cell r="E97" t="str">
            <v>PD-CLSD</v>
          </cell>
          <cell r="F97">
            <v>41814</v>
          </cell>
          <cell r="G97">
            <v>0</v>
          </cell>
          <cell r="H97">
            <v>41109</v>
          </cell>
          <cell r="J97">
            <v>0</v>
          </cell>
          <cell r="K97" t="str">
            <v>ALL</v>
          </cell>
          <cell r="M97" t="str">
            <v>Joanna Ferguson</v>
          </cell>
          <cell r="N97" t="str">
            <v>Workload Meeting 25/07/12</v>
          </cell>
          <cell r="O97" t="str">
            <v>Helen Gohil</v>
          </cell>
          <cell r="P97" t="str">
            <v>CO</v>
          </cell>
          <cell r="Q97" t="str">
            <v>COMPLETE</v>
          </cell>
          <cell r="R97">
            <v>1</v>
          </cell>
          <cell r="V97">
            <v>41193</v>
          </cell>
          <cell r="W97">
            <v>41193</v>
          </cell>
          <cell r="Y97" t="str">
            <v>Pre Sanction Meeting 04/09/12. Revised BER received issued 18/10 for email approval.</v>
          </cell>
          <cell r="Z97">
            <v>0</v>
          </cell>
          <cell r="AC97" t="str">
            <v>PROD</v>
          </cell>
          <cell r="AD97">
            <v>41604</v>
          </cell>
          <cell r="AE97">
            <v>0</v>
          </cell>
          <cell r="AF97">
            <v>3</v>
          </cell>
          <cell r="AG97"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97" t="str">
            <v>CLSD</v>
          </cell>
          <cell r="AI97">
            <v>41814</v>
          </cell>
          <cell r="AP97">
            <v>41761</v>
          </cell>
        </row>
        <row r="98">
          <cell r="A98">
            <v>2479</v>
          </cell>
          <cell r="B98" t="str">
            <v>COR2479</v>
          </cell>
          <cell r="C98" t="str">
            <v>21 day switching (UNC PROPOSAL 0403)</v>
          </cell>
          <cell r="D98">
            <v>41354</v>
          </cell>
          <cell r="E98" t="str">
            <v>PD-CLSD</v>
          </cell>
          <cell r="F98">
            <v>41893</v>
          </cell>
          <cell r="G98">
            <v>0</v>
          </cell>
          <cell r="H98">
            <v>41183</v>
          </cell>
          <cell r="I98">
            <v>41197</v>
          </cell>
          <cell r="J98">
            <v>0</v>
          </cell>
          <cell r="K98" t="str">
            <v>ADN</v>
          </cell>
          <cell r="M98" t="str">
            <v>Steven Edwards</v>
          </cell>
          <cell r="N98" t="str">
            <v>Workload Meeting 03/10/12</v>
          </cell>
          <cell r="O98" t="str">
            <v>Lorraine Cave</v>
          </cell>
          <cell r="P98" t="str">
            <v>CO</v>
          </cell>
          <cell r="Q98" t="str">
            <v>COMPLETE</v>
          </cell>
          <cell r="R98">
            <v>1</v>
          </cell>
          <cell r="S98">
            <v>41893</v>
          </cell>
          <cell r="U98">
            <v>41306</v>
          </cell>
          <cell r="V98">
            <v>41320</v>
          </cell>
          <cell r="W98">
            <v>41331</v>
          </cell>
          <cell r="Y98" t="str">
            <v>Pre Sanction Meeting 05/02/13</v>
          </cell>
          <cell r="Z98">
            <v>280525</v>
          </cell>
          <cell r="AC98" t="str">
            <v>SENT</v>
          </cell>
          <cell r="AD98">
            <v>41372</v>
          </cell>
          <cell r="AE98">
            <v>1</v>
          </cell>
          <cell r="AF98">
            <v>3</v>
          </cell>
          <cell r="AG98"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98" t="str">
            <v>CLSD</v>
          </cell>
          <cell r="AI98">
            <v>41893</v>
          </cell>
          <cell r="AJ98">
            <v>41208</v>
          </cell>
          <cell r="AL98">
            <v>41372</v>
          </cell>
          <cell r="AO98">
            <v>41580</v>
          </cell>
        </row>
        <row r="99">
          <cell r="A99">
            <v>2489</v>
          </cell>
          <cell r="B99" t="str">
            <v>COR2489</v>
          </cell>
          <cell r="C99" t="str">
            <v>Workaround Arrangements for DN Link Outage Contingency</v>
          </cell>
          <cell r="E99" t="str">
            <v>PD-CLSD</v>
          </cell>
          <cell r="F99">
            <v>40931</v>
          </cell>
          <cell r="G99">
            <v>0</v>
          </cell>
          <cell r="H99">
            <v>40875</v>
          </cell>
          <cell r="J99">
            <v>0</v>
          </cell>
          <cell r="K99" t="str">
            <v>NNW</v>
          </cell>
          <cell r="L99" t="str">
            <v>NGN</v>
          </cell>
          <cell r="M99" t="str">
            <v>Joanna Ferguson</v>
          </cell>
          <cell r="N99" t="str">
            <v>Workload Meeting 30/11/11</v>
          </cell>
          <cell r="O99" t="str">
            <v>Dave Turpin</v>
          </cell>
          <cell r="P99" t="str">
            <v>CO</v>
          </cell>
          <cell r="Q99" t="str">
            <v>COMPLETE</v>
          </cell>
          <cell r="R99">
            <v>1</v>
          </cell>
          <cell r="AE99">
            <v>0</v>
          </cell>
          <cell r="AF99">
            <v>5</v>
          </cell>
          <cell r="AG99"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99" t="str">
            <v>CLSD</v>
          </cell>
          <cell r="AI99">
            <v>40931</v>
          </cell>
        </row>
        <row r="100">
          <cell r="A100">
            <v>2975</v>
          </cell>
          <cell r="B100" t="str">
            <v>COR2975</v>
          </cell>
          <cell r="C100" t="str">
            <v>Impact Assessment on Xoserve Systems &amp; Process Resulting from Change of Gas Day</v>
          </cell>
          <cell r="E100" t="str">
            <v>PD-CLSD</v>
          </cell>
          <cell r="F100">
            <v>41684</v>
          </cell>
          <cell r="G100">
            <v>0</v>
          </cell>
          <cell r="H100">
            <v>41354</v>
          </cell>
          <cell r="I100">
            <v>41372</v>
          </cell>
          <cell r="J100">
            <v>0</v>
          </cell>
          <cell r="K100" t="str">
            <v>ALL</v>
          </cell>
          <cell r="M100" t="str">
            <v>Alan Raper</v>
          </cell>
          <cell r="N100" t="str">
            <v>Workload Meeting 13/03/13 (please refer to comments)</v>
          </cell>
          <cell r="O100" t="str">
            <v>Andy Earnshaw</v>
          </cell>
          <cell r="P100" t="str">
            <v>CO</v>
          </cell>
          <cell r="Q100" t="str">
            <v>COMPLETE</v>
          </cell>
          <cell r="R100">
            <v>1</v>
          </cell>
          <cell r="U100">
            <v>41451</v>
          </cell>
          <cell r="V100">
            <v>41464</v>
          </cell>
          <cell r="AE100">
            <v>0</v>
          </cell>
          <cell r="AF100">
            <v>4</v>
          </cell>
          <cell r="AG100"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100" t="str">
            <v>CLSD</v>
          </cell>
          <cell r="AI100">
            <v>41684</v>
          </cell>
          <cell r="AJ100">
            <v>41431</v>
          </cell>
        </row>
        <row r="101">
          <cell r="A101">
            <v>2659</v>
          </cell>
          <cell r="B101" t="str">
            <v>COR2659</v>
          </cell>
          <cell r="C101" t="str">
            <v>SGN Additional DDS Data Refresh 2012</v>
          </cell>
          <cell r="E101" t="str">
            <v>EQ-CLSD</v>
          </cell>
          <cell r="F101">
            <v>41086</v>
          </cell>
          <cell r="G101">
            <v>0</v>
          </cell>
          <cell r="H101">
            <v>41059</v>
          </cell>
          <cell r="I101">
            <v>41075</v>
          </cell>
          <cell r="J101">
            <v>0</v>
          </cell>
          <cell r="K101" t="str">
            <v>NNW</v>
          </cell>
          <cell r="L101" t="str">
            <v>SGN</v>
          </cell>
          <cell r="M101" t="str">
            <v>Joel Martin</v>
          </cell>
          <cell r="N101" t="str">
            <v>Discussed at Workload Meeting on 06/06/12 - formally approved but not assigned to a PM</v>
          </cell>
          <cell r="O101" t="str">
            <v>Lorraine Cave</v>
          </cell>
          <cell r="P101" t="str">
            <v>CO</v>
          </cell>
          <cell r="Q101" t="str">
            <v>CLOSED</v>
          </cell>
          <cell r="R101">
            <v>1</v>
          </cell>
          <cell r="AE101">
            <v>0</v>
          </cell>
          <cell r="AF101">
            <v>5</v>
          </cell>
          <cell r="AG101"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101">
            <v>41089</v>
          </cell>
        </row>
        <row r="102">
          <cell r="A102">
            <v>2666</v>
          </cell>
          <cell r="B102" t="str">
            <v>COR2666</v>
          </cell>
          <cell r="C102" t="str">
            <v xml:space="preserve">Detailed CSEP Data Report </v>
          </cell>
          <cell r="D102">
            <v>41159</v>
          </cell>
          <cell r="E102" t="str">
            <v>PD-CLSD</v>
          </cell>
          <cell r="F102">
            <v>41696</v>
          </cell>
          <cell r="G102">
            <v>0</v>
          </cell>
          <cell r="H102">
            <v>41066</v>
          </cell>
          <cell r="I102">
            <v>41080</v>
          </cell>
          <cell r="J102">
            <v>0</v>
          </cell>
          <cell r="K102" t="str">
            <v>NNW</v>
          </cell>
          <cell r="L102" t="str">
            <v>NGD</v>
          </cell>
          <cell r="M102" t="str">
            <v>Alan Raper</v>
          </cell>
          <cell r="N102" t="str">
            <v>Workload Meeting 13/06/12</v>
          </cell>
          <cell r="O102" t="str">
            <v>Lorraine Cave</v>
          </cell>
          <cell r="P102" t="str">
            <v>CO</v>
          </cell>
          <cell r="Q102" t="str">
            <v>CLOSED</v>
          </cell>
          <cell r="R102">
            <v>1</v>
          </cell>
          <cell r="U102">
            <v>41103</v>
          </cell>
          <cell r="V102">
            <v>41117</v>
          </cell>
          <cell r="W102">
            <v>41138</v>
          </cell>
          <cell r="Y102" t="str">
            <v>Ian Wilson / Steve Concannon</v>
          </cell>
          <cell r="AC102" t="str">
            <v>SENT</v>
          </cell>
          <cell r="AD102">
            <v>41166</v>
          </cell>
          <cell r="AE102">
            <v>0</v>
          </cell>
          <cell r="AF102">
            <v>5</v>
          </cell>
          <cell r="AG102"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102" t="str">
            <v>CLSD</v>
          </cell>
          <cell r="AI102">
            <v>41696</v>
          </cell>
          <cell r="AJ102">
            <v>41096</v>
          </cell>
          <cell r="AL102">
            <v>41173</v>
          </cell>
          <cell r="AM102">
            <v>41166</v>
          </cell>
        </row>
        <row r="103">
          <cell r="A103">
            <v>2673</v>
          </cell>
          <cell r="B103" t="str">
            <v>COR2673</v>
          </cell>
          <cell r="C103" t="str">
            <v>Correcting Data Enquiry System (DES) Print Functionality</v>
          </cell>
          <cell r="D103">
            <v>41157</v>
          </cell>
          <cell r="E103" t="str">
            <v>PD-CLSD</v>
          </cell>
          <cell r="F103">
            <v>41332</v>
          </cell>
          <cell r="G103">
            <v>0</v>
          </cell>
          <cell r="H103">
            <v>41079</v>
          </cell>
          <cell r="I103">
            <v>41093</v>
          </cell>
          <cell r="J103">
            <v>0</v>
          </cell>
          <cell r="K103" t="str">
            <v>ADN</v>
          </cell>
          <cell r="M103" t="str">
            <v>Joel Martin</v>
          </cell>
          <cell r="N103" t="str">
            <v>Workload Meeting 20/06/12</v>
          </cell>
          <cell r="O103" t="str">
            <v>Lorraine Cave</v>
          </cell>
          <cell r="P103" t="str">
            <v>CO</v>
          </cell>
          <cell r="Q103" t="str">
            <v>COMPLETE</v>
          </cell>
          <cell r="R103">
            <v>1</v>
          </cell>
          <cell r="S103">
            <v>41332</v>
          </cell>
          <cell r="U103">
            <v>41116</v>
          </cell>
          <cell r="V103">
            <v>41129</v>
          </cell>
          <cell r="W103">
            <v>41158</v>
          </cell>
          <cell r="Y103" t="str">
            <v>Pre Sanction Meeting 28/08/12</v>
          </cell>
          <cell r="AC103" t="str">
            <v>SENT</v>
          </cell>
          <cell r="AD103">
            <v>41177</v>
          </cell>
          <cell r="AE103">
            <v>0</v>
          </cell>
          <cell r="AF103">
            <v>3</v>
          </cell>
          <cell r="AG103"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103" t="str">
            <v>CLSD</v>
          </cell>
          <cell r="AI103">
            <v>41332</v>
          </cell>
          <cell r="AJ103">
            <v>41113</v>
          </cell>
          <cell r="AK103">
            <v>41113</v>
          </cell>
          <cell r="AL103">
            <v>41171</v>
          </cell>
          <cell r="AM103">
            <v>41177</v>
          </cell>
        </row>
        <row r="104">
          <cell r="A104">
            <v>2677</v>
          </cell>
          <cell r="B104" t="str">
            <v>COR2677</v>
          </cell>
          <cell r="C104" t="str">
            <v>NTS Exit Capacity DN Invoice - .csv File Translation into Paper Invoice Process</v>
          </cell>
          <cell r="D104">
            <v>41155</v>
          </cell>
          <cell r="E104" t="str">
            <v>PD-CLSD</v>
          </cell>
          <cell r="F104">
            <v>41337</v>
          </cell>
          <cell r="G104">
            <v>0</v>
          </cell>
          <cell r="H104">
            <v>41081</v>
          </cell>
          <cell r="I104">
            <v>41095</v>
          </cell>
          <cell r="J104">
            <v>0</v>
          </cell>
          <cell r="K104" t="str">
            <v>ADN</v>
          </cell>
          <cell r="M104" t="str">
            <v>Joel Martin</v>
          </cell>
          <cell r="N104" t="str">
            <v>Workload Meeting 27/06/12</v>
          </cell>
          <cell r="O104" t="str">
            <v>Andy Earnshaw</v>
          </cell>
          <cell r="P104" t="str">
            <v>CO</v>
          </cell>
          <cell r="Q104" t="str">
            <v>COMPLETE</v>
          </cell>
          <cell r="R104">
            <v>1</v>
          </cell>
          <cell r="S104">
            <v>41337</v>
          </cell>
          <cell r="U104">
            <v>41124</v>
          </cell>
          <cell r="V104">
            <v>41138</v>
          </cell>
          <cell r="W104">
            <v>41152</v>
          </cell>
          <cell r="Y104" t="str">
            <v>Pre-Sanc 28/08/12</v>
          </cell>
          <cell r="AC104" t="str">
            <v>SENT</v>
          </cell>
          <cell r="AD104">
            <v>41166</v>
          </cell>
          <cell r="AE104">
            <v>0</v>
          </cell>
          <cell r="AF104">
            <v>3</v>
          </cell>
          <cell r="AG104"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104" t="str">
            <v>CLSD</v>
          </cell>
          <cell r="AI104">
            <v>41337</v>
          </cell>
          <cell r="AJ104">
            <v>41124</v>
          </cell>
          <cell r="AK104">
            <v>41124</v>
          </cell>
          <cell r="AL104">
            <v>41166</v>
          </cell>
          <cell r="AM104">
            <v>41166</v>
          </cell>
          <cell r="AO104">
            <v>41193</v>
          </cell>
          <cell r="AP104">
            <v>41306</v>
          </cell>
        </row>
        <row r="105">
          <cell r="A105">
            <v>1855</v>
          </cell>
          <cell r="B105" t="str">
            <v>COR1855</v>
          </cell>
          <cell r="C105" t="str">
            <v>CSEPs Reconciliation Sort Function on Charge Calculation Sheet</v>
          </cell>
          <cell r="E105" t="str">
            <v>EQ-CLSD</v>
          </cell>
          <cell r="F105">
            <v>41337</v>
          </cell>
          <cell r="G105">
            <v>0</v>
          </cell>
          <cell r="H105">
            <v>40322</v>
          </cell>
          <cell r="J105">
            <v>0</v>
          </cell>
          <cell r="N105" t="str">
            <v>Workload Meeting 02/06/10</v>
          </cell>
          <cell r="O105" t="str">
            <v>Lorraine Cave</v>
          </cell>
          <cell r="P105" t="str">
            <v>BI</v>
          </cell>
          <cell r="Q105" t="str">
            <v>CLOSED</v>
          </cell>
          <cell r="R105">
            <v>0</v>
          </cell>
          <cell r="AE105">
            <v>0</v>
          </cell>
          <cell r="AF105">
            <v>6</v>
          </cell>
          <cell r="AG105"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06">
          <cell r="A106">
            <v>3265</v>
          </cell>
          <cell r="B106" t="str">
            <v>COR3265</v>
          </cell>
          <cell r="C106" t="str">
            <v>Clarity Enhancements to R13</v>
          </cell>
          <cell r="E106" t="str">
            <v>CO-CLSD</v>
          </cell>
          <cell r="F106">
            <v>41600</v>
          </cell>
          <cell r="G106">
            <v>0</v>
          </cell>
          <cell r="H106">
            <v>41600</v>
          </cell>
          <cell r="J106">
            <v>0</v>
          </cell>
          <cell r="O106" t="str">
            <v>Chantal Burgess</v>
          </cell>
          <cell r="P106" t="str">
            <v>BI</v>
          </cell>
          <cell r="Q106" t="str">
            <v>CLOSED</v>
          </cell>
          <cell r="R106">
            <v>0</v>
          </cell>
          <cell r="AE106">
            <v>0</v>
          </cell>
          <cell r="AG106" t="str">
            <v>13/04/2015 AT - Set CO-CLSD</v>
          </cell>
        </row>
        <row r="107">
          <cell r="A107">
            <v>3187</v>
          </cell>
          <cell r="B107" t="str">
            <v>COR3187</v>
          </cell>
          <cell r="C107" t="str">
            <v>COR3187 - Delivery of Phase 2 EU Codes</v>
          </cell>
          <cell r="D107">
            <v>42031</v>
          </cell>
          <cell r="E107" t="str">
            <v>PD-CLSD</v>
          </cell>
          <cell r="F107">
            <v>42583</v>
          </cell>
          <cell r="G107">
            <v>0</v>
          </cell>
          <cell r="H107">
            <v>41522</v>
          </cell>
          <cell r="I107">
            <v>41535</v>
          </cell>
          <cell r="J107">
            <v>0</v>
          </cell>
          <cell r="K107" t="str">
            <v>NNW</v>
          </cell>
          <cell r="L107" t="str">
            <v>TNO</v>
          </cell>
          <cell r="M107" t="str">
            <v>Sean McGoldrick</v>
          </cell>
          <cell r="O107" t="str">
            <v>Jessica Harris</v>
          </cell>
          <cell r="P107" t="str">
            <v>CO</v>
          </cell>
          <cell r="Q107" t="str">
            <v>COMPLETE</v>
          </cell>
          <cell r="R107">
            <v>1</v>
          </cell>
          <cell r="S107">
            <v>42620</v>
          </cell>
          <cell r="T107">
            <v>1068765</v>
          </cell>
          <cell r="U107">
            <v>41605</v>
          </cell>
          <cell r="V107">
            <v>41618</v>
          </cell>
          <cell r="W107">
            <v>41817</v>
          </cell>
          <cell r="Y107" t="str">
            <v>Pre-Sanction 17/06/2014</v>
          </cell>
          <cell r="Z107">
            <v>5649968</v>
          </cell>
          <cell r="AC107" t="str">
            <v>SENT</v>
          </cell>
          <cell r="AD107">
            <v>42062</v>
          </cell>
          <cell r="AE107">
            <v>0</v>
          </cell>
          <cell r="AF107">
            <v>5</v>
          </cell>
          <cell r="AG107"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107" t="str">
            <v>RCVD</v>
          </cell>
          <cell r="AI107">
            <v>42583</v>
          </cell>
          <cell r="AJ107">
            <v>41558</v>
          </cell>
          <cell r="AL107">
            <v>42044</v>
          </cell>
          <cell r="AM107">
            <v>42062</v>
          </cell>
          <cell r="AO107">
            <v>42253</v>
          </cell>
          <cell r="AP107">
            <v>42490</v>
          </cell>
        </row>
        <row r="108">
          <cell r="A108">
            <v>3336</v>
          </cell>
          <cell r="B108" t="str">
            <v>COR3336</v>
          </cell>
          <cell r="C108" t="str">
            <v>UNC MOD 425 – Re-establishment of supply meter point – shipperless sites_x000D_
(ON HOLD PENDING NEW CO)</v>
          </cell>
          <cell r="E108" t="str">
            <v>BE-CLSD</v>
          </cell>
          <cell r="F108">
            <v>41893</v>
          </cell>
          <cell r="G108">
            <v>0</v>
          </cell>
          <cell r="H108">
            <v>41690</v>
          </cell>
          <cell r="I108">
            <v>41703</v>
          </cell>
          <cell r="J108">
            <v>1</v>
          </cell>
          <cell r="K108" t="str">
            <v>ADN</v>
          </cell>
          <cell r="M108" t="str">
            <v>Joel Martin</v>
          </cell>
          <cell r="N108" t="str">
            <v>See comments_x000D_
(virtual meeting minutes 26/02/14)</v>
          </cell>
          <cell r="O108" t="str">
            <v>Helen Gohil</v>
          </cell>
          <cell r="P108" t="str">
            <v>CO</v>
          </cell>
          <cell r="Q108" t="str">
            <v>CLOSED</v>
          </cell>
          <cell r="R108">
            <v>1</v>
          </cell>
          <cell r="S108">
            <v>41893</v>
          </cell>
          <cell r="U108">
            <v>41726</v>
          </cell>
          <cell r="AE108">
            <v>0</v>
          </cell>
          <cell r="AF108">
            <v>3</v>
          </cell>
          <cell r="AG108"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108">
            <v>41729</v>
          </cell>
        </row>
        <row r="109">
          <cell r="A109">
            <v>2323</v>
          </cell>
          <cell r="B109" t="str">
            <v>COR2323</v>
          </cell>
          <cell r="C109" t="str">
            <v>National Grid Transmission IP Requirements</v>
          </cell>
          <cell r="D109">
            <v>40774</v>
          </cell>
          <cell r="E109" t="str">
            <v>PD-CLSD</v>
          </cell>
          <cell r="F109">
            <v>40956</v>
          </cell>
          <cell r="G109">
            <v>0</v>
          </cell>
          <cell r="H109">
            <v>40708</v>
          </cell>
          <cell r="I109">
            <v>40722</v>
          </cell>
          <cell r="J109">
            <v>0</v>
          </cell>
          <cell r="K109" t="str">
            <v>NNW</v>
          </cell>
          <cell r="L109" t="str">
            <v>NGT</v>
          </cell>
          <cell r="M109" t="str">
            <v>Sean McGoldrick</v>
          </cell>
          <cell r="N109" t="str">
            <v>Workload Meeting 15/06/11</v>
          </cell>
          <cell r="O109" t="str">
            <v>Annie Griffith</v>
          </cell>
          <cell r="P109" t="str">
            <v>CO</v>
          </cell>
          <cell r="Q109" t="str">
            <v>COMPLETE</v>
          </cell>
          <cell r="R109">
            <v>1</v>
          </cell>
          <cell r="T109">
            <v>0</v>
          </cell>
          <cell r="U109">
            <v>40730</v>
          </cell>
          <cell r="V109">
            <v>40744</v>
          </cell>
          <cell r="W109">
            <v>40735</v>
          </cell>
          <cell r="X109">
            <v>40735</v>
          </cell>
          <cell r="Y109" t="str">
            <v>XM2 Review Meeting 05/07/11</v>
          </cell>
          <cell r="Z109">
            <v>84997</v>
          </cell>
          <cell r="AC109" t="str">
            <v>PROD</v>
          </cell>
          <cell r="AD109">
            <v>40774</v>
          </cell>
          <cell r="AE109">
            <v>0</v>
          </cell>
          <cell r="AF109">
            <v>5</v>
          </cell>
          <cell r="AG109"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109" t="str">
            <v>CLSD</v>
          </cell>
          <cell r="AI109">
            <v>40956</v>
          </cell>
          <cell r="AJ109">
            <v>40735</v>
          </cell>
          <cell r="AL109">
            <v>40791</v>
          </cell>
          <cell r="AO109">
            <v>40816</v>
          </cell>
          <cell r="AP109">
            <v>40877</v>
          </cell>
        </row>
        <row r="110">
          <cell r="A110">
            <v>2352</v>
          </cell>
          <cell r="B110" t="str">
            <v>COR2352</v>
          </cell>
          <cell r="C110" t="str">
            <v>Mod0378 - Greater Transparency over AQ Appeal Performance</v>
          </cell>
          <cell r="E110" t="str">
            <v>EQ-CLSD</v>
          </cell>
          <cell r="F110">
            <v>41262</v>
          </cell>
          <cell r="G110">
            <v>1</v>
          </cell>
          <cell r="H110">
            <v>40766</v>
          </cell>
          <cell r="I110">
            <v>40780</v>
          </cell>
          <cell r="J110">
            <v>0</v>
          </cell>
          <cell r="K110" t="str">
            <v>ALL</v>
          </cell>
          <cell r="M110" t="str">
            <v>Alan Raper</v>
          </cell>
          <cell r="N110" t="str">
            <v>Workload Meeting 17/08/11</v>
          </cell>
          <cell r="O110" t="str">
            <v>Lorraine Cave</v>
          </cell>
          <cell r="P110" t="str">
            <v>CO</v>
          </cell>
          <cell r="Q110" t="str">
            <v>CLOSED</v>
          </cell>
          <cell r="R110">
            <v>1</v>
          </cell>
          <cell r="T110">
            <v>0</v>
          </cell>
          <cell r="AE110">
            <v>0</v>
          </cell>
          <cell r="AF110">
            <v>3</v>
          </cell>
          <cell r="AG110"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110">
            <v>40794</v>
          </cell>
          <cell r="AK110">
            <v>40794</v>
          </cell>
        </row>
        <row r="111">
          <cell r="A111">
            <v>2387</v>
          </cell>
          <cell r="B111" t="str">
            <v>COR2387</v>
          </cell>
          <cell r="C111" t="str">
            <v>AQ Review 2012</v>
          </cell>
          <cell r="D111">
            <v>41025</v>
          </cell>
          <cell r="E111" t="str">
            <v>PD-CLSD</v>
          </cell>
          <cell r="F111">
            <v>41345</v>
          </cell>
          <cell r="G111">
            <v>0</v>
          </cell>
          <cell r="H111">
            <v>40939</v>
          </cell>
          <cell r="I111">
            <v>41019</v>
          </cell>
          <cell r="J111">
            <v>0</v>
          </cell>
          <cell r="N111" t="str">
            <v>Workload Meeting 01/02/12</v>
          </cell>
          <cell r="O111" t="str">
            <v>Lorraine Cave</v>
          </cell>
          <cell r="P111" t="str">
            <v>CO</v>
          </cell>
          <cell r="Q111" t="str">
            <v>COMPLETE</v>
          </cell>
          <cell r="R111">
            <v>0</v>
          </cell>
          <cell r="U111">
            <v>41017</v>
          </cell>
          <cell r="V111">
            <v>41031</v>
          </cell>
          <cell r="W111">
            <v>41025</v>
          </cell>
          <cell r="X111">
            <v>41025</v>
          </cell>
          <cell r="AC111" t="str">
            <v>PROD</v>
          </cell>
          <cell r="AD111">
            <v>41025</v>
          </cell>
          <cell r="AE111">
            <v>0</v>
          </cell>
          <cell r="AF111">
            <v>6</v>
          </cell>
          <cell r="AG111"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111" t="str">
            <v>CLSD</v>
          </cell>
          <cell r="AI111">
            <v>41345</v>
          </cell>
          <cell r="AJ111">
            <v>41017</v>
          </cell>
          <cell r="AK111">
            <v>41017</v>
          </cell>
          <cell r="AL111">
            <v>41025</v>
          </cell>
          <cell r="AM111">
            <v>41025</v>
          </cell>
          <cell r="AN111">
            <v>41025</v>
          </cell>
        </row>
        <row r="112">
          <cell r="A112">
            <v>2388</v>
          </cell>
          <cell r="B112" t="str">
            <v>COR2388</v>
          </cell>
          <cell r="C112" t="str">
            <v>IS Additional Code Elements Funding</v>
          </cell>
          <cell r="E112" t="str">
            <v>CO-CLSD</v>
          </cell>
          <cell r="F112">
            <v>41340</v>
          </cell>
          <cell r="G112">
            <v>0</v>
          </cell>
          <cell r="H112">
            <v>40779</v>
          </cell>
          <cell r="J112">
            <v>0</v>
          </cell>
          <cell r="N112" t="str">
            <v>Workload Meeting 31/08/11</v>
          </cell>
          <cell r="O112" t="str">
            <v>Sandra Simpson</v>
          </cell>
          <cell r="P112" t="str">
            <v>BI</v>
          </cell>
          <cell r="Q112" t="str">
            <v>CLOSED</v>
          </cell>
          <cell r="R112">
            <v>0</v>
          </cell>
          <cell r="S112">
            <v>41340</v>
          </cell>
          <cell r="AE112">
            <v>0</v>
          </cell>
          <cell r="AF112">
            <v>7</v>
          </cell>
          <cell r="AG112"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13">
          <cell r="A113">
            <v>2390</v>
          </cell>
          <cell r="B113" t="str">
            <v>COR2390</v>
          </cell>
          <cell r="C113" t="str">
            <v>GDFO Release 3 - CSEPS Interface</v>
          </cell>
          <cell r="D113">
            <v>40822</v>
          </cell>
          <cell r="E113" t="str">
            <v>PD-CLSD</v>
          </cell>
          <cell r="F113">
            <v>41262</v>
          </cell>
          <cell r="G113">
            <v>0</v>
          </cell>
          <cell r="H113">
            <v>40781</v>
          </cell>
          <cell r="J113">
            <v>0</v>
          </cell>
          <cell r="K113" t="str">
            <v>NNW</v>
          </cell>
          <cell r="L113" t="str">
            <v>NGD</v>
          </cell>
          <cell r="M113" t="str">
            <v>Alan Raper</v>
          </cell>
          <cell r="N113" t="str">
            <v>Workload Meeting 14/09/11</v>
          </cell>
          <cell r="O113" t="str">
            <v>Lorraine Cave</v>
          </cell>
          <cell r="P113" t="str">
            <v>CO</v>
          </cell>
          <cell r="Q113" t="str">
            <v>COMPLETE</v>
          </cell>
          <cell r="R113">
            <v>1</v>
          </cell>
          <cell r="U113">
            <v>40794</v>
          </cell>
          <cell r="W113">
            <v>40816</v>
          </cell>
          <cell r="X113">
            <v>40816</v>
          </cell>
          <cell r="Y113" t="str">
            <v xml:space="preserve">Via internal approval. </v>
          </cell>
          <cell r="AC113" t="str">
            <v>SENT</v>
          </cell>
          <cell r="AD113">
            <v>40826</v>
          </cell>
          <cell r="AE113">
            <v>0</v>
          </cell>
          <cell r="AF113">
            <v>5</v>
          </cell>
          <cell r="AG113"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13" t="str">
            <v>CLSD</v>
          </cell>
          <cell r="AI113">
            <v>41262</v>
          </cell>
          <cell r="AL113">
            <v>40836</v>
          </cell>
          <cell r="AM113">
            <v>40826</v>
          </cell>
          <cell r="AN113">
            <v>40826</v>
          </cell>
          <cell r="AO113">
            <v>40875</v>
          </cell>
          <cell r="AP113">
            <v>40938</v>
          </cell>
        </row>
        <row r="114">
          <cell r="A114">
            <v>3390</v>
          </cell>
          <cell r="B114" t="str">
            <v>COR3390</v>
          </cell>
          <cell r="C114" t="str">
            <v>Billing History by all NTS capacity / commodity related charges (2003 - 2013)</v>
          </cell>
          <cell r="D114">
            <v>41890</v>
          </cell>
          <cell r="E114" t="str">
            <v>PD-POPD</v>
          </cell>
          <cell r="F114">
            <v>42618</v>
          </cell>
          <cell r="G114">
            <v>1</v>
          </cell>
          <cell r="H114">
            <v>41775</v>
          </cell>
          <cell r="I114">
            <v>41788</v>
          </cell>
          <cell r="J114">
            <v>0</v>
          </cell>
          <cell r="K114" t="str">
            <v>NNW</v>
          </cell>
          <cell r="L114" t="str">
            <v>NGT</v>
          </cell>
          <cell r="M114" t="str">
            <v>Sean McGoldrick</v>
          </cell>
          <cell r="N114" t="str">
            <v>ICAF 21/05/14</v>
          </cell>
          <cell r="O114" t="str">
            <v>Mark Pollard</v>
          </cell>
          <cell r="P114" t="str">
            <v>CO</v>
          </cell>
          <cell r="Q114" t="str">
            <v>LIVE</v>
          </cell>
          <cell r="R114">
            <v>1</v>
          </cell>
          <cell r="U114">
            <v>41816</v>
          </cell>
          <cell r="V114">
            <v>41829</v>
          </cell>
          <cell r="W114">
            <v>41873</v>
          </cell>
          <cell r="Z114">
            <v>6191</v>
          </cell>
          <cell r="AC114" t="str">
            <v>PROD</v>
          </cell>
          <cell r="AD114">
            <v>41890</v>
          </cell>
          <cell r="AE114">
            <v>0</v>
          </cell>
          <cell r="AF114">
            <v>5</v>
          </cell>
          <cell r="AG114" t="str">
            <v>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14" t="str">
            <v>CLSD</v>
          </cell>
          <cell r="AI114">
            <v>42618</v>
          </cell>
          <cell r="AJ114">
            <v>41802</v>
          </cell>
          <cell r="AK114">
            <v>41802</v>
          </cell>
          <cell r="AP114">
            <v>42597</v>
          </cell>
        </row>
        <row r="115">
          <cell r="A115">
            <v>1154.01</v>
          </cell>
          <cell r="B115" t="str">
            <v>COR1154.01</v>
          </cell>
          <cell r="C115" t="str">
            <v>Logical Analysis</v>
          </cell>
          <cell r="E115" t="str">
            <v>PD-CLSD</v>
          </cell>
          <cell r="F115">
            <v>41192</v>
          </cell>
          <cell r="G115">
            <v>0</v>
          </cell>
          <cell r="H115">
            <v>41178</v>
          </cell>
          <cell r="I115">
            <v>41192</v>
          </cell>
          <cell r="J115">
            <v>0</v>
          </cell>
          <cell r="N115" t="str">
            <v>Workload Meeting 26/09/12</v>
          </cell>
          <cell r="O115" t="str">
            <v>Andy Watson</v>
          </cell>
          <cell r="P115" t="str">
            <v>BI</v>
          </cell>
          <cell r="Q115" t="str">
            <v>COMPLETE</v>
          </cell>
          <cell r="R115">
            <v>0</v>
          </cell>
          <cell r="S115">
            <v>41670</v>
          </cell>
          <cell r="AE115">
            <v>0</v>
          </cell>
          <cell r="AF115">
            <v>7</v>
          </cell>
          <cell r="AG115"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15">
            <v>41631</v>
          </cell>
        </row>
        <row r="116">
          <cell r="A116">
            <v>1154.02</v>
          </cell>
          <cell r="B116" t="str">
            <v>COR1154.02</v>
          </cell>
          <cell r="C116" t="str">
            <v>Requirements Definition Phase (RDP)</v>
          </cell>
          <cell r="E116" t="str">
            <v>PD-CLSD</v>
          </cell>
          <cell r="F116">
            <v>41274</v>
          </cell>
          <cell r="G116">
            <v>0</v>
          </cell>
          <cell r="H116">
            <v>41178</v>
          </cell>
          <cell r="I116">
            <v>41192</v>
          </cell>
          <cell r="J116">
            <v>0</v>
          </cell>
          <cell r="N116" t="str">
            <v>Workload Meeting 26/09/12</v>
          </cell>
          <cell r="O116" t="str">
            <v>Andy Watson</v>
          </cell>
          <cell r="P116" t="str">
            <v>BI</v>
          </cell>
          <cell r="Q116" t="str">
            <v>CLOSED</v>
          </cell>
          <cell r="R116">
            <v>0</v>
          </cell>
          <cell r="S116">
            <v>41274</v>
          </cell>
          <cell r="AE116">
            <v>0</v>
          </cell>
          <cell r="AF116">
            <v>7</v>
          </cell>
          <cell r="AG116"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17">
          <cell r="A117">
            <v>1154.03</v>
          </cell>
          <cell r="B117" t="str">
            <v>COR1154.03</v>
          </cell>
          <cell r="C117" t="str">
            <v>Routemap for To Be Analysis</v>
          </cell>
          <cell r="E117" t="str">
            <v>PD-CLSD</v>
          </cell>
          <cell r="F117">
            <v>41373</v>
          </cell>
          <cell r="G117">
            <v>0</v>
          </cell>
          <cell r="H117">
            <v>41178</v>
          </cell>
          <cell r="I117">
            <v>41192</v>
          </cell>
          <cell r="J117">
            <v>0</v>
          </cell>
          <cell r="N117" t="str">
            <v>Workload Meeting 26/09/12</v>
          </cell>
          <cell r="O117" t="str">
            <v>Andy Watson</v>
          </cell>
          <cell r="P117" t="str">
            <v>BI</v>
          </cell>
          <cell r="Q117" t="str">
            <v>COMPLETE</v>
          </cell>
          <cell r="R117">
            <v>0</v>
          </cell>
          <cell r="AE117">
            <v>0</v>
          </cell>
          <cell r="AF117">
            <v>7</v>
          </cell>
          <cell r="AG117"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17" t="str">
            <v>CLSD</v>
          </cell>
          <cell r="AI117">
            <v>41373</v>
          </cell>
        </row>
        <row r="118">
          <cell r="A118">
            <v>1154.04</v>
          </cell>
          <cell r="B118" t="str">
            <v>COR1154.04</v>
          </cell>
          <cell r="C118" t="str">
            <v>Proof of Concept</v>
          </cell>
          <cell r="E118" t="str">
            <v>PD-CLSD</v>
          </cell>
          <cell r="F118">
            <v>41181</v>
          </cell>
          <cell r="G118">
            <v>0</v>
          </cell>
          <cell r="H118">
            <v>41178</v>
          </cell>
          <cell r="I118">
            <v>41192</v>
          </cell>
          <cell r="J118">
            <v>0</v>
          </cell>
          <cell r="N118" t="str">
            <v>Workload Meeting 26/09/12</v>
          </cell>
          <cell r="O118" t="str">
            <v>Andy Watson</v>
          </cell>
          <cell r="P118" t="str">
            <v>BI</v>
          </cell>
          <cell r="Q118" t="str">
            <v>CLOSED</v>
          </cell>
          <cell r="R118">
            <v>0</v>
          </cell>
          <cell r="S118">
            <v>41181</v>
          </cell>
          <cell r="AE118">
            <v>0</v>
          </cell>
          <cell r="AF118">
            <v>7</v>
          </cell>
          <cell r="AG118"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19">
          <cell r="A119">
            <v>1000.01</v>
          </cell>
          <cell r="B119" t="str">
            <v>COR1000.01</v>
          </cell>
          <cell r="C119" t="str">
            <v>EFT Enhanced File Transfer</v>
          </cell>
          <cell r="D119">
            <v>40595</v>
          </cell>
          <cell r="E119" t="str">
            <v>PD-CLSD</v>
          </cell>
          <cell r="F119">
            <v>41383</v>
          </cell>
          <cell r="G119">
            <v>0</v>
          </cell>
          <cell r="H119">
            <v>40225</v>
          </cell>
          <cell r="I119">
            <v>40333</v>
          </cell>
          <cell r="J119">
            <v>0</v>
          </cell>
          <cell r="N119" t="str">
            <v>Workload Meeting 17/02/10</v>
          </cell>
          <cell r="O119" t="str">
            <v>Chris Fears</v>
          </cell>
          <cell r="P119" t="str">
            <v>BI</v>
          </cell>
          <cell r="Q119" t="str">
            <v>CLOSED</v>
          </cell>
          <cell r="R119">
            <v>0</v>
          </cell>
          <cell r="U119">
            <v>40435</v>
          </cell>
          <cell r="V119">
            <v>40450</v>
          </cell>
          <cell r="W119">
            <v>40595</v>
          </cell>
          <cell r="X119">
            <v>40595</v>
          </cell>
          <cell r="Y119" t="str">
            <v>XEC Meeting on 27/07/10</v>
          </cell>
          <cell r="AE119">
            <v>0</v>
          </cell>
          <cell r="AF119">
            <v>7</v>
          </cell>
          <cell r="AG119"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19" t="str">
            <v>PROD</v>
          </cell>
          <cell r="AI119">
            <v>40595</v>
          </cell>
          <cell r="AJ119">
            <v>40448</v>
          </cell>
          <cell r="AK119">
            <v>40448</v>
          </cell>
          <cell r="AO119">
            <v>41386</v>
          </cell>
        </row>
        <row r="120">
          <cell r="A120">
            <v>1000.02</v>
          </cell>
          <cell r="B120" t="str">
            <v>COR1000.02</v>
          </cell>
          <cell r="C120" t="str">
            <v>Security Gateway</v>
          </cell>
          <cell r="D120">
            <v>40287</v>
          </cell>
          <cell r="E120" t="str">
            <v>PD-CLSD</v>
          </cell>
          <cell r="F120">
            <v>40763</v>
          </cell>
          <cell r="G120">
            <v>0</v>
          </cell>
          <cell r="H120">
            <v>40225</v>
          </cell>
          <cell r="J120">
            <v>0</v>
          </cell>
          <cell r="N120" t="str">
            <v>Workload Meeting 17/02/10</v>
          </cell>
          <cell r="O120" t="str">
            <v>Chris Fears</v>
          </cell>
          <cell r="P120" t="str">
            <v>BI</v>
          </cell>
          <cell r="Q120" t="str">
            <v>COMPLETE</v>
          </cell>
          <cell r="R120">
            <v>0</v>
          </cell>
          <cell r="AC120" t="str">
            <v>RCVD</v>
          </cell>
          <cell r="AD120">
            <v>40287</v>
          </cell>
          <cell r="AE120">
            <v>0</v>
          </cell>
          <cell r="AF120">
            <v>7</v>
          </cell>
          <cell r="AG120"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20" t="str">
            <v>CLSD</v>
          </cell>
          <cell r="AI120">
            <v>40763</v>
          </cell>
          <cell r="AO120">
            <v>40439</v>
          </cell>
          <cell r="AP120">
            <v>40756</v>
          </cell>
        </row>
        <row r="121">
          <cell r="A121">
            <v>3017</v>
          </cell>
          <cell r="B121" t="str">
            <v>COR3017</v>
          </cell>
          <cell r="C121" t="str">
            <v>Previously named Post Closeout Post SOMSA Processes</v>
          </cell>
          <cell r="E121" t="str">
            <v>EQ-CLSD</v>
          </cell>
          <cell r="F121">
            <v>41431</v>
          </cell>
          <cell r="G121">
            <v>0</v>
          </cell>
          <cell r="H121">
            <v>41407</v>
          </cell>
          <cell r="I121">
            <v>41418</v>
          </cell>
          <cell r="J121">
            <v>0</v>
          </cell>
          <cell r="K121" t="str">
            <v>ADN</v>
          </cell>
          <cell r="M121" t="str">
            <v>Joanna Ferguson</v>
          </cell>
          <cell r="O121" t="str">
            <v>Jessica Harris</v>
          </cell>
          <cell r="P121" t="str">
            <v>CO</v>
          </cell>
          <cell r="Q121" t="str">
            <v>CLOSED</v>
          </cell>
          <cell r="R121">
            <v>1</v>
          </cell>
          <cell r="AE121">
            <v>0</v>
          </cell>
          <cell r="AF121">
            <v>3</v>
          </cell>
          <cell r="AG121"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21">
            <v>41431</v>
          </cell>
        </row>
        <row r="122">
          <cell r="A122">
            <v>2658.1</v>
          </cell>
          <cell r="B122" t="str">
            <v>COR2658.1</v>
          </cell>
          <cell r="C122" t="str">
            <v>Delivery of Additional Analysis and Derivation of Seasonal Normal Weather (Mod 330) Phase 2 - Climate Change Methodology</v>
          </cell>
          <cell r="D122">
            <v>41498</v>
          </cell>
          <cell r="E122" t="str">
            <v>PD-CLSD</v>
          </cell>
          <cell r="F122">
            <v>42031</v>
          </cell>
          <cell r="G122">
            <v>0</v>
          </cell>
          <cell r="H122">
            <v>41438</v>
          </cell>
          <cell r="J122">
            <v>1</v>
          </cell>
          <cell r="K122" t="str">
            <v>ALL</v>
          </cell>
          <cell r="M122" t="str">
            <v>Colin Thomson</v>
          </cell>
          <cell r="N122" t="str">
            <v>Workload Minutes 21/08/13</v>
          </cell>
          <cell r="O122" t="str">
            <v>Helen Gohil</v>
          </cell>
          <cell r="P122" t="str">
            <v>CO</v>
          </cell>
          <cell r="Q122" t="str">
            <v>COMPLETE</v>
          </cell>
          <cell r="R122">
            <v>1</v>
          </cell>
          <cell r="S122">
            <v>42031</v>
          </cell>
          <cell r="W122">
            <v>41495</v>
          </cell>
          <cell r="Y122" t="str">
            <v>XEC 06/08/13</v>
          </cell>
          <cell r="Z122">
            <v>249500</v>
          </cell>
          <cell r="AC122" t="str">
            <v>SENT</v>
          </cell>
          <cell r="AD122">
            <v>41509</v>
          </cell>
          <cell r="AE122">
            <v>0</v>
          </cell>
          <cell r="AF122">
            <v>4</v>
          </cell>
          <cell r="AG122" t="str">
            <v>17/02/14 KB - Transferred from Lee Chambers to Helen Gohil. _x000D_
16/10/13 KB - Per update from Jon Follows - CCN will be delivered in conjunction with CCN for COR2658 (likely to be in Nov 2014). _x000D_
15/08/13 KB - Refer to emails in folder for COR2658.1</v>
          </cell>
          <cell r="AH122" t="str">
            <v>CLSD</v>
          </cell>
          <cell r="AI122">
            <v>42031</v>
          </cell>
          <cell r="AL122">
            <v>41509</v>
          </cell>
          <cell r="AM122">
            <v>41509</v>
          </cell>
          <cell r="AN122">
            <v>41509</v>
          </cell>
          <cell r="AO122">
            <v>41869</v>
          </cell>
        </row>
        <row r="123">
          <cell r="A123">
            <v>3165</v>
          </cell>
          <cell r="B123" t="str">
            <v>COR3165</v>
          </cell>
          <cell r="C123" t="str">
            <v>SGN Data Set (DVD) – Report II_x000D_
(ON HOLD)</v>
          </cell>
          <cell r="D123">
            <v>41604</v>
          </cell>
          <cell r="E123" t="str">
            <v>SN-CLSD</v>
          </cell>
          <cell r="F123">
            <v>41736</v>
          </cell>
          <cell r="G123">
            <v>0</v>
          </cell>
          <cell r="H123">
            <v>41506</v>
          </cell>
          <cell r="I123">
            <v>41520</v>
          </cell>
          <cell r="J123">
            <v>0</v>
          </cell>
          <cell r="K123" t="str">
            <v>NNW</v>
          </cell>
          <cell r="L123" t="str">
            <v>SGN</v>
          </cell>
          <cell r="M123" t="str">
            <v>Joel Martin</v>
          </cell>
          <cell r="N123" t="str">
            <v>Workload Minutes 20/08/13</v>
          </cell>
          <cell r="O123" t="str">
            <v>Lorraine Cave</v>
          </cell>
          <cell r="P123" t="str">
            <v>CO</v>
          </cell>
          <cell r="Q123" t="str">
            <v>CLOSED</v>
          </cell>
          <cell r="R123">
            <v>1</v>
          </cell>
          <cell r="T123">
            <v>0</v>
          </cell>
          <cell r="U123">
            <v>41536</v>
          </cell>
          <cell r="V123">
            <v>41549</v>
          </cell>
          <cell r="W123">
            <v>41549</v>
          </cell>
          <cell r="Y123" t="str">
            <v>Pre Sanction Review Meeting 01/10/13</v>
          </cell>
          <cell r="Z123">
            <v>4950</v>
          </cell>
          <cell r="AC123" t="str">
            <v>CLSD</v>
          </cell>
          <cell r="AD123">
            <v>41736</v>
          </cell>
          <cell r="AE123">
            <v>0</v>
          </cell>
          <cell r="AF123">
            <v>5</v>
          </cell>
          <cell r="AG123"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123">
            <v>41534</v>
          </cell>
          <cell r="AL123">
            <v>41617</v>
          </cell>
          <cell r="AM123">
            <v>41627</v>
          </cell>
        </row>
        <row r="124">
          <cell r="A124">
            <v>3335</v>
          </cell>
          <cell r="B124" t="str">
            <v>COR3335</v>
          </cell>
          <cell r="C124" t="str">
            <v>BSSOQ and DM SOQ</v>
          </cell>
          <cell r="D124">
            <v>41737</v>
          </cell>
          <cell r="E124" t="str">
            <v>PD-CLSD</v>
          </cell>
          <cell r="F124">
            <v>41775</v>
          </cell>
          <cell r="G124">
            <v>0</v>
          </cell>
          <cell r="H124">
            <v>41689</v>
          </cell>
          <cell r="I124">
            <v>41702</v>
          </cell>
          <cell r="J124">
            <v>0</v>
          </cell>
          <cell r="K124" t="str">
            <v>NNW</v>
          </cell>
          <cell r="L124" t="str">
            <v>WWU</v>
          </cell>
          <cell r="M124" t="str">
            <v>Steven Edwards</v>
          </cell>
          <cell r="N124" t="str">
            <v>ICAF Meeting 19/02/14</v>
          </cell>
          <cell r="O124" t="str">
            <v>Lorraine Cave</v>
          </cell>
          <cell r="P124" t="str">
            <v>CO</v>
          </cell>
          <cell r="Q124" t="str">
            <v>COMPLETE</v>
          </cell>
          <cell r="R124">
            <v>1</v>
          </cell>
          <cell r="U124">
            <v>41729</v>
          </cell>
          <cell r="V124">
            <v>41743</v>
          </cell>
          <cell r="W124">
            <v>41732</v>
          </cell>
          <cell r="Y124" t="str">
            <v>Pre Sanction Review meeting 01/04</v>
          </cell>
          <cell r="Z124">
            <v>1103</v>
          </cell>
          <cell r="AC124" t="str">
            <v>PROD</v>
          </cell>
          <cell r="AD124">
            <v>41752</v>
          </cell>
          <cell r="AE124">
            <v>0</v>
          </cell>
          <cell r="AF124">
            <v>5</v>
          </cell>
          <cell r="AG124" t="str">
            <v>23/04/14 KB - This implemented on 17/04/14 per update from Nita, and is now in closedown.  Note sent to Steven Edwards asking approval to skip SN stage as now in closedown.</v>
          </cell>
          <cell r="AH124" t="str">
            <v>CLSD</v>
          </cell>
          <cell r="AI124">
            <v>41775</v>
          </cell>
          <cell r="AJ124">
            <v>41715</v>
          </cell>
          <cell r="AL124">
            <v>41752</v>
          </cell>
          <cell r="AO124">
            <v>41746</v>
          </cell>
        </row>
        <row r="125">
          <cell r="A125">
            <v>3007</v>
          </cell>
          <cell r="B125" t="str">
            <v>COR3007</v>
          </cell>
          <cell r="C125" t="str">
            <v>The proposal to delay the implementation of the back billing element of MOD 425V until 1st October _x000D_
UNC MOD 450B – Monthly revision of erroneous SSP Aqs outside the User AQ Review Period._x000D_
_x000D_
Implementation</v>
          </cell>
          <cell r="D125">
            <v>41820</v>
          </cell>
          <cell r="E125" t="str">
            <v>PD-CLSD</v>
          </cell>
          <cell r="F125">
            <v>42034</v>
          </cell>
          <cell r="G125">
            <v>1</v>
          </cell>
          <cell r="H125">
            <v>41712</v>
          </cell>
          <cell r="I125">
            <v>41725</v>
          </cell>
          <cell r="J125">
            <v>0</v>
          </cell>
          <cell r="K125" t="str">
            <v>ALL</v>
          </cell>
          <cell r="M125" t="str">
            <v>Ruth Thomas</v>
          </cell>
          <cell r="N125" t="str">
            <v>ICAF Meeting 19/03/14</v>
          </cell>
          <cell r="O125" t="str">
            <v>Lorraine Cave</v>
          </cell>
          <cell r="P125" t="str">
            <v>CO</v>
          </cell>
          <cell r="Q125" t="str">
            <v>COMPLETE</v>
          </cell>
          <cell r="R125">
            <v>1</v>
          </cell>
          <cell r="S125">
            <v>42034</v>
          </cell>
          <cell r="T125">
            <v>0</v>
          </cell>
          <cell r="U125">
            <v>41778</v>
          </cell>
          <cell r="V125">
            <v>41793</v>
          </cell>
          <cell r="W125">
            <v>41820</v>
          </cell>
          <cell r="Y125" t="str">
            <v>Pre Sanction Meeting 17/06/14</v>
          </cell>
          <cell r="Z125">
            <v>83420</v>
          </cell>
          <cell r="AA125">
            <v>88744</v>
          </cell>
          <cell r="AC125" t="str">
            <v>SENT</v>
          </cell>
          <cell r="AD125">
            <v>41834</v>
          </cell>
          <cell r="AE125">
            <v>0</v>
          </cell>
          <cell r="AF125">
            <v>3</v>
          </cell>
          <cell r="AG125" t="str">
            <v>08/01/2015 HT - Note attached to the CCN email that went out to Network that was sent in and authorised by the BA</v>
          </cell>
          <cell r="AH125" t="str">
            <v>CLSD</v>
          </cell>
          <cell r="AI125">
            <v>42034</v>
          </cell>
          <cell r="AJ125">
            <v>41739</v>
          </cell>
          <cell r="AL125">
            <v>41831</v>
          </cell>
          <cell r="AM125">
            <v>41836</v>
          </cell>
        </row>
        <row r="126">
          <cell r="A126">
            <v>2831.4</v>
          </cell>
          <cell r="B126" t="str">
            <v>COR2831.4</v>
          </cell>
          <cell r="C126" t="str">
            <v>Smart Metering UNC MOD 430: DCC User Gateway Network</v>
          </cell>
          <cell r="D126">
            <v>42802</v>
          </cell>
          <cell r="E126" t="str">
            <v>PD-IMPD</v>
          </cell>
          <cell r="F126">
            <v>42817</v>
          </cell>
          <cell r="G126">
            <v>0</v>
          </cell>
          <cell r="H126">
            <v>41711</v>
          </cell>
          <cell r="J126">
            <v>0</v>
          </cell>
          <cell r="K126" t="str">
            <v>ALL</v>
          </cell>
          <cell r="M126" t="str">
            <v>Joanna Ferguson</v>
          </cell>
          <cell r="N126" t="str">
            <v>ICAF Meeting 19/03/14_x000D_
Revised BER - Pre-sanction 08/09/15_x000D_
Revised BC - Pre Sanction 10/01/17_x000D_
Revised BER - Pre Sanction _x000D_
24/01/17</v>
          </cell>
          <cell r="O126" t="str">
            <v>Helen Pardoe</v>
          </cell>
          <cell r="P126" t="str">
            <v>CO</v>
          </cell>
          <cell r="Q126" t="str">
            <v>LIVE</v>
          </cell>
          <cell r="R126">
            <v>1</v>
          </cell>
          <cell r="Y126" t="str">
            <v>Pre Sanction Meeting 24/01/17</v>
          </cell>
          <cell r="Z126">
            <v>66000</v>
          </cell>
          <cell r="AC126" t="str">
            <v>SENT</v>
          </cell>
          <cell r="AD126">
            <v>42817</v>
          </cell>
          <cell r="AE126">
            <v>0</v>
          </cell>
          <cell r="AF126">
            <v>42</v>
          </cell>
          <cell r="AG126" t="str">
            <v>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126">
            <v>42817</v>
          </cell>
          <cell r="AM126">
            <v>41831</v>
          </cell>
          <cell r="AO126">
            <v>42635</v>
          </cell>
          <cell r="AP126">
            <v>43024</v>
          </cell>
        </row>
        <row r="127">
          <cell r="A127">
            <v>3362</v>
          </cell>
          <cell r="B127" t="str">
            <v>COR3362</v>
          </cell>
          <cell r="C127" t="str">
            <v>Meter Remove Date Report for GSR Team</v>
          </cell>
          <cell r="D127">
            <v>41757</v>
          </cell>
          <cell r="E127" t="str">
            <v>PD-CLSD</v>
          </cell>
          <cell r="F127">
            <v>42473</v>
          </cell>
          <cell r="G127">
            <v>0</v>
          </cell>
          <cell r="H127">
            <v>41719</v>
          </cell>
          <cell r="I127">
            <v>41732</v>
          </cell>
          <cell r="J127">
            <v>0</v>
          </cell>
          <cell r="K127" t="str">
            <v>NNW</v>
          </cell>
          <cell r="L127" t="str">
            <v>NGD</v>
          </cell>
          <cell r="M127" t="str">
            <v>Ruth Cresswell</v>
          </cell>
          <cell r="N127" t="str">
            <v>ICAF Meeting 26/03/14</v>
          </cell>
          <cell r="O127" t="str">
            <v>Lorraine Cave</v>
          </cell>
          <cell r="P127" t="str">
            <v>CO</v>
          </cell>
          <cell r="Q127" t="str">
            <v>CLOSED</v>
          </cell>
          <cell r="R127">
            <v>1</v>
          </cell>
          <cell r="U127">
            <v>41740</v>
          </cell>
          <cell r="V127">
            <v>41753</v>
          </cell>
          <cell r="W127">
            <v>41752</v>
          </cell>
          <cell r="Y127" t="str">
            <v>Pre Sanction Review Meeting 22/04/14</v>
          </cell>
          <cell r="Z127">
            <v>3235</v>
          </cell>
          <cell r="AC127" t="str">
            <v>SENT</v>
          </cell>
          <cell r="AD127">
            <v>41779</v>
          </cell>
          <cell r="AE127">
            <v>0</v>
          </cell>
          <cell r="AF127">
            <v>5</v>
          </cell>
          <cell r="AG127"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127" t="str">
            <v>CLSD</v>
          </cell>
          <cell r="AI127">
            <v>42473</v>
          </cell>
          <cell r="AJ127">
            <v>41732</v>
          </cell>
          <cell r="AL127">
            <v>41771</v>
          </cell>
          <cell r="AM127">
            <v>41779</v>
          </cell>
        </row>
        <row r="128">
          <cell r="A128">
            <v>3369</v>
          </cell>
          <cell r="B128" t="str">
            <v>COR3369</v>
          </cell>
          <cell r="C128" t="str">
            <v>SGN Additional DDS Data Refresh (2014)</v>
          </cell>
          <cell r="E128" t="str">
            <v>EQ-CLSD</v>
          </cell>
          <cell r="F128">
            <v>41707</v>
          </cell>
          <cell r="G128">
            <v>0</v>
          </cell>
          <cell r="H128">
            <v>41733</v>
          </cell>
          <cell r="I128">
            <v>41746</v>
          </cell>
          <cell r="J128">
            <v>0</v>
          </cell>
          <cell r="L128" t="str">
            <v>SGN</v>
          </cell>
          <cell r="M128" t="str">
            <v>Colin Thomson</v>
          </cell>
          <cell r="N128" t="str">
            <v>ICAF Meeting 09/04/14</v>
          </cell>
          <cell r="O128" t="str">
            <v>Lorraine Cave</v>
          </cell>
          <cell r="P128" t="str">
            <v>CO</v>
          </cell>
          <cell r="Q128" t="str">
            <v>CLOSED</v>
          </cell>
          <cell r="R128">
            <v>0</v>
          </cell>
          <cell r="AE128">
            <v>0</v>
          </cell>
          <cell r="AF128">
            <v>5</v>
          </cell>
          <cell r="AG128" t="str">
            <v>14/05/14 KB - Email received from Colin Thomson authorising closure of this CO.</v>
          </cell>
        </row>
        <row r="129">
          <cell r="A129">
            <v>3372</v>
          </cell>
          <cell r="B129" t="str">
            <v>COR3372</v>
          </cell>
          <cell r="C129" t="str">
            <v>SGN  DVD MSC Report on All Live MPRN's</v>
          </cell>
          <cell r="E129" t="str">
            <v>PD-CLSD</v>
          </cell>
          <cell r="F129">
            <v>41788</v>
          </cell>
          <cell r="G129">
            <v>0</v>
          </cell>
          <cell r="H129">
            <v>41736</v>
          </cell>
          <cell r="I129">
            <v>41747</v>
          </cell>
          <cell r="J129">
            <v>0</v>
          </cell>
          <cell r="L129" t="str">
            <v>SGN</v>
          </cell>
          <cell r="M129" t="str">
            <v>Colin Thomson</v>
          </cell>
          <cell r="N129" t="str">
            <v>ICAF Meeting 09/04/14</v>
          </cell>
          <cell r="O129" t="str">
            <v>Lorraine Cave</v>
          </cell>
          <cell r="P129" t="str">
            <v>CO</v>
          </cell>
          <cell r="Q129" t="str">
            <v>CLOSED</v>
          </cell>
          <cell r="R129">
            <v>0</v>
          </cell>
          <cell r="T129">
            <v>0</v>
          </cell>
          <cell r="U129">
            <v>41774</v>
          </cell>
          <cell r="V129">
            <v>41788</v>
          </cell>
          <cell r="AE129">
            <v>0</v>
          </cell>
          <cell r="AG129"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129">
            <v>41768</v>
          </cell>
        </row>
        <row r="130">
          <cell r="A130">
            <v>3375</v>
          </cell>
          <cell r="B130" t="str">
            <v>COR3375</v>
          </cell>
          <cell r="C130" t="str">
            <v>UNC Modification 0478 – Filling the gap for SOQ reductions below the BSSOQ until Project Nexus</v>
          </cell>
          <cell r="E130" t="str">
            <v>PD-CLSD</v>
          </cell>
          <cell r="F130">
            <v>42426</v>
          </cell>
          <cell r="G130">
            <v>0</v>
          </cell>
          <cell r="H130">
            <v>41740</v>
          </cell>
          <cell r="I130">
            <v>41758</v>
          </cell>
          <cell r="J130">
            <v>1</v>
          </cell>
          <cell r="K130" t="str">
            <v>ADN</v>
          </cell>
          <cell r="M130" t="str">
            <v>Joanna Ferguson</v>
          </cell>
          <cell r="N130" t="str">
            <v>ICAF Meeting 16/04/14</v>
          </cell>
          <cell r="O130" t="str">
            <v>Lorraine Cave</v>
          </cell>
          <cell r="P130" t="str">
            <v>CO</v>
          </cell>
          <cell r="Q130" t="str">
            <v>CLOSED</v>
          </cell>
          <cell r="R130">
            <v>1</v>
          </cell>
          <cell r="S130">
            <v>42426</v>
          </cell>
          <cell r="U130">
            <v>41799</v>
          </cell>
          <cell r="V130">
            <v>41810</v>
          </cell>
          <cell r="AE130">
            <v>0</v>
          </cell>
          <cell r="AF130">
            <v>3</v>
          </cell>
          <cell r="AG130"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130">
            <v>41782</v>
          </cell>
        </row>
        <row r="131">
          <cell r="A131">
            <v>3386</v>
          </cell>
          <cell r="B131" t="str">
            <v>COR3386</v>
          </cell>
          <cell r="C131" t="str">
            <v>Create new “role” for CMS to cover all activities undertaken within a Distribution Network_x000D_
(ON HOLD PENDING NEW CO)</v>
          </cell>
          <cell r="E131" t="str">
            <v>EQ-CLSD</v>
          </cell>
          <cell r="F131">
            <v>41893</v>
          </cell>
          <cell r="G131">
            <v>0</v>
          </cell>
          <cell r="H131">
            <v>41767</v>
          </cell>
          <cell r="I131">
            <v>41781</v>
          </cell>
          <cell r="J131">
            <v>1</v>
          </cell>
          <cell r="K131" t="str">
            <v>ADN</v>
          </cell>
          <cell r="M131" t="str">
            <v>Joanna Ferguson</v>
          </cell>
          <cell r="N131" t="str">
            <v>ICAF 14/05/14</v>
          </cell>
          <cell r="O131" t="str">
            <v>Helen Gohil</v>
          </cell>
          <cell r="P131" t="str">
            <v>CO</v>
          </cell>
          <cell r="Q131" t="str">
            <v>CLOSED</v>
          </cell>
          <cell r="R131">
            <v>1</v>
          </cell>
          <cell r="S131">
            <v>41893</v>
          </cell>
          <cell r="AE131">
            <v>0</v>
          </cell>
          <cell r="AF131">
            <v>3</v>
          </cell>
          <cell r="AG131" t="str">
            <v>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row>
        <row r="132">
          <cell r="A132">
            <v>3387</v>
          </cell>
          <cell r="B132" t="str">
            <v>COR3387</v>
          </cell>
          <cell r="C132" t="str">
            <v>Changes in the submission of weekly Throughput data files</v>
          </cell>
          <cell r="E132" t="str">
            <v>BE-CLSD</v>
          </cell>
          <cell r="F132">
            <v>41915</v>
          </cell>
          <cell r="G132">
            <v>0</v>
          </cell>
          <cell r="H132">
            <v>41767</v>
          </cell>
          <cell r="I132">
            <v>41781</v>
          </cell>
          <cell r="J132">
            <v>0</v>
          </cell>
          <cell r="K132" t="str">
            <v>NNW</v>
          </cell>
          <cell r="L132" t="str">
            <v>NGN</v>
          </cell>
          <cell r="M132" t="str">
            <v>Joanna Ferguson</v>
          </cell>
          <cell r="N132" t="str">
            <v>ICAF 14/05/14</v>
          </cell>
          <cell r="O132" t="str">
            <v>Lorraine Cave</v>
          </cell>
          <cell r="P132" t="str">
            <v>CO</v>
          </cell>
          <cell r="Q132" t="str">
            <v>CLOSED</v>
          </cell>
          <cell r="R132">
            <v>1</v>
          </cell>
          <cell r="S132">
            <v>41915</v>
          </cell>
          <cell r="T132">
            <v>0</v>
          </cell>
          <cell r="U132">
            <v>41827</v>
          </cell>
          <cell r="V132">
            <v>41838</v>
          </cell>
          <cell r="W132">
            <v>41876</v>
          </cell>
          <cell r="Z132">
            <v>3520</v>
          </cell>
          <cell r="AE132">
            <v>0</v>
          </cell>
          <cell r="AF132">
            <v>5</v>
          </cell>
          <cell r="AG132"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132">
            <v>41817</v>
          </cell>
        </row>
        <row r="133">
          <cell r="A133">
            <v>3396</v>
          </cell>
          <cell r="B133" t="str">
            <v>COR3396</v>
          </cell>
          <cell r="C133" t="str">
            <v>Mod Proposal 466 Changes to DM Read Services_x000D_
(CURRENTLY ON HOLD)</v>
          </cell>
          <cell r="E133" t="str">
            <v>BE-CLSD</v>
          </cell>
          <cell r="F133">
            <v>42352</v>
          </cell>
          <cell r="G133">
            <v>0</v>
          </cell>
          <cell r="H133">
            <v>41780</v>
          </cell>
          <cell r="I133">
            <v>41794</v>
          </cell>
          <cell r="J133">
            <v>1</v>
          </cell>
          <cell r="K133" t="str">
            <v>ADN</v>
          </cell>
          <cell r="M133" t="str">
            <v>Ruth Thomas</v>
          </cell>
          <cell r="N133" t="str">
            <v>ICAF 21/05/14</v>
          </cell>
          <cell r="O133" t="str">
            <v>Dave Addison</v>
          </cell>
          <cell r="P133" t="str">
            <v>CO</v>
          </cell>
          <cell r="Q133" t="str">
            <v>CLOSED</v>
          </cell>
          <cell r="R133">
            <v>1</v>
          </cell>
          <cell r="U133">
            <v>41835</v>
          </cell>
          <cell r="V133">
            <v>41848</v>
          </cell>
          <cell r="AE133">
            <v>0</v>
          </cell>
          <cell r="AF133">
            <v>3</v>
          </cell>
          <cell r="AG133"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133">
            <v>41809</v>
          </cell>
        </row>
        <row r="134">
          <cell r="A134">
            <v>1984</v>
          </cell>
          <cell r="B134" t="str">
            <v>COR1984</v>
          </cell>
          <cell r="C134" t="str">
            <v>Recovery of CSEP Capacity Charges from the Deemed Start Date</v>
          </cell>
          <cell r="E134" t="str">
            <v>BE-CLSD</v>
          </cell>
          <cell r="F134">
            <v>40819</v>
          </cell>
          <cell r="G134">
            <v>0</v>
          </cell>
          <cell r="H134">
            <v>40338</v>
          </cell>
          <cell r="I134">
            <v>40352</v>
          </cell>
          <cell r="J134">
            <v>0</v>
          </cell>
          <cell r="K134" t="str">
            <v>ALL</v>
          </cell>
          <cell r="M134" t="str">
            <v>Alan Raper</v>
          </cell>
          <cell r="N134" t="str">
            <v>Workload Meeting 16/06/10</v>
          </cell>
          <cell r="O134" t="str">
            <v>Dave Turpin</v>
          </cell>
          <cell r="P134" t="str">
            <v>CO</v>
          </cell>
          <cell r="Q134" t="str">
            <v>CLOSED</v>
          </cell>
          <cell r="R134">
            <v>1</v>
          </cell>
          <cell r="T134">
            <v>0</v>
          </cell>
          <cell r="U134">
            <v>40448</v>
          </cell>
          <cell r="V134">
            <v>40462</v>
          </cell>
          <cell r="AE134">
            <v>0</v>
          </cell>
          <cell r="AF134">
            <v>4</v>
          </cell>
          <cell r="AG134"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134">
            <v>40368</v>
          </cell>
          <cell r="AK134">
            <v>40368</v>
          </cell>
        </row>
        <row r="135">
          <cell r="A135">
            <v>1985</v>
          </cell>
          <cell r="B135" t="str">
            <v>COR1985</v>
          </cell>
          <cell r="C135" t="str">
            <v>Estimation of the Additional CSEP Capacity Charges Recovered if levied from the Deemed Start Date</v>
          </cell>
          <cell r="D135">
            <v>40520</v>
          </cell>
          <cell r="E135" t="str">
            <v>PD-CLSD</v>
          </cell>
          <cell r="F135">
            <v>40571</v>
          </cell>
          <cell r="G135">
            <v>0</v>
          </cell>
          <cell r="H135">
            <v>40338</v>
          </cell>
          <cell r="I135">
            <v>40352</v>
          </cell>
          <cell r="J135">
            <v>0</v>
          </cell>
          <cell r="K135" t="str">
            <v>ALL</v>
          </cell>
          <cell r="M135" t="str">
            <v>Alan Raper</v>
          </cell>
          <cell r="N135" t="str">
            <v>Workload Meeting 16/06/10</v>
          </cell>
          <cell r="O135" t="str">
            <v>Dave Turpin</v>
          </cell>
          <cell r="P135" t="str">
            <v>CO</v>
          </cell>
          <cell r="Q135" t="str">
            <v>COMPLETE</v>
          </cell>
          <cell r="R135">
            <v>1</v>
          </cell>
          <cell r="T135">
            <v>0</v>
          </cell>
          <cell r="U135">
            <v>40448</v>
          </cell>
          <cell r="V135">
            <v>40462</v>
          </cell>
          <cell r="W135">
            <v>40466</v>
          </cell>
          <cell r="X135">
            <v>40466</v>
          </cell>
          <cell r="Y135" t="str">
            <v>XM2 Review Meeting 12/10/10</v>
          </cell>
          <cell r="Z135">
            <v>0</v>
          </cell>
          <cell r="AC135" t="str">
            <v>SENT</v>
          </cell>
          <cell r="AD135">
            <v>40534</v>
          </cell>
          <cell r="AE135">
            <v>0</v>
          </cell>
          <cell r="AF135">
            <v>4</v>
          </cell>
          <cell r="AG135"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135" t="str">
            <v>CLSD</v>
          </cell>
          <cell r="AI135">
            <v>40571</v>
          </cell>
          <cell r="AJ135">
            <v>40368</v>
          </cell>
          <cell r="AK135">
            <v>40368</v>
          </cell>
          <cell r="AL135">
            <v>40534</v>
          </cell>
          <cell r="AM135">
            <v>40534</v>
          </cell>
          <cell r="AN135">
            <v>40534</v>
          </cell>
          <cell r="AP135">
            <v>40556</v>
          </cell>
        </row>
        <row r="136">
          <cell r="A136">
            <v>1251</v>
          </cell>
          <cell r="B136" t="str">
            <v>COR1251</v>
          </cell>
          <cell r="C136" t="str">
            <v xml:space="preserve">RPA Messages Redevelopment </v>
          </cell>
          <cell r="D136">
            <v>40168</v>
          </cell>
          <cell r="E136" t="str">
            <v>PD-CLSD</v>
          </cell>
          <cell r="F136">
            <v>42474</v>
          </cell>
          <cell r="G136">
            <v>0</v>
          </cell>
          <cell r="H136">
            <v>39625</v>
          </cell>
          <cell r="J136">
            <v>0</v>
          </cell>
          <cell r="K136" t="str">
            <v>ADN</v>
          </cell>
          <cell r="M136" t="str">
            <v>Joel Martin</v>
          </cell>
          <cell r="N136" t="str">
            <v>Priotisation Meeting 02/07/08</v>
          </cell>
          <cell r="O136" t="str">
            <v>Lorraine Cave</v>
          </cell>
          <cell r="P136" t="str">
            <v>CR</v>
          </cell>
          <cell r="Q136" t="str">
            <v>CLOSED</v>
          </cell>
          <cell r="R136">
            <v>1</v>
          </cell>
          <cell r="U136">
            <v>39731</v>
          </cell>
          <cell r="W136">
            <v>39994</v>
          </cell>
          <cell r="X136">
            <v>39994</v>
          </cell>
          <cell r="Y136" t="str">
            <v>XEC</v>
          </cell>
          <cell r="Z136">
            <v>17.899999999999999</v>
          </cell>
          <cell r="AC136" t="str">
            <v>SENT</v>
          </cell>
          <cell r="AD136">
            <v>40198</v>
          </cell>
          <cell r="AE136">
            <v>0</v>
          </cell>
          <cell r="AF136">
            <v>3</v>
          </cell>
          <cell r="AG136"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136" t="str">
            <v>CLSD</v>
          </cell>
          <cell r="AI136">
            <v>40306</v>
          </cell>
          <cell r="AJ136">
            <v>39731</v>
          </cell>
          <cell r="AK136">
            <v>39731</v>
          </cell>
          <cell r="AL136">
            <v>40185</v>
          </cell>
          <cell r="AM136">
            <v>40200</v>
          </cell>
          <cell r="AN136">
            <v>40200</v>
          </cell>
          <cell r="AO136">
            <v>40306</v>
          </cell>
          <cell r="AP136">
            <v>42277</v>
          </cell>
        </row>
        <row r="137">
          <cell r="A137">
            <v>1483</v>
          </cell>
          <cell r="B137" t="str">
            <v>COR1483</v>
          </cell>
          <cell r="C137" t="str">
            <v>PRN Generated from Late DM Reads</v>
          </cell>
          <cell r="D137">
            <v>40168</v>
          </cell>
          <cell r="E137" t="str">
            <v>PD-CLSD</v>
          </cell>
          <cell r="F137">
            <v>42474</v>
          </cell>
          <cell r="G137">
            <v>0</v>
          </cell>
          <cell r="H137">
            <v>39840</v>
          </cell>
          <cell r="I137">
            <v>39903</v>
          </cell>
          <cell r="J137">
            <v>0</v>
          </cell>
          <cell r="N137" t="str">
            <v>Workload Meeting 28/01/09</v>
          </cell>
          <cell r="O137" t="str">
            <v>Lorraine Cave</v>
          </cell>
          <cell r="P137" t="str">
            <v>BI</v>
          </cell>
          <cell r="Q137" t="str">
            <v>CLOSED</v>
          </cell>
          <cell r="R137">
            <v>0</v>
          </cell>
          <cell r="V137">
            <v>39912</v>
          </cell>
          <cell r="W137">
            <v>39912</v>
          </cell>
          <cell r="X137">
            <v>39912</v>
          </cell>
          <cell r="AC137" t="str">
            <v>SENT</v>
          </cell>
          <cell r="AD137">
            <v>40198</v>
          </cell>
          <cell r="AE137">
            <v>0</v>
          </cell>
          <cell r="AF137">
            <v>6</v>
          </cell>
          <cell r="AG137"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137" t="str">
            <v>CLSD</v>
          </cell>
          <cell r="AI137">
            <v>40306</v>
          </cell>
          <cell r="AL137">
            <v>40185</v>
          </cell>
          <cell r="AM137">
            <v>40200</v>
          </cell>
          <cell r="AN137">
            <v>40200</v>
          </cell>
          <cell r="AO137">
            <v>40306</v>
          </cell>
          <cell r="AP137">
            <v>42277</v>
          </cell>
        </row>
        <row r="138">
          <cell r="A138">
            <v>3288</v>
          </cell>
          <cell r="B138" t="str">
            <v>COR3288</v>
          </cell>
          <cell r="C138" t="str">
            <v>UNC MOD 431 - Portfolio Reconciliation – Supplier Data Set</v>
          </cell>
          <cell r="D138">
            <v>41786</v>
          </cell>
          <cell r="E138" t="str">
            <v>PD-CLSD</v>
          </cell>
          <cell r="F138">
            <v>42387</v>
          </cell>
          <cell r="G138">
            <v>0</v>
          </cell>
          <cell r="H138">
            <v>41639</v>
          </cell>
          <cell r="I138">
            <v>41653</v>
          </cell>
          <cell r="J138">
            <v>1</v>
          </cell>
          <cell r="K138" t="str">
            <v>ADN</v>
          </cell>
          <cell r="M138" t="str">
            <v>Joel Martin / Colin Thomson</v>
          </cell>
          <cell r="N138" t="str">
            <v>ICAF Meeting 08/01/14</v>
          </cell>
          <cell r="O138" t="str">
            <v>Andy Simpson</v>
          </cell>
          <cell r="P138" t="str">
            <v>CO</v>
          </cell>
          <cell r="Q138" t="str">
            <v>COMPLETE</v>
          </cell>
          <cell r="R138">
            <v>1</v>
          </cell>
          <cell r="S138">
            <v>42387</v>
          </cell>
          <cell r="U138">
            <v>41675</v>
          </cell>
          <cell r="V138">
            <v>41688</v>
          </cell>
          <cell r="W138">
            <v>41787</v>
          </cell>
          <cell r="Y138" t="str">
            <v>Pre Sanction Meeting 20/05/14</v>
          </cell>
          <cell r="Z138">
            <v>1405</v>
          </cell>
          <cell r="AC138" t="str">
            <v>SENT</v>
          </cell>
          <cell r="AD138">
            <v>41795</v>
          </cell>
          <cell r="AE138">
            <v>0</v>
          </cell>
          <cell r="AF138">
            <v>3</v>
          </cell>
          <cell r="AG138"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138" t="str">
            <v>CLSD</v>
          </cell>
          <cell r="AI138">
            <v>42387</v>
          </cell>
          <cell r="AJ138">
            <v>41670</v>
          </cell>
          <cell r="AL138">
            <v>41799</v>
          </cell>
          <cell r="AO138">
            <v>42185</v>
          </cell>
          <cell r="AP138">
            <v>42277</v>
          </cell>
        </row>
        <row r="139">
          <cell r="A139">
            <v>2457</v>
          </cell>
          <cell r="B139" t="str">
            <v>COR2457</v>
          </cell>
          <cell r="C139" t="str">
            <v>Development of Procedures to Cover the Claims Process Introduced by the Implementation-of Mod 429</v>
          </cell>
          <cell r="D139">
            <v>41704</v>
          </cell>
          <cell r="E139" t="str">
            <v>PD-CLSD</v>
          </cell>
          <cell r="F139">
            <v>41921</v>
          </cell>
          <cell r="G139">
            <v>1</v>
          </cell>
          <cell r="H139">
            <v>41528</v>
          </cell>
          <cell r="I139">
            <v>41541</v>
          </cell>
          <cell r="J139">
            <v>1</v>
          </cell>
          <cell r="K139" t="str">
            <v>ALL</v>
          </cell>
          <cell r="M139" t="str">
            <v>Ruth Thomas</v>
          </cell>
          <cell r="N139" t="str">
            <v>CMSG Meeting 11/09/13</v>
          </cell>
          <cell r="O139" t="str">
            <v>Lorraine Cave</v>
          </cell>
          <cell r="P139" t="str">
            <v>CO</v>
          </cell>
          <cell r="Q139" t="str">
            <v>COMPLETE</v>
          </cell>
          <cell r="R139">
            <v>1</v>
          </cell>
          <cell r="S139">
            <v>41921</v>
          </cell>
          <cell r="U139">
            <v>41684</v>
          </cell>
          <cell r="V139">
            <v>41698</v>
          </cell>
          <cell r="X139">
            <v>41689</v>
          </cell>
          <cell r="Y139" t="str">
            <v>Pre Sanction Meeting 18/02/14</v>
          </cell>
          <cell r="Z139">
            <v>4420</v>
          </cell>
          <cell r="AC139" t="str">
            <v>SENT</v>
          </cell>
          <cell r="AD139">
            <v>41711</v>
          </cell>
          <cell r="AE139">
            <v>0</v>
          </cell>
          <cell r="AF139">
            <v>4</v>
          </cell>
          <cell r="AG139"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139" t="str">
            <v>CLSD</v>
          </cell>
          <cell r="AI139">
            <v>41921</v>
          </cell>
          <cell r="AJ139">
            <v>41555</v>
          </cell>
          <cell r="AL139">
            <v>41718</v>
          </cell>
          <cell r="AO139">
            <v>41729</v>
          </cell>
        </row>
        <row r="140">
          <cell r="A140">
            <v>2859</v>
          </cell>
          <cell r="B140" t="str">
            <v>COR2859</v>
          </cell>
          <cell r="C140" t="str">
            <v>Evaluation of the Addition of the GB Country Prefix to all NWO  VAT Numbers for Invoicing</v>
          </cell>
          <cell r="E140" t="str">
            <v>EQ-CLSD</v>
          </cell>
          <cell r="F140">
            <v>41773</v>
          </cell>
          <cell r="G140">
            <v>1</v>
          </cell>
          <cell r="H140">
            <v>41540</v>
          </cell>
          <cell r="I140">
            <v>41551</v>
          </cell>
          <cell r="J140">
            <v>0</v>
          </cell>
          <cell r="N140" t="str">
            <v>Communications between Andy Simpson &amp; Max Pemberton (obo Lorraine Cave)</v>
          </cell>
          <cell r="O140" t="str">
            <v>Andy Simpson</v>
          </cell>
          <cell r="P140" t="str">
            <v>CR</v>
          </cell>
          <cell r="Q140" t="str">
            <v>CLOSED</v>
          </cell>
          <cell r="R140">
            <v>0</v>
          </cell>
          <cell r="AE140">
            <v>0</v>
          </cell>
          <cell r="AF140">
            <v>6</v>
          </cell>
          <cell r="AG140"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140">
            <v>41568</v>
          </cell>
          <cell r="AO140">
            <v>41645</v>
          </cell>
        </row>
        <row r="141">
          <cell r="A141">
            <v>2831.3</v>
          </cell>
          <cell r="B141" t="str">
            <v>COR2831.3</v>
          </cell>
          <cell r="C141" t="str">
            <v>COR2831.3 - Acting as a Smart Metering Nominated Agent on behalf of a GTs</v>
          </cell>
          <cell r="E141" t="str">
            <v>PD-HOLD</v>
          </cell>
          <cell r="F141">
            <v>41605</v>
          </cell>
          <cell r="G141">
            <v>0</v>
          </cell>
          <cell r="H141">
            <v>41563</v>
          </cell>
          <cell r="J141">
            <v>0</v>
          </cell>
          <cell r="K141" t="str">
            <v>ALL</v>
          </cell>
          <cell r="M141" t="str">
            <v>Joel Martin</v>
          </cell>
          <cell r="N141" t="str">
            <v>CMSG Meeting 09/10/13 &amp; asigned to LCh per email dated 16/10/13.</v>
          </cell>
          <cell r="O141" t="str">
            <v>Helen Pardoe</v>
          </cell>
          <cell r="P141" t="str">
            <v>CO</v>
          </cell>
          <cell r="Q141" t="str">
            <v>ON HOLD</v>
          </cell>
          <cell r="R141">
            <v>1</v>
          </cell>
          <cell r="AE141">
            <v>0</v>
          </cell>
          <cell r="AF141">
            <v>42</v>
          </cell>
          <cell r="AG141" t="str">
            <v>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row>
        <row r="142">
          <cell r="A142">
            <v>3234</v>
          </cell>
          <cell r="B142" t="str">
            <v>COR3234</v>
          </cell>
          <cell r="C142" t="str">
            <v>Unregistered Supply Points – Portfolio Clearance Initiative</v>
          </cell>
          <cell r="D142">
            <v>41683</v>
          </cell>
          <cell r="E142" t="str">
            <v>PD-CLSD</v>
          </cell>
          <cell r="F142">
            <v>41730</v>
          </cell>
          <cell r="G142">
            <v>0</v>
          </cell>
          <cell r="H142">
            <v>41565</v>
          </cell>
          <cell r="I142">
            <v>41578</v>
          </cell>
          <cell r="J142">
            <v>1</v>
          </cell>
          <cell r="K142" t="str">
            <v>ADN</v>
          </cell>
          <cell r="M142" t="str">
            <v>Joel Martin</v>
          </cell>
          <cell r="O142" t="str">
            <v>Lorraine Cave</v>
          </cell>
          <cell r="P142" t="str">
            <v>CO</v>
          </cell>
          <cell r="Q142" t="str">
            <v>COMPLETE</v>
          </cell>
          <cell r="R142">
            <v>1</v>
          </cell>
          <cell r="S142">
            <v>41730</v>
          </cell>
          <cell r="T142">
            <v>0</v>
          </cell>
          <cell r="U142">
            <v>41592</v>
          </cell>
          <cell r="V142">
            <v>41605</v>
          </cell>
          <cell r="W142">
            <v>41635</v>
          </cell>
          <cell r="Y142" t="str">
            <v>Pre Sanction Meeting 26/11/13</v>
          </cell>
          <cell r="Z142">
            <v>0</v>
          </cell>
          <cell r="AC142" t="str">
            <v>PROD</v>
          </cell>
          <cell r="AD142">
            <v>41683</v>
          </cell>
          <cell r="AE142">
            <v>0</v>
          </cell>
          <cell r="AF142">
            <v>3</v>
          </cell>
          <cell r="AG142"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142" t="str">
            <v>CLSD</v>
          </cell>
          <cell r="AI142">
            <v>41730</v>
          </cell>
          <cell r="AJ142">
            <v>41592</v>
          </cell>
        </row>
        <row r="143">
          <cell r="A143">
            <v>3247</v>
          </cell>
          <cell r="B143" t="str">
            <v>COR3247</v>
          </cell>
          <cell r="C143" t="str">
            <v>Investigate feasibility of issuing a rejection file to a User where sanctions are applied.</v>
          </cell>
          <cell r="D143">
            <v>41702</v>
          </cell>
          <cell r="E143" t="str">
            <v>PD-CLSD</v>
          </cell>
          <cell r="F143">
            <v>41842</v>
          </cell>
          <cell r="G143">
            <v>0</v>
          </cell>
          <cell r="H143">
            <v>41577</v>
          </cell>
          <cell r="I143">
            <v>41590</v>
          </cell>
          <cell r="J143">
            <v>1</v>
          </cell>
          <cell r="K143" t="str">
            <v>ADN</v>
          </cell>
          <cell r="M143" t="str">
            <v>Joanna Ferguson</v>
          </cell>
          <cell r="O143" t="str">
            <v>Lorraine Cave</v>
          </cell>
          <cell r="P143" t="str">
            <v>CO</v>
          </cell>
          <cell r="Q143" t="str">
            <v>COMPLETE</v>
          </cell>
          <cell r="R143">
            <v>0</v>
          </cell>
          <cell r="S143">
            <v>41842</v>
          </cell>
          <cell r="U143">
            <v>0</v>
          </cell>
          <cell r="V143">
            <v>41681</v>
          </cell>
          <cell r="W143">
            <v>41690</v>
          </cell>
          <cell r="Y143" t="str">
            <v>Pre Sanction Meeting 11/02/14</v>
          </cell>
          <cell r="Z143">
            <v>2376</v>
          </cell>
          <cell r="AC143" t="str">
            <v>SENT</v>
          </cell>
          <cell r="AD143">
            <v>41715</v>
          </cell>
          <cell r="AE143">
            <v>0</v>
          </cell>
          <cell r="AF143">
            <v>3</v>
          </cell>
          <cell r="AG143" t="str">
            <v>30/10/2013 AT - CO-RCVD 30/10/2013 and assigned to Lorraine Cave/Darran Dredge.</v>
          </cell>
          <cell r="AH143" t="str">
            <v>CLSD</v>
          </cell>
          <cell r="AI143">
            <v>41842</v>
          </cell>
          <cell r="AJ143">
            <v>41586</v>
          </cell>
          <cell r="AL143">
            <v>41715</v>
          </cell>
          <cell r="AM143">
            <v>41715</v>
          </cell>
          <cell r="AO143">
            <v>41820</v>
          </cell>
          <cell r="AP143">
            <v>41829</v>
          </cell>
        </row>
        <row r="144">
          <cell r="A144">
            <v>2949</v>
          </cell>
          <cell r="B144" t="str">
            <v>COR2949</v>
          </cell>
          <cell r="C144" t="str">
            <v>UNC Mod 458 Seasonal LDZ Capacity Rights</v>
          </cell>
          <cell r="D144">
            <v>41990</v>
          </cell>
          <cell r="E144" t="str">
            <v>PD-IMPD</v>
          </cell>
          <cell r="F144">
            <v>42921</v>
          </cell>
          <cell r="G144">
            <v>1</v>
          </cell>
          <cell r="H144">
            <v>41802</v>
          </cell>
          <cell r="I144">
            <v>41815</v>
          </cell>
          <cell r="J144">
            <v>1</v>
          </cell>
          <cell r="K144" t="str">
            <v>ADN</v>
          </cell>
          <cell r="M144" t="str">
            <v>Colin Thomson</v>
          </cell>
          <cell r="N144" t="str">
            <v>ICAF 18/06/14</v>
          </cell>
          <cell r="O144" t="str">
            <v>Lorraine Cave</v>
          </cell>
          <cell r="P144" t="str">
            <v>CO</v>
          </cell>
          <cell r="Q144" t="str">
            <v>LIVE</v>
          </cell>
          <cell r="R144">
            <v>1</v>
          </cell>
          <cell r="T144">
            <v>0</v>
          </cell>
          <cell r="U144">
            <v>41863</v>
          </cell>
          <cell r="V144">
            <v>41877</v>
          </cell>
          <cell r="W144">
            <v>41985</v>
          </cell>
          <cell r="Y144" t="str">
            <v>Pre Sanction Meeting 09/12/14</v>
          </cell>
          <cell r="Z144">
            <v>58987</v>
          </cell>
          <cell r="AC144" t="str">
            <v>SENT</v>
          </cell>
          <cell r="AD144">
            <v>42009</v>
          </cell>
          <cell r="AE144">
            <v>1</v>
          </cell>
          <cell r="AF144">
            <v>3</v>
          </cell>
          <cell r="AG144" t="str">
            <v>018/08/17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144">
            <v>41851</v>
          </cell>
          <cell r="AL144">
            <v>42009</v>
          </cell>
          <cell r="AM144">
            <v>42009</v>
          </cell>
          <cell r="AO144">
            <v>42887</v>
          </cell>
          <cell r="AP144">
            <v>42947</v>
          </cell>
        </row>
        <row r="145">
          <cell r="A145">
            <v>3351</v>
          </cell>
          <cell r="B145" t="str">
            <v>COR3351</v>
          </cell>
          <cell r="C145" t="str">
            <v>AirWatch License Agreement for Mobile Device Management</v>
          </cell>
          <cell r="E145" t="str">
            <v>CO-CLSD</v>
          </cell>
          <cell r="F145">
            <v>41710</v>
          </cell>
          <cell r="G145">
            <v>0</v>
          </cell>
          <cell r="H145">
            <v>41710</v>
          </cell>
          <cell r="J145">
            <v>0</v>
          </cell>
          <cell r="N145" t="str">
            <v>Vicky Palmer / Steve Adcock</v>
          </cell>
          <cell r="O145" t="str">
            <v>David Williamson</v>
          </cell>
          <cell r="P145" t="str">
            <v>BI</v>
          </cell>
          <cell r="Q145" t="str">
            <v>CLOSED</v>
          </cell>
          <cell r="R145">
            <v>0</v>
          </cell>
          <cell r="AE145">
            <v>0</v>
          </cell>
          <cell r="AF145">
            <v>6</v>
          </cell>
          <cell r="AG145" t="str">
            <v>13/04/2015 AT - Set CO-CLSD</v>
          </cell>
        </row>
        <row r="146">
          <cell r="A146">
            <v>3428</v>
          </cell>
          <cell r="B146" t="str">
            <v>COR3428</v>
          </cell>
          <cell r="C146" t="str">
            <v>Correction of CWV data on the National Grid Operational website as a result of incorrect weather flows for NE LDZ</v>
          </cell>
          <cell r="D146">
            <v>41844</v>
          </cell>
          <cell r="E146" t="str">
            <v>PD-SENT</v>
          </cell>
          <cell r="F146">
            <v>42887</v>
          </cell>
          <cell r="G146">
            <v>0</v>
          </cell>
          <cell r="H146">
            <v>41808</v>
          </cell>
          <cell r="J146">
            <v>0</v>
          </cell>
          <cell r="K146" t="str">
            <v>NNW</v>
          </cell>
          <cell r="L146" t="str">
            <v>NGN</v>
          </cell>
          <cell r="M146" t="str">
            <v>Joanna Ferguson</v>
          </cell>
          <cell r="N146" t="str">
            <v>ICAF 25/06/14</v>
          </cell>
          <cell r="O146" t="str">
            <v>Mark Pollard</v>
          </cell>
          <cell r="P146" t="str">
            <v>CO</v>
          </cell>
          <cell r="Q146" t="str">
            <v>LIVE</v>
          </cell>
          <cell r="R146">
            <v>1</v>
          </cell>
          <cell r="W146">
            <v>41843</v>
          </cell>
          <cell r="Y146" t="str">
            <v>Pre Sanction Review Meeting 01/07/14</v>
          </cell>
          <cell r="Z146">
            <v>9815</v>
          </cell>
          <cell r="AC146" t="str">
            <v>PROD</v>
          </cell>
          <cell r="AD146">
            <v>41844</v>
          </cell>
          <cell r="AE146">
            <v>1</v>
          </cell>
          <cell r="AF146">
            <v>5</v>
          </cell>
          <cell r="AG146" t="str">
            <v>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146" t="str">
            <v>SENT</v>
          </cell>
          <cell r="AI146">
            <v>42915</v>
          </cell>
          <cell r="AP146">
            <v>42756</v>
          </cell>
        </row>
        <row r="147">
          <cell r="A147">
            <v>3143.1</v>
          </cell>
          <cell r="B147" t="str">
            <v>COR3143.1</v>
          </cell>
          <cell r="C147" t="str">
            <v>Decommission XFTM &amp; Server Farm &amp; re-direct NG files Phase 2</v>
          </cell>
          <cell r="E147" t="str">
            <v>CO-CLSD</v>
          </cell>
          <cell r="F147">
            <v>42222</v>
          </cell>
          <cell r="G147">
            <v>0</v>
          </cell>
          <cell r="H147">
            <v>41568</v>
          </cell>
          <cell r="J147">
            <v>0</v>
          </cell>
          <cell r="O147" t="str">
            <v>Jane Rocky</v>
          </cell>
          <cell r="P147" t="str">
            <v>BI</v>
          </cell>
          <cell r="Q147" t="str">
            <v>CLOSED</v>
          </cell>
          <cell r="R147">
            <v>0</v>
          </cell>
          <cell r="AE147">
            <v>0</v>
          </cell>
          <cell r="AF147">
            <v>7</v>
          </cell>
          <cell r="AG147"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148">
          <cell r="A148">
            <v>3429</v>
          </cell>
          <cell r="B148" t="str">
            <v>COR3429</v>
          </cell>
          <cell r="C148" t="str">
            <v>Support for Innovation Project to enable Temporary Gas Supplies</v>
          </cell>
          <cell r="E148" t="str">
            <v>PD-CLSD</v>
          </cell>
          <cell r="F148">
            <v>42450</v>
          </cell>
          <cell r="G148">
            <v>0</v>
          </cell>
          <cell r="H148">
            <v>41808</v>
          </cell>
          <cell r="J148">
            <v>0</v>
          </cell>
          <cell r="K148" t="str">
            <v>ADN</v>
          </cell>
          <cell r="M148" t="str">
            <v>Joanna Ferguson</v>
          </cell>
          <cell r="N148" t="str">
            <v>ICAF 25/06/14</v>
          </cell>
          <cell r="O148" t="str">
            <v>Dave Turpin</v>
          </cell>
          <cell r="P148" t="str">
            <v>CO</v>
          </cell>
          <cell r="Q148" t="str">
            <v>CLOSED</v>
          </cell>
          <cell r="R148">
            <v>1</v>
          </cell>
          <cell r="S148">
            <v>42450</v>
          </cell>
          <cell r="AE148">
            <v>0</v>
          </cell>
          <cell r="AF148">
            <v>5</v>
          </cell>
          <cell r="AG148"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149">
          <cell r="A149">
            <v>3447</v>
          </cell>
          <cell r="B149" t="str">
            <v>COR3447</v>
          </cell>
          <cell r="C149" t="str">
            <v>COR3447 - XP1 Decommissioning</v>
          </cell>
          <cell r="E149" t="str">
            <v>PD-HOLD</v>
          </cell>
          <cell r="F149">
            <v>41828</v>
          </cell>
          <cell r="G149">
            <v>0</v>
          </cell>
          <cell r="H149">
            <v>41828</v>
          </cell>
          <cell r="J149">
            <v>0</v>
          </cell>
          <cell r="N149" t="str">
            <v>ICAF 09/07/14_x000D_
Pre-Sanction 29/03/2016</v>
          </cell>
          <cell r="O149" t="str">
            <v>Mark Pollard</v>
          </cell>
          <cell r="P149" t="str">
            <v>CO</v>
          </cell>
          <cell r="Q149" t="str">
            <v>ON HOLD</v>
          </cell>
          <cell r="R149">
            <v>0</v>
          </cell>
          <cell r="AE149">
            <v>0</v>
          </cell>
          <cell r="AF149">
            <v>7</v>
          </cell>
          <cell r="AG149" t="str">
            <v>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row>
        <row r="150">
          <cell r="A150">
            <v>1302</v>
          </cell>
          <cell r="B150" t="str">
            <v>COR1302</v>
          </cell>
          <cell r="C150" t="str">
            <v>UNC 4.4 Validation Investigation</v>
          </cell>
          <cell r="D150">
            <v>39974</v>
          </cell>
          <cell r="E150" t="str">
            <v>PD-CLSD</v>
          </cell>
          <cell r="F150">
            <v>40674</v>
          </cell>
          <cell r="G150">
            <v>0</v>
          </cell>
          <cell r="H150">
            <v>39666</v>
          </cell>
          <cell r="I150">
            <v>39962</v>
          </cell>
          <cell r="J150">
            <v>0</v>
          </cell>
          <cell r="K150" t="str">
            <v>ADN</v>
          </cell>
          <cell r="M150" t="str">
            <v>Joel Martin</v>
          </cell>
          <cell r="N150" t="str">
            <v>Prioritisation Meeting 06/08/08</v>
          </cell>
          <cell r="O150" t="str">
            <v>Dave Addison</v>
          </cell>
          <cell r="P150" t="str">
            <v>CR</v>
          </cell>
          <cell r="Q150" t="str">
            <v>COMPLETE</v>
          </cell>
          <cell r="R150">
            <v>1</v>
          </cell>
          <cell r="V150">
            <v>39959</v>
          </cell>
          <cell r="W150">
            <v>39976</v>
          </cell>
          <cell r="X150">
            <v>39976</v>
          </cell>
          <cell r="Y150" t="str">
            <v>XM2 Review Meeting 26/05/09</v>
          </cell>
          <cell r="Z150">
            <v>32300</v>
          </cell>
          <cell r="AC150" t="str">
            <v>SENT</v>
          </cell>
          <cell r="AD150">
            <v>39982</v>
          </cell>
          <cell r="AE150">
            <v>0</v>
          </cell>
          <cell r="AF150">
            <v>6</v>
          </cell>
          <cell r="AG150"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150" t="str">
            <v>CLSD</v>
          </cell>
          <cell r="AI150">
            <v>40674</v>
          </cell>
          <cell r="AL150">
            <v>39988</v>
          </cell>
          <cell r="AM150">
            <v>39982</v>
          </cell>
          <cell r="AN150">
            <v>39982</v>
          </cell>
          <cell r="AO150">
            <v>40081</v>
          </cell>
          <cell r="AP150">
            <v>40589</v>
          </cell>
        </row>
        <row r="151">
          <cell r="A151">
            <v>1303</v>
          </cell>
          <cell r="B151" t="str">
            <v>COR1303</v>
          </cell>
          <cell r="C151" t="str">
            <v>Introduction of Revised LDZ System Charges</v>
          </cell>
          <cell r="D151">
            <v>40101</v>
          </cell>
          <cell r="E151" t="str">
            <v>PD-CLSD</v>
          </cell>
          <cell r="F151">
            <v>40737</v>
          </cell>
          <cell r="G151">
            <v>0</v>
          </cell>
          <cell r="H151">
            <v>39652</v>
          </cell>
          <cell r="I151">
            <v>39667</v>
          </cell>
          <cell r="J151">
            <v>0</v>
          </cell>
          <cell r="K151" t="str">
            <v>ADN</v>
          </cell>
          <cell r="M151" t="str">
            <v>Alan Raper</v>
          </cell>
          <cell r="N151" t="str">
            <v>Ian Wilson 23/07/08 and Prioritisation Meeting 06/08/08</v>
          </cell>
          <cell r="O151" t="str">
            <v>Lorraine Cave</v>
          </cell>
          <cell r="P151" t="str">
            <v>CO</v>
          </cell>
          <cell r="Q151" t="str">
            <v>COMPLETE</v>
          </cell>
          <cell r="R151">
            <v>1</v>
          </cell>
          <cell r="T151">
            <v>0</v>
          </cell>
          <cell r="U151">
            <v>39982</v>
          </cell>
          <cell r="V151">
            <v>39996</v>
          </cell>
          <cell r="W151">
            <v>40079</v>
          </cell>
          <cell r="X151">
            <v>40079</v>
          </cell>
          <cell r="Y151" t="str">
            <v>xM2 Review Meeting 22/09/09</v>
          </cell>
          <cell r="Z151">
            <v>41528</v>
          </cell>
          <cell r="AC151" t="str">
            <v>SENT</v>
          </cell>
          <cell r="AD151">
            <v>40115</v>
          </cell>
          <cell r="AE151">
            <v>0</v>
          </cell>
          <cell r="AF151">
            <v>3</v>
          </cell>
          <cell r="AG151"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151" t="str">
            <v>CLSD</v>
          </cell>
          <cell r="AI151">
            <v>40737</v>
          </cell>
          <cell r="AJ151">
            <v>39974</v>
          </cell>
          <cell r="AK151">
            <v>39974</v>
          </cell>
          <cell r="AL151">
            <v>40115</v>
          </cell>
          <cell r="AM151">
            <v>40115</v>
          </cell>
          <cell r="AN151">
            <v>40115</v>
          </cell>
          <cell r="AP151">
            <v>40627</v>
          </cell>
        </row>
        <row r="152">
          <cell r="A152">
            <v>1325</v>
          </cell>
          <cell r="B152" t="str">
            <v>COR1325</v>
          </cell>
          <cell r="C152" t="str">
            <v>To Amend the Partitioning of IAD / SCOGES Database to Permit Supplier-only View</v>
          </cell>
          <cell r="E152" t="str">
            <v>EQ-CLSD</v>
          </cell>
          <cell r="F152">
            <v>41262</v>
          </cell>
          <cell r="G152">
            <v>0</v>
          </cell>
          <cell r="H152">
            <v>39869</v>
          </cell>
          <cell r="I152">
            <v>39883</v>
          </cell>
          <cell r="J152">
            <v>0</v>
          </cell>
          <cell r="K152" t="str">
            <v>ADN</v>
          </cell>
          <cell r="M152" t="str">
            <v>Alan Raper</v>
          </cell>
          <cell r="N152" t="str">
            <v>Workload Meeting 11/03/09</v>
          </cell>
          <cell r="O152" t="str">
            <v>Lorraine Cave</v>
          </cell>
          <cell r="P152" t="str">
            <v>CO</v>
          </cell>
          <cell r="Q152" t="str">
            <v>CLOSED</v>
          </cell>
          <cell r="R152">
            <v>1</v>
          </cell>
          <cell r="T152">
            <v>0</v>
          </cell>
          <cell r="AE152">
            <v>0</v>
          </cell>
          <cell r="AF152">
            <v>3</v>
          </cell>
          <cell r="AG152"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152">
            <v>39897</v>
          </cell>
          <cell r="AK152">
            <v>39897</v>
          </cell>
        </row>
        <row r="153">
          <cell r="A153">
            <v>1377</v>
          </cell>
          <cell r="B153" t="str">
            <v>COR1377</v>
          </cell>
          <cell r="C153" t="str">
            <v>Distribution Network - DN Recovery of NTS Exit Capacity Charges</v>
          </cell>
          <cell r="D153">
            <v>40900</v>
          </cell>
          <cell r="E153" t="str">
            <v>PD-CLSD</v>
          </cell>
          <cell r="F153">
            <v>41502</v>
          </cell>
          <cell r="G153">
            <v>1</v>
          </cell>
          <cell r="H153">
            <v>40389</v>
          </cell>
          <cell r="I153">
            <v>40403</v>
          </cell>
          <cell r="J153">
            <v>0</v>
          </cell>
          <cell r="K153" t="str">
            <v>ADN</v>
          </cell>
          <cell r="M153" t="str">
            <v>Joel Martin</v>
          </cell>
          <cell r="N153" t="str">
            <v>Workload Meeting 04/08/10</v>
          </cell>
          <cell r="O153" t="str">
            <v>Chris Fears</v>
          </cell>
          <cell r="P153" t="str">
            <v>CO</v>
          </cell>
          <cell r="Q153" t="str">
            <v>COMPLETE</v>
          </cell>
          <cell r="R153">
            <v>1</v>
          </cell>
          <cell r="T153">
            <v>0</v>
          </cell>
          <cell r="U153">
            <v>40819</v>
          </cell>
          <cell r="V153">
            <v>40833</v>
          </cell>
          <cell r="W153">
            <v>40900</v>
          </cell>
          <cell r="X153">
            <v>40900</v>
          </cell>
          <cell r="Y153" t="str">
            <v>Pre Sanction Review Meeting 13/12/11</v>
          </cell>
          <cell r="Z153">
            <v>890470</v>
          </cell>
          <cell r="AC153" t="str">
            <v>SENT</v>
          </cell>
          <cell r="AD153">
            <v>40925</v>
          </cell>
          <cell r="AE153">
            <v>1</v>
          </cell>
          <cell r="AF153">
            <v>3</v>
          </cell>
          <cell r="AG153"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153" t="str">
            <v>CLSD</v>
          </cell>
          <cell r="AI153">
            <v>41502</v>
          </cell>
          <cell r="AJ153">
            <v>40816</v>
          </cell>
          <cell r="AK153">
            <v>40816</v>
          </cell>
          <cell r="AL153">
            <v>40919</v>
          </cell>
          <cell r="AM153">
            <v>40926</v>
          </cell>
          <cell r="AN153">
            <v>40926</v>
          </cell>
          <cell r="AO153">
            <v>41209</v>
          </cell>
          <cell r="AP153">
            <v>41409</v>
          </cell>
        </row>
        <row r="154">
          <cell r="A154">
            <v>2467</v>
          </cell>
          <cell r="B154" t="str">
            <v>COR2467</v>
          </cell>
          <cell r="C154" t="str">
            <v xml:space="preserve">Removing Duplicate Records from the SGN GSR Report </v>
          </cell>
          <cell r="E154" t="str">
            <v>BE-CLSD</v>
          </cell>
          <cell r="F154">
            <v>41002</v>
          </cell>
          <cell r="G154">
            <v>0</v>
          </cell>
          <cell r="H154">
            <v>40857</v>
          </cell>
          <cell r="I154">
            <v>40871</v>
          </cell>
          <cell r="J154">
            <v>0</v>
          </cell>
          <cell r="K154" t="str">
            <v>NNW</v>
          </cell>
          <cell r="L154" t="str">
            <v>SGN</v>
          </cell>
          <cell r="M154" t="str">
            <v>Joel Martin</v>
          </cell>
          <cell r="N154" t="str">
            <v>Workload Meeting 16/11/11</v>
          </cell>
          <cell r="O154" t="str">
            <v>Dave Turpin</v>
          </cell>
          <cell r="P154" t="str">
            <v>CO</v>
          </cell>
          <cell r="Q154" t="str">
            <v>CLOSED</v>
          </cell>
          <cell r="R154">
            <v>1</v>
          </cell>
          <cell r="T154">
            <v>0</v>
          </cell>
          <cell r="U154">
            <v>40935</v>
          </cell>
          <cell r="V154">
            <v>40949</v>
          </cell>
          <cell r="W154">
            <v>40991</v>
          </cell>
          <cell r="X154">
            <v>40991</v>
          </cell>
          <cell r="Y154" t="str">
            <v>Pre Sanction Review Meeting 06/03/12</v>
          </cell>
          <cell r="AE154">
            <v>0</v>
          </cell>
          <cell r="AF154">
            <v>5</v>
          </cell>
          <cell r="AG154"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154">
            <v>40885</v>
          </cell>
        </row>
        <row r="155">
          <cell r="A155">
            <v>2983</v>
          </cell>
          <cell r="B155" t="str">
            <v>COR2983</v>
          </cell>
          <cell r="C155" t="str">
            <v>Facilitating UNC Section G 7.3.7</v>
          </cell>
          <cell r="D155">
            <v>41579</v>
          </cell>
          <cell r="E155" t="str">
            <v>SN-CLSD</v>
          </cell>
          <cell r="F155">
            <v>41591</v>
          </cell>
          <cell r="G155">
            <v>0</v>
          </cell>
          <cell r="H155">
            <v>41358</v>
          </cell>
          <cell r="I155">
            <v>41373</v>
          </cell>
          <cell r="J155">
            <v>1</v>
          </cell>
          <cell r="K155" t="str">
            <v>ALL</v>
          </cell>
          <cell r="M155" t="str">
            <v>Joel Martin</v>
          </cell>
          <cell r="N155" t="str">
            <v>Workload Meeting 03/04/13</v>
          </cell>
          <cell r="O155" t="str">
            <v>Andy Simpson</v>
          </cell>
          <cell r="P155" t="str">
            <v>CO</v>
          </cell>
          <cell r="Q155" t="str">
            <v>CLOSED</v>
          </cell>
          <cell r="R155">
            <v>1</v>
          </cell>
          <cell r="U155">
            <v>41388</v>
          </cell>
          <cell r="V155">
            <v>41402</v>
          </cell>
          <cell r="AC155" t="str">
            <v>CLSD</v>
          </cell>
          <cell r="AD155">
            <v>41591</v>
          </cell>
          <cell r="AE155">
            <v>0</v>
          </cell>
          <cell r="AF155">
            <v>3</v>
          </cell>
          <cell r="AG155"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155" t="str">
            <v>SENT</v>
          </cell>
          <cell r="AI155">
            <v>42219</v>
          </cell>
          <cell r="AK155">
            <v>41387</v>
          </cell>
          <cell r="AL155">
            <v>41593</v>
          </cell>
          <cell r="AO155">
            <v>41775</v>
          </cell>
        </row>
        <row r="156">
          <cell r="A156">
            <v>1000.03</v>
          </cell>
          <cell r="B156" t="str">
            <v>COR1000.03</v>
          </cell>
          <cell r="C156" t="str">
            <v>IX WAN Upgrades (Variation 1)</v>
          </cell>
          <cell r="E156" t="str">
            <v>PD-CLSD</v>
          </cell>
          <cell r="F156">
            <v>40637</v>
          </cell>
          <cell r="G156">
            <v>0</v>
          </cell>
          <cell r="H156">
            <v>40637</v>
          </cell>
          <cell r="J156">
            <v>0</v>
          </cell>
          <cell r="O156" t="str">
            <v>Chris Fears</v>
          </cell>
          <cell r="P156" t="str">
            <v>BI</v>
          </cell>
          <cell r="Q156" t="str">
            <v>COMPLETE</v>
          </cell>
          <cell r="R156">
            <v>0</v>
          </cell>
          <cell r="AE156">
            <v>0</v>
          </cell>
          <cell r="AF156">
            <v>7</v>
          </cell>
          <cell r="AG156"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156" t="str">
            <v>IMPD</v>
          </cell>
          <cell r="AI156">
            <v>40637</v>
          </cell>
          <cell r="AO156">
            <v>40574</v>
          </cell>
        </row>
        <row r="157">
          <cell r="A157" t="str">
            <v>1000.03a</v>
          </cell>
          <cell r="B157" t="str">
            <v>COR1000.03a</v>
          </cell>
          <cell r="C157" t="str">
            <v>IX WAN Upgrades (Variation 2)</v>
          </cell>
          <cell r="E157" t="str">
            <v>PD-CLSD</v>
          </cell>
          <cell r="F157">
            <v>42929</v>
          </cell>
          <cell r="G157">
            <v>0</v>
          </cell>
          <cell r="H157">
            <v>40756</v>
          </cell>
          <cell r="J157">
            <v>0</v>
          </cell>
          <cell r="O157" t="str">
            <v>Chris Fears</v>
          </cell>
          <cell r="P157" t="str">
            <v>BI</v>
          </cell>
          <cell r="Q157" t="str">
            <v>CLOSED</v>
          </cell>
          <cell r="R157">
            <v>0</v>
          </cell>
          <cell r="AE157">
            <v>0</v>
          </cell>
          <cell r="AF157">
            <v>7</v>
          </cell>
          <cell r="AG157"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157" t="str">
            <v>CLSD</v>
          </cell>
          <cell r="AI157">
            <v>42929</v>
          </cell>
          <cell r="AO157">
            <v>41057</v>
          </cell>
        </row>
        <row r="158">
          <cell r="A158">
            <v>1000.09</v>
          </cell>
          <cell r="B158" t="str">
            <v>COR1000.09</v>
          </cell>
          <cell r="C158" t="str">
            <v>IX Upgrade</v>
          </cell>
          <cell r="D158">
            <v>40687</v>
          </cell>
          <cell r="E158" t="str">
            <v>PD-CLSD</v>
          </cell>
          <cell r="F158">
            <v>41814</v>
          </cell>
          <cell r="G158">
            <v>0</v>
          </cell>
          <cell r="H158">
            <v>40756</v>
          </cell>
          <cell r="I158">
            <v>40816</v>
          </cell>
          <cell r="J158">
            <v>0</v>
          </cell>
          <cell r="N158" t="str">
            <v>Workload Meeting 03/08/11</v>
          </cell>
          <cell r="O158" t="str">
            <v>Chris Fears</v>
          </cell>
          <cell r="P158" t="str">
            <v>BI</v>
          </cell>
          <cell r="Q158" t="str">
            <v>COMPLETE</v>
          </cell>
          <cell r="R158">
            <v>0</v>
          </cell>
          <cell r="S158">
            <v>41814</v>
          </cell>
          <cell r="U158">
            <v>40687</v>
          </cell>
          <cell r="V158">
            <v>40911</v>
          </cell>
          <cell r="W158">
            <v>40687</v>
          </cell>
          <cell r="X158">
            <v>40687</v>
          </cell>
          <cell r="Y158" t="str">
            <v>XEC</v>
          </cell>
          <cell r="AC158" t="str">
            <v>RCVD</v>
          </cell>
          <cell r="AD158">
            <v>41053</v>
          </cell>
          <cell r="AE158">
            <v>0</v>
          </cell>
          <cell r="AF158">
            <v>7</v>
          </cell>
          <cell r="AG158"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158" t="str">
            <v>CLSD</v>
          </cell>
          <cell r="AI158">
            <v>41814</v>
          </cell>
          <cell r="AJ158">
            <v>40687</v>
          </cell>
          <cell r="AK158">
            <v>40687</v>
          </cell>
          <cell r="AO158">
            <v>41517</v>
          </cell>
        </row>
        <row r="159">
          <cell r="A159">
            <v>3264</v>
          </cell>
          <cell r="B159" t="str">
            <v>COR3264</v>
          </cell>
          <cell r="C159" t="str">
            <v>Relocation of DN energy processes currently undertaken by NTS</v>
          </cell>
          <cell r="E159" t="str">
            <v>EQ-CLSD</v>
          </cell>
          <cell r="F159">
            <v>41682</v>
          </cell>
          <cell r="G159">
            <v>0</v>
          </cell>
          <cell r="H159">
            <v>41599</v>
          </cell>
          <cell r="I159">
            <v>41612</v>
          </cell>
          <cell r="J159">
            <v>1</v>
          </cell>
          <cell r="K159" t="str">
            <v>ALL</v>
          </cell>
          <cell r="M159" t="str">
            <v>Alan Raper</v>
          </cell>
          <cell r="O159" t="str">
            <v>Andy Earnshaw</v>
          </cell>
          <cell r="P159" t="str">
            <v>CO</v>
          </cell>
          <cell r="Q159" t="str">
            <v>CLOSED</v>
          </cell>
          <cell r="R159">
            <v>1</v>
          </cell>
          <cell r="AE159">
            <v>0</v>
          </cell>
          <cell r="AF159">
            <v>3</v>
          </cell>
          <cell r="AG159"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159">
            <v>41670</v>
          </cell>
        </row>
        <row r="160">
          <cell r="A160">
            <v>3275</v>
          </cell>
          <cell r="B160" t="str">
            <v>COR3275</v>
          </cell>
          <cell r="C160" t="str">
            <v>Unregistered Supply Points – Portfolio Clearance Initiative – Stage 2</v>
          </cell>
          <cell r="E160" t="str">
            <v>EQ-CLSD</v>
          </cell>
          <cell r="F160">
            <v>41624</v>
          </cell>
          <cell r="G160">
            <v>0</v>
          </cell>
          <cell r="H160">
            <v>41610</v>
          </cell>
          <cell r="I160">
            <v>41621</v>
          </cell>
          <cell r="J160">
            <v>1</v>
          </cell>
          <cell r="K160" t="str">
            <v>ADN</v>
          </cell>
          <cell r="M160" t="str">
            <v>Joel Martin</v>
          </cell>
          <cell r="O160" t="str">
            <v>Lorraine Cave</v>
          </cell>
          <cell r="P160" t="str">
            <v>CO</v>
          </cell>
          <cell r="Q160" t="str">
            <v>CLOSED</v>
          </cell>
          <cell r="R160">
            <v>1</v>
          </cell>
          <cell r="AE160">
            <v>0</v>
          </cell>
          <cell r="AF160">
            <v>3</v>
          </cell>
          <cell r="AG160" t="str">
            <v>16/12/13 KB - After further discussion, it has ben agreed that COR3275 should close and progress as COR3234.1 _x000D_
10/12/13 KB - As agreed with Lorraine &amp; Nita, this has been logged under a new ref as it will require a separate BER/sanction to COR3234.</v>
          </cell>
          <cell r="AJ160">
            <v>41647</v>
          </cell>
        </row>
        <row r="161">
          <cell r="A161">
            <v>3278</v>
          </cell>
          <cell r="B161" t="str">
            <v>COR3278</v>
          </cell>
          <cell r="C161" t="str">
            <v>Delivery of changes to Non-Gemini systems as a result of EU Gas Day Changes</v>
          </cell>
          <cell r="D161">
            <v>41838</v>
          </cell>
          <cell r="E161" t="str">
            <v>PD-CLSD</v>
          </cell>
          <cell r="F161">
            <v>42486</v>
          </cell>
          <cell r="G161">
            <v>0</v>
          </cell>
          <cell r="H161">
            <v>41620</v>
          </cell>
          <cell r="I161">
            <v>41635</v>
          </cell>
          <cell r="J161">
            <v>1</v>
          </cell>
          <cell r="K161" t="str">
            <v>ALL</v>
          </cell>
          <cell r="M161" t="str">
            <v>Ruth Thomas</v>
          </cell>
          <cell r="N161" t="str">
            <v>Assigned to AE pending formal approval at ICAF meeting on 19/12/13</v>
          </cell>
          <cell r="O161" t="str">
            <v>Jessica Harris</v>
          </cell>
          <cell r="P161" t="str">
            <v>CO</v>
          </cell>
          <cell r="Q161" t="str">
            <v>COMPLETE</v>
          </cell>
          <cell r="R161">
            <v>1</v>
          </cell>
          <cell r="T161">
            <v>47935</v>
          </cell>
          <cell r="U161">
            <v>41675</v>
          </cell>
          <cell r="V161">
            <v>41688</v>
          </cell>
          <cell r="W161">
            <v>41817</v>
          </cell>
          <cell r="Y161" t="str">
            <v>Pre-Sanction 17/06/2014</v>
          </cell>
          <cell r="Z161">
            <v>33225</v>
          </cell>
          <cell r="AC161" t="str">
            <v>SENT</v>
          </cell>
          <cell r="AD161">
            <v>41851</v>
          </cell>
          <cell r="AE161">
            <v>0</v>
          </cell>
          <cell r="AF161">
            <v>3</v>
          </cell>
          <cell r="AG161"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161" t="str">
            <v>CLSD</v>
          </cell>
          <cell r="AI161">
            <v>42486</v>
          </cell>
          <cell r="AJ161">
            <v>41632</v>
          </cell>
          <cell r="AL161">
            <v>41851</v>
          </cell>
          <cell r="AM161">
            <v>41851</v>
          </cell>
          <cell r="AN161">
            <v>41851</v>
          </cell>
          <cell r="AO161">
            <v>42253</v>
          </cell>
          <cell r="AP161">
            <v>42489</v>
          </cell>
        </row>
        <row r="162">
          <cell r="A162" t="str">
            <v>0984a</v>
          </cell>
          <cell r="B162" t="str">
            <v>COR0984a</v>
          </cell>
          <cell r="C162" t="str">
            <v xml:space="preserve">Gemini Re-Platforming </v>
          </cell>
          <cell r="D162">
            <v>40795</v>
          </cell>
          <cell r="E162" t="str">
            <v>SN-CLSD</v>
          </cell>
          <cell r="F162">
            <v>40800</v>
          </cell>
          <cell r="G162">
            <v>0</v>
          </cell>
          <cell r="H162">
            <v>39847</v>
          </cell>
          <cell r="J162">
            <v>0</v>
          </cell>
          <cell r="K162" t="str">
            <v>TNO</v>
          </cell>
          <cell r="M162" t="str">
            <v>Sean McGoldrick</v>
          </cell>
          <cell r="N162" t="str">
            <v>Workload Meeting 11/03/09</v>
          </cell>
          <cell r="O162" t="str">
            <v>Lee Foster</v>
          </cell>
          <cell r="P162" t="str">
            <v>BI</v>
          </cell>
          <cell r="Q162" t="str">
            <v>CLOSED</v>
          </cell>
          <cell r="R162">
            <v>1</v>
          </cell>
          <cell r="U162">
            <v>40672</v>
          </cell>
          <cell r="V162">
            <v>40686</v>
          </cell>
          <cell r="W162">
            <v>40786</v>
          </cell>
          <cell r="X162">
            <v>40786</v>
          </cell>
          <cell r="Y162" t="str">
            <v>Pre Sanction Review Meeting 16/08/11</v>
          </cell>
          <cell r="Z162">
            <v>12417106</v>
          </cell>
          <cell r="AC162" t="str">
            <v>CLSD</v>
          </cell>
          <cell r="AD162">
            <v>40800</v>
          </cell>
          <cell r="AE162">
            <v>0</v>
          </cell>
          <cell r="AF162">
            <v>5</v>
          </cell>
          <cell r="AG162"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162">
            <v>40809</v>
          </cell>
        </row>
        <row r="163">
          <cell r="A163" t="str">
            <v>.03a</v>
          </cell>
          <cell r="B163" t="str">
            <v>COR.03a</v>
          </cell>
          <cell r="C163" t="str">
            <v>Telecommunications Provisioning Project</v>
          </cell>
          <cell r="E163" t="str">
            <v>PD-CLSD</v>
          </cell>
          <cell r="F163">
            <v>41054</v>
          </cell>
          <cell r="G163">
            <v>0</v>
          </cell>
          <cell r="H163">
            <v>39570</v>
          </cell>
          <cell r="J163">
            <v>0</v>
          </cell>
          <cell r="N163" t="str">
            <v>Prioritisation Meeting 07/05/08</v>
          </cell>
          <cell r="O163" t="str">
            <v>Chris Fears</v>
          </cell>
          <cell r="P163" t="str">
            <v>BI</v>
          </cell>
          <cell r="Q163" t="str">
            <v>CLOSED</v>
          </cell>
          <cell r="R163">
            <v>0</v>
          </cell>
          <cell r="V163">
            <v>39903</v>
          </cell>
          <cell r="AE163">
            <v>0</v>
          </cell>
          <cell r="AF163">
            <v>7</v>
          </cell>
          <cell r="AG163"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163" t="str">
            <v>PROD</v>
          </cell>
          <cell r="AI163">
            <v>41054</v>
          </cell>
          <cell r="AO163">
            <v>41450</v>
          </cell>
        </row>
        <row r="164">
          <cell r="A164">
            <v>3151</v>
          </cell>
          <cell r="B164" t="str">
            <v>COR3151</v>
          </cell>
          <cell r="C164" t="str">
            <v>Communications Link Solution for Provision of Smart Meter Data from iGT's to Xoserve</v>
          </cell>
          <cell r="E164" t="str">
            <v>PD-IMPD</v>
          </cell>
          <cell r="F164">
            <v>42186</v>
          </cell>
          <cell r="G164">
            <v>0</v>
          </cell>
          <cell r="H164">
            <v>41501</v>
          </cell>
          <cell r="J164">
            <v>0</v>
          </cell>
          <cell r="N164" t="str">
            <v>Workload Meeting Minutes 20/08/13</v>
          </cell>
          <cell r="O164" t="str">
            <v>Helen Pardoe</v>
          </cell>
          <cell r="P164" t="str">
            <v>CR</v>
          </cell>
          <cell r="Q164" t="str">
            <v>LIVE</v>
          </cell>
          <cell r="R164">
            <v>0</v>
          </cell>
          <cell r="Y164" t="str">
            <v>Pre Sanction Review Meeting 24/12/13</v>
          </cell>
          <cell r="AE164">
            <v>0</v>
          </cell>
          <cell r="AF164">
            <v>8</v>
          </cell>
          <cell r="AG164"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164">
            <v>41883</v>
          </cell>
          <cell r="AP164">
            <v>43343</v>
          </cell>
        </row>
        <row r="165">
          <cell r="A165">
            <v>3143</v>
          </cell>
          <cell r="B165" t="str">
            <v>COR3143</v>
          </cell>
          <cell r="C165" t="str">
            <v>COR3143 - Decommission XFTM &amp; Server Farm &amp; re-direct NG files Phase 1</v>
          </cell>
          <cell r="E165" t="str">
            <v>PD-HOLD</v>
          </cell>
          <cell r="F165">
            <v>42811</v>
          </cell>
          <cell r="G165">
            <v>0</v>
          </cell>
          <cell r="H165">
            <v>41492</v>
          </cell>
          <cell r="J165">
            <v>0</v>
          </cell>
          <cell r="N165" t="str">
            <v>Workload Meeting 07/08/13_x000D_
Pre-sanction- 06/10/15</v>
          </cell>
          <cell r="O165" t="str">
            <v>Mark Pollard</v>
          </cell>
          <cell r="P165" t="str">
            <v>BI</v>
          </cell>
          <cell r="Q165" t="str">
            <v>ON HOLD</v>
          </cell>
          <cell r="R165">
            <v>0</v>
          </cell>
          <cell r="AE165">
            <v>0</v>
          </cell>
          <cell r="AF165">
            <v>7</v>
          </cell>
          <cell r="AG165" t="str">
            <v>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AO165">
            <v>42947</v>
          </cell>
        </row>
        <row r="166">
          <cell r="A166">
            <v>3137</v>
          </cell>
          <cell r="B166" t="str">
            <v>COR3137</v>
          </cell>
          <cell r="C166" t="str">
            <v>Implementation of Mod Proposal 428 - Single Meter Supply Points</v>
          </cell>
          <cell r="D166">
            <v>41726</v>
          </cell>
          <cell r="E166" t="str">
            <v>PD-CLSD</v>
          </cell>
          <cell r="F166">
            <v>42009</v>
          </cell>
          <cell r="G166">
            <v>1</v>
          </cell>
          <cell r="H166">
            <v>41487</v>
          </cell>
          <cell r="I166">
            <v>41500</v>
          </cell>
          <cell r="J166">
            <v>0</v>
          </cell>
          <cell r="K166" t="str">
            <v>ADN</v>
          </cell>
          <cell r="M166" t="str">
            <v>Ruth Thomas</v>
          </cell>
          <cell r="N166" t="str">
            <v>Workload Meeting 07/08/13</v>
          </cell>
          <cell r="O166" t="str">
            <v>Andy Simpson</v>
          </cell>
          <cell r="P166" t="str">
            <v>CO</v>
          </cell>
          <cell r="Q166" t="str">
            <v>COMPLETE</v>
          </cell>
          <cell r="R166">
            <v>1</v>
          </cell>
          <cell r="S166">
            <v>42009</v>
          </cell>
          <cell r="T166">
            <v>0</v>
          </cell>
          <cell r="U166">
            <v>41662</v>
          </cell>
          <cell r="V166">
            <v>41675</v>
          </cell>
          <cell r="W166">
            <v>41726</v>
          </cell>
          <cell r="Y166" t="str">
            <v>Pre Sanction Review Meeting 18/03/14</v>
          </cell>
          <cell r="Z166">
            <v>5270</v>
          </cell>
          <cell r="AC166" t="str">
            <v>SENT</v>
          </cell>
          <cell r="AD166">
            <v>41744</v>
          </cell>
          <cell r="AE166">
            <v>0</v>
          </cell>
          <cell r="AF166">
            <v>3</v>
          </cell>
          <cell r="AG166"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166" t="str">
            <v>CLSD</v>
          </cell>
          <cell r="AI166">
            <v>42009</v>
          </cell>
          <cell r="AJ166">
            <v>41522</v>
          </cell>
          <cell r="AL166">
            <v>41740</v>
          </cell>
          <cell r="AM166">
            <v>41744</v>
          </cell>
          <cell r="AO166">
            <v>41730</v>
          </cell>
        </row>
        <row r="167">
          <cell r="A167">
            <v>2411.1</v>
          </cell>
          <cell r="B167" t="str">
            <v>COR2411.1</v>
          </cell>
          <cell r="C167" t="str">
            <v>Code Repository Migration Code Configuration Tool Phase 2</v>
          </cell>
          <cell r="E167" t="str">
            <v>PD-CLSD</v>
          </cell>
          <cell r="F167">
            <v>41858</v>
          </cell>
          <cell r="G167">
            <v>0</v>
          </cell>
          <cell r="H167">
            <v>41500</v>
          </cell>
          <cell r="J167">
            <v>0</v>
          </cell>
          <cell r="N167" t="str">
            <v>Workload Minutes 21/08/13</v>
          </cell>
          <cell r="O167" t="str">
            <v>Jessica Harris</v>
          </cell>
          <cell r="P167" t="str">
            <v>BI</v>
          </cell>
          <cell r="Q167" t="str">
            <v>COMPLETE</v>
          </cell>
          <cell r="R167">
            <v>0</v>
          </cell>
          <cell r="S167">
            <v>41858</v>
          </cell>
          <cell r="AE167">
            <v>0</v>
          </cell>
          <cell r="AF167">
            <v>7</v>
          </cell>
          <cell r="AG167"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167" t="str">
            <v>CLSD</v>
          </cell>
          <cell r="AI167">
            <v>41858</v>
          </cell>
          <cell r="AO167">
            <v>41631</v>
          </cell>
          <cell r="AP167">
            <v>41852</v>
          </cell>
        </row>
        <row r="168">
          <cell r="A168">
            <v>3042</v>
          </cell>
          <cell r="B168" t="str">
            <v>COR3042</v>
          </cell>
          <cell r="C168" t="str">
            <v>M-Number Helpline &amp; GT ID In-sourcing_x000D_
(ON HOLD)</v>
          </cell>
          <cell r="E168" t="str">
            <v>PD-CLSD</v>
          </cell>
          <cell r="F168">
            <v>42453</v>
          </cell>
          <cell r="G168">
            <v>0</v>
          </cell>
          <cell r="H168">
            <v>41438</v>
          </cell>
          <cell r="J168">
            <v>0</v>
          </cell>
          <cell r="L168" t="str">
            <v>WWU,NGN,SGN</v>
          </cell>
          <cell r="N168" t="str">
            <v>Business Case approved by XEC 28/01/14</v>
          </cell>
          <cell r="O168" t="str">
            <v>Andy Simpson</v>
          </cell>
          <cell r="P168" t="str">
            <v>CR</v>
          </cell>
          <cell r="Q168" t="str">
            <v>CLOSED</v>
          </cell>
          <cell r="R168">
            <v>0</v>
          </cell>
          <cell r="S168">
            <v>42453</v>
          </cell>
          <cell r="AE168">
            <v>0</v>
          </cell>
          <cell r="AF168">
            <v>6</v>
          </cell>
          <cell r="AG168"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168">
            <v>41667</v>
          </cell>
          <cell r="AP168">
            <v>42429</v>
          </cell>
        </row>
        <row r="169">
          <cell r="A169" t="str">
            <v>1000.03b</v>
          </cell>
          <cell r="B169" t="str">
            <v>COR1000.03b</v>
          </cell>
          <cell r="C169" t="str">
            <v>IX WAN Upgrades (Variation 3)</v>
          </cell>
          <cell r="E169" t="str">
            <v>PD-CLSD</v>
          </cell>
          <cell r="F169">
            <v>41463</v>
          </cell>
          <cell r="G169">
            <v>0</v>
          </cell>
          <cell r="H169">
            <v>41054</v>
          </cell>
          <cell r="J169">
            <v>0</v>
          </cell>
          <cell r="O169" t="str">
            <v>Chris Fears</v>
          </cell>
          <cell r="P169" t="str">
            <v>BI</v>
          </cell>
          <cell r="Q169" t="str">
            <v>COMPLETE</v>
          </cell>
          <cell r="R169">
            <v>0</v>
          </cell>
          <cell r="AE169">
            <v>0</v>
          </cell>
          <cell r="AF169">
            <v>7</v>
          </cell>
          <cell r="AG169"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169">
            <v>41450</v>
          </cell>
        </row>
        <row r="170">
          <cell r="A170">
            <v>2667</v>
          </cell>
          <cell r="B170" t="str">
            <v>COR2667</v>
          </cell>
          <cell r="C170" t="str">
            <v>SHQ Reductions at DM Supply Points</v>
          </cell>
          <cell r="D170">
            <v>41242</v>
          </cell>
          <cell r="E170" t="str">
            <v>PD-CLSD</v>
          </cell>
          <cell r="F170">
            <v>41668</v>
          </cell>
          <cell r="G170">
            <v>0</v>
          </cell>
          <cell r="H170">
            <v>41067</v>
          </cell>
          <cell r="I170">
            <v>41081</v>
          </cell>
          <cell r="J170">
            <v>0</v>
          </cell>
          <cell r="K170" t="str">
            <v>ADN</v>
          </cell>
          <cell r="M170" t="str">
            <v>Joel Martin</v>
          </cell>
          <cell r="N170" t="str">
            <v xml:space="preserve">Workload Meeting 13/06/12 </v>
          </cell>
          <cell r="O170" t="str">
            <v>Lorraine Cave</v>
          </cell>
          <cell r="P170" t="str">
            <v>CO</v>
          </cell>
          <cell r="Q170" t="str">
            <v>COMPLETE</v>
          </cell>
          <cell r="R170">
            <v>1</v>
          </cell>
          <cell r="S170">
            <v>41668</v>
          </cell>
          <cell r="U170">
            <v>41179</v>
          </cell>
          <cell r="W170">
            <v>41234</v>
          </cell>
          <cell r="Y170" t="str">
            <v>Pre Sanction Meeting 20/11/12</v>
          </cell>
          <cell r="AC170" t="str">
            <v>SENT</v>
          </cell>
          <cell r="AD170">
            <v>41255</v>
          </cell>
          <cell r="AE170">
            <v>0</v>
          </cell>
          <cell r="AF170">
            <v>3</v>
          </cell>
          <cell r="AG170"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170" t="str">
            <v>CLSD</v>
          </cell>
          <cell r="AI170">
            <v>41668</v>
          </cell>
          <cell r="AJ170">
            <v>41103</v>
          </cell>
          <cell r="AL170">
            <v>41255</v>
          </cell>
          <cell r="AM170">
            <v>41255</v>
          </cell>
          <cell r="AN170">
            <v>41255</v>
          </cell>
          <cell r="AP170">
            <v>41621</v>
          </cell>
        </row>
        <row r="171">
          <cell r="A171">
            <v>3182</v>
          </cell>
          <cell r="B171" t="str">
            <v>COR3182</v>
          </cell>
          <cell r="C171" t="str">
            <v>Changes to the NGN Prime &amp; Subs Report</v>
          </cell>
          <cell r="D171">
            <v>41593</v>
          </cell>
          <cell r="E171" t="str">
            <v>PD-CLSD</v>
          </cell>
          <cell r="F171">
            <v>41760</v>
          </cell>
          <cell r="G171">
            <v>0</v>
          </cell>
          <cell r="H171">
            <v>41514</v>
          </cell>
          <cell r="I171">
            <v>41527</v>
          </cell>
          <cell r="J171">
            <v>1</v>
          </cell>
          <cell r="K171" t="str">
            <v>NNW</v>
          </cell>
          <cell r="L171" t="str">
            <v>NGN</v>
          </cell>
          <cell r="M171" t="str">
            <v>Joanna Ferguson</v>
          </cell>
          <cell r="N171" t="str">
            <v>Discussion with Lorraine Cave</v>
          </cell>
          <cell r="O171" t="str">
            <v>Lorraine Cave</v>
          </cell>
          <cell r="P171" t="str">
            <v>CO</v>
          </cell>
          <cell r="Q171" t="str">
            <v>COMPLETE</v>
          </cell>
          <cell r="R171">
            <v>1</v>
          </cell>
          <cell r="T171">
            <v>0</v>
          </cell>
          <cell r="U171">
            <v>41593</v>
          </cell>
          <cell r="V171">
            <v>41607</v>
          </cell>
          <cell r="Z171">
            <v>672</v>
          </cell>
          <cell r="AC171" t="str">
            <v>SENT</v>
          </cell>
          <cell r="AD171">
            <v>41620</v>
          </cell>
          <cell r="AE171">
            <v>0</v>
          </cell>
          <cell r="AF171">
            <v>5</v>
          </cell>
          <cell r="AH171" t="str">
            <v>CLSD</v>
          </cell>
          <cell r="AI171">
            <v>41760</v>
          </cell>
          <cell r="AJ171">
            <v>41541</v>
          </cell>
          <cell r="AL171">
            <v>41607</v>
          </cell>
          <cell r="AM171">
            <v>41620</v>
          </cell>
          <cell r="AO171">
            <v>41621</v>
          </cell>
          <cell r="AP171">
            <v>41701</v>
          </cell>
        </row>
        <row r="172">
          <cell r="A172">
            <v>3186</v>
          </cell>
          <cell r="B172" t="str">
            <v>COR3186</v>
          </cell>
          <cell r="C172" t="str">
            <v>Billing for site visits for UNC Modifications 410A and 424</v>
          </cell>
          <cell r="D172">
            <v>41914</v>
          </cell>
          <cell r="E172" t="str">
            <v>PD-CLSD</v>
          </cell>
          <cell r="F172">
            <v>42438</v>
          </cell>
          <cell r="G172">
            <v>0</v>
          </cell>
          <cell r="H172">
            <v>41519</v>
          </cell>
          <cell r="I172">
            <v>41530</v>
          </cell>
          <cell r="J172">
            <v>1</v>
          </cell>
          <cell r="K172" t="str">
            <v>ADN</v>
          </cell>
          <cell r="M172" t="str">
            <v>Joanna Ferguson</v>
          </cell>
          <cell r="N172" t="str">
            <v>Discussion with Lorraine Cave of CO and at CMSG _x000D_
BER -Pre Sanction Meeting 23/09/14</v>
          </cell>
          <cell r="O172" t="str">
            <v>Lorraine Cave</v>
          </cell>
          <cell r="P172" t="str">
            <v>CO</v>
          </cell>
          <cell r="Q172" t="str">
            <v>COMPLETE</v>
          </cell>
          <cell r="R172">
            <v>1</v>
          </cell>
          <cell r="S172">
            <v>42438</v>
          </cell>
          <cell r="T172">
            <v>0</v>
          </cell>
          <cell r="U172">
            <v>41668</v>
          </cell>
          <cell r="V172">
            <v>41681</v>
          </cell>
          <cell r="W172">
            <v>41906</v>
          </cell>
          <cell r="Y172" t="str">
            <v>Pre Sanction Meeting 23/09/14</v>
          </cell>
          <cell r="Z172">
            <v>13032</v>
          </cell>
          <cell r="AC172" t="str">
            <v>SENT</v>
          </cell>
          <cell r="AD172">
            <v>41925</v>
          </cell>
          <cell r="AE172">
            <v>0</v>
          </cell>
          <cell r="AF172">
            <v>3</v>
          </cell>
          <cell r="AG172"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172" t="str">
            <v>CLSD</v>
          </cell>
          <cell r="AI172">
            <v>42438</v>
          </cell>
          <cell r="AJ172">
            <v>41544</v>
          </cell>
          <cell r="AL172">
            <v>41927</v>
          </cell>
          <cell r="AM172">
            <v>41925</v>
          </cell>
          <cell r="AO172">
            <v>42033</v>
          </cell>
          <cell r="AP172">
            <v>42369</v>
          </cell>
        </row>
        <row r="173">
          <cell r="A173">
            <v>2831.1</v>
          </cell>
          <cell r="B173" t="str">
            <v>COR2831.1</v>
          </cell>
          <cell r="C173" t="str">
            <v>DCC Day 1 Delivery</v>
          </cell>
          <cell r="D173">
            <v>41670</v>
          </cell>
          <cell r="E173" t="str">
            <v>PD-CLSD</v>
          </cell>
          <cell r="F173">
            <v>42282</v>
          </cell>
          <cell r="G173">
            <v>0</v>
          </cell>
          <cell r="H173">
            <v>41234</v>
          </cell>
          <cell r="J173">
            <v>0</v>
          </cell>
          <cell r="M173" t="str">
            <v>Joanna Ferguson</v>
          </cell>
          <cell r="N173" t="str">
            <v>Jon Follows &amp; Workload Meeting Minutes 21/11/12</v>
          </cell>
          <cell r="O173" t="str">
            <v>Helen Pardoe</v>
          </cell>
          <cell r="P173" t="str">
            <v>CO</v>
          </cell>
          <cell r="Q173" t="str">
            <v>COMPLETE</v>
          </cell>
          <cell r="R173">
            <v>1</v>
          </cell>
          <cell r="AE173">
            <v>0</v>
          </cell>
          <cell r="AF173">
            <v>42</v>
          </cell>
          <cell r="AG173" t="str">
            <v>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173" t="str">
            <v>CLSD</v>
          </cell>
          <cell r="AI173">
            <v>42282</v>
          </cell>
          <cell r="AO173">
            <v>41848</v>
          </cell>
        </row>
        <row r="174">
          <cell r="A174">
            <v>2645</v>
          </cell>
          <cell r="B174" t="str">
            <v>COR2645</v>
          </cell>
          <cell r="C174" t="str">
            <v>Analysis of potential financial impact of Modification Proposal 0410</v>
          </cell>
          <cell r="D174">
            <v>41149</v>
          </cell>
          <cell r="E174" t="str">
            <v>PD-CLSD</v>
          </cell>
          <cell r="F174">
            <v>41463</v>
          </cell>
          <cell r="G174">
            <v>0</v>
          </cell>
          <cell r="H174">
            <v>41047</v>
          </cell>
          <cell r="I174">
            <v>41061</v>
          </cell>
          <cell r="J174">
            <v>0</v>
          </cell>
          <cell r="K174" t="str">
            <v>ADN</v>
          </cell>
          <cell r="M174" t="str">
            <v>Alan Raper</v>
          </cell>
          <cell r="N174" t="str">
            <v>Workload Meeting 23/05/12</v>
          </cell>
          <cell r="O174" t="str">
            <v>Lorraine Cave</v>
          </cell>
          <cell r="P174" t="str">
            <v>CO</v>
          </cell>
          <cell r="Q174" t="str">
            <v>COMPLETE</v>
          </cell>
          <cell r="R174">
            <v>1</v>
          </cell>
          <cell r="S174">
            <v>41463</v>
          </cell>
          <cell r="V174">
            <v>41113</v>
          </cell>
          <cell r="W174">
            <v>41113</v>
          </cell>
          <cell r="X174">
            <v>41113</v>
          </cell>
          <cell r="Y174" t="str">
            <v>Pre Sanction Meeting 10/07/12</v>
          </cell>
          <cell r="AC174" t="str">
            <v>SENT</v>
          </cell>
          <cell r="AD174">
            <v>41150</v>
          </cell>
          <cell r="AE174">
            <v>0</v>
          </cell>
          <cell r="AF174">
            <v>3</v>
          </cell>
          <cell r="AG174" t="str">
            <v>08/07/13 KB - Authorisation to close granted at CMSG meeting on 08/07/13 - documented within meeting minutes. _x000D_
10/09/12 KB - Transferred from DT to LC due to change in roles.</v>
          </cell>
          <cell r="AH174" t="str">
            <v>CLSD</v>
          </cell>
          <cell r="AI174">
            <v>41463</v>
          </cell>
          <cell r="AJ174">
            <v>41075</v>
          </cell>
          <cell r="AK174">
            <v>41075</v>
          </cell>
          <cell r="AL174">
            <v>41163</v>
          </cell>
          <cell r="AM174">
            <v>41150</v>
          </cell>
          <cell r="AO174">
            <v>41169</v>
          </cell>
        </row>
        <row r="175">
          <cell r="A175">
            <v>2800</v>
          </cell>
          <cell r="B175" t="str">
            <v>COR2800</v>
          </cell>
          <cell r="C175" t="str">
            <v>SGN DM &amp; NDM Data Logger Information Report</v>
          </cell>
          <cell r="D175">
            <v>41332</v>
          </cell>
          <cell r="E175" t="str">
            <v>PD-CLSD</v>
          </cell>
          <cell r="F175">
            <v>41388</v>
          </cell>
          <cell r="G175">
            <v>0</v>
          </cell>
          <cell r="H175">
            <v>41194</v>
          </cell>
          <cell r="I175">
            <v>41208</v>
          </cell>
          <cell r="J175">
            <v>0</v>
          </cell>
          <cell r="K175" t="str">
            <v>NNW</v>
          </cell>
          <cell r="L175" t="str">
            <v>SGN</v>
          </cell>
          <cell r="M175" t="str">
            <v>Joel Martin</v>
          </cell>
          <cell r="N175" t="str">
            <v>Workload Meeting 17/10/12</v>
          </cell>
          <cell r="O175" t="str">
            <v>Lorraine Cave</v>
          </cell>
          <cell r="P175" t="str">
            <v>CO</v>
          </cell>
          <cell r="Q175" t="str">
            <v>COMPLETE</v>
          </cell>
          <cell r="R175">
            <v>1</v>
          </cell>
          <cell r="U175">
            <v>41225</v>
          </cell>
          <cell r="V175">
            <v>41239</v>
          </cell>
          <cell r="W175">
            <v>41257</v>
          </cell>
          <cell r="AE175">
            <v>0</v>
          </cell>
          <cell r="AF175">
            <v>5</v>
          </cell>
          <cell r="AG175"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175" t="str">
            <v>CLSD</v>
          </cell>
          <cell r="AI175">
            <v>41388</v>
          </cell>
          <cell r="AJ175">
            <v>41225</v>
          </cell>
          <cell r="AO175">
            <v>41361</v>
          </cell>
        </row>
        <row r="176">
          <cell r="A176">
            <v>2802</v>
          </cell>
          <cell r="B176" t="str">
            <v>COR2802</v>
          </cell>
          <cell r="C176" t="str">
            <v>Supporting Information for Telephone Enquiry Usage
UPCO006</v>
          </cell>
          <cell r="E176" t="str">
            <v>CO-CLSD</v>
          </cell>
          <cell r="F176">
            <v>41197</v>
          </cell>
          <cell r="G176">
            <v>0</v>
          </cell>
          <cell r="H176">
            <v>41197</v>
          </cell>
          <cell r="J176">
            <v>0</v>
          </cell>
          <cell r="N176" t="str">
            <v>Workload Meeting 17/10/12</v>
          </cell>
          <cell r="O176" t="str">
            <v>David Addison</v>
          </cell>
          <cell r="P176" t="str">
            <v>CO</v>
          </cell>
          <cell r="Q176" t="str">
            <v>CLOSED</v>
          </cell>
          <cell r="R176">
            <v>0</v>
          </cell>
          <cell r="AE176">
            <v>0</v>
          </cell>
          <cell r="AF176">
            <v>5</v>
          </cell>
          <cell r="AG176"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177">
          <cell r="A177">
            <v>2812</v>
          </cell>
          <cell r="B177" t="str">
            <v>COR2812</v>
          </cell>
          <cell r="C177" t="str">
            <v>Portfolio Reconciliation – Supplier Data Set’ (Mod 431)</v>
          </cell>
          <cell r="E177" t="str">
            <v>EQ-CLSD</v>
          </cell>
          <cell r="F177">
            <v>41236</v>
          </cell>
          <cell r="G177">
            <v>0</v>
          </cell>
          <cell r="H177">
            <v>41201</v>
          </cell>
          <cell r="I177">
            <v>41215</v>
          </cell>
          <cell r="J177">
            <v>0</v>
          </cell>
          <cell r="K177" t="str">
            <v>ALL</v>
          </cell>
          <cell r="M177" t="str">
            <v>Alan Raper</v>
          </cell>
          <cell r="N177" t="str">
            <v>Workload Meeting 24/10/12</v>
          </cell>
          <cell r="O177" t="str">
            <v>Lorraine Cave</v>
          </cell>
          <cell r="P177" t="str">
            <v>CO</v>
          </cell>
          <cell r="Q177" t="str">
            <v>CLOSED</v>
          </cell>
          <cell r="R177">
            <v>1</v>
          </cell>
          <cell r="AE177">
            <v>0</v>
          </cell>
          <cell r="AF177">
            <v>3</v>
          </cell>
          <cell r="AG177"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177">
            <v>41236</v>
          </cell>
          <cell r="AK177">
            <v>41236</v>
          </cell>
        </row>
        <row r="178">
          <cell r="A178">
            <v>2831</v>
          </cell>
          <cell r="B178" t="str">
            <v>COR2831</v>
          </cell>
          <cell r="C178" t="str">
            <v>Smart Metering UNC Mod 0430 DCC Day 1</v>
          </cell>
          <cell r="D178">
            <v>41486</v>
          </cell>
          <cell r="E178" t="str">
            <v>PD-CLSD</v>
          </cell>
          <cell r="F178">
            <v>41691</v>
          </cell>
          <cell r="G178">
            <v>0</v>
          </cell>
          <cell r="H178">
            <v>41234</v>
          </cell>
          <cell r="I178">
            <v>41254</v>
          </cell>
          <cell r="J178">
            <v>0</v>
          </cell>
          <cell r="K178" t="str">
            <v>ALL</v>
          </cell>
          <cell r="M178" t="str">
            <v>Joanna Ferguson</v>
          </cell>
          <cell r="N178" t="str">
            <v>Jon Follows &amp; Workload Meeting Minutes 21/11/12</v>
          </cell>
          <cell r="O178" t="str">
            <v>Helen Gohil</v>
          </cell>
          <cell r="P178" t="str">
            <v>CO</v>
          </cell>
          <cell r="Q178" t="str">
            <v>COMPLETE</v>
          </cell>
          <cell r="R178">
            <v>1</v>
          </cell>
          <cell r="S178">
            <v>41691</v>
          </cell>
          <cell r="U178">
            <v>41298</v>
          </cell>
          <cell r="V178">
            <v>41312</v>
          </cell>
          <cell r="W178">
            <v>41467</v>
          </cell>
          <cell r="Y178" t="str">
            <v>Pre Sanction Review Meeting 02/07</v>
          </cell>
          <cell r="AC178" t="str">
            <v>SENT</v>
          </cell>
          <cell r="AD178">
            <v>41500</v>
          </cell>
          <cell r="AE178">
            <v>0</v>
          </cell>
          <cell r="AF178">
            <v>42</v>
          </cell>
          <cell r="AG178"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178" t="str">
            <v>CLSD</v>
          </cell>
          <cell r="AI178">
            <v>41691</v>
          </cell>
          <cell r="AJ178">
            <v>41290</v>
          </cell>
          <cell r="AL178">
            <v>41500</v>
          </cell>
          <cell r="AM178">
            <v>41500</v>
          </cell>
          <cell r="AN178">
            <v>41500</v>
          </cell>
          <cell r="AO178">
            <v>41473</v>
          </cell>
          <cell r="AP178">
            <v>41691</v>
          </cell>
        </row>
        <row r="179">
          <cell r="A179">
            <v>2834</v>
          </cell>
          <cell r="B179" t="str">
            <v>COR2834</v>
          </cell>
          <cell r="C179" t="str">
            <v>Sites and Meters Extract Report</v>
          </cell>
          <cell r="D179">
            <v>41284</v>
          </cell>
          <cell r="E179" t="str">
            <v>PD-CLSD</v>
          </cell>
          <cell r="F179">
            <v>41332</v>
          </cell>
          <cell r="G179">
            <v>0</v>
          </cell>
          <cell r="H179">
            <v>41229</v>
          </cell>
          <cell r="I179">
            <v>41243</v>
          </cell>
          <cell r="J179">
            <v>0</v>
          </cell>
          <cell r="K179" t="str">
            <v>NNW</v>
          </cell>
          <cell r="L179" t="str">
            <v>NGD</v>
          </cell>
          <cell r="M179" t="str">
            <v>Alan Raper</v>
          </cell>
          <cell r="N179" t="str">
            <v>Workload Meeting 21/11/12</v>
          </cell>
          <cell r="O179" t="str">
            <v>Lorraine Cave</v>
          </cell>
          <cell r="P179" t="str">
            <v>CO</v>
          </cell>
          <cell r="Q179" t="str">
            <v>COMPLETE</v>
          </cell>
          <cell r="R179">
            <v>1</v>
          </cell>
          <cell r="U179">
            <v>41261</v>
          </cell>
          <cell r="V179">
            <v>41271</v>
          </cell>
          <cell r="W179">
            <v>41271</v>
          </cell>
          <cell r="X179">
            <v>41318</v>
          </cell>
          <cell r="Y179" t="str">
            <v>Pre-Sanc 08/01/2013</v>
          </cell>
          <cell r="AC179" t="str">
            <v>PROD</v>
          </cell>
          <cell r="AD179">
            <v>41284</v>
          </cell>
          <cell r="AE179">
            <v>0</v>
          </cell>
          <cell r="AF179">
            <v>5</v>
          </cell>
          <cell r="AG179"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179" t="str">
            <v>CLSD</v>
          </cell>
          <cell r="AI179">
            <v>41332</v>
          </cell>
          <cell r="AJ179">
            <v>41257</v>
          </cell>
          <cell r="AL179">
            <v>41298</v>
          </cell>
        </row>
        <row r="180">
          <cell r="A180" t="str">
            <v>2156a</v>
          </cell>
          <cell r="B180" t="str">
            <v>COR2156a</v>
          </cell>
          <cell r="C180" t="str">
            <v>System &amp; Process Solution for Modification Proposal 0317</v>
          </cell>
          <cell r="D180">
            <v>40695</v>
          </cell>
          <cell r="E180" t="str">
            <v>SN-CLSD</v>
          </cell>
          <cell r="F180">
            <v>40683</v>
          </cell>
          <cell r="G180">
            <v>0</v>
          </cell>
          <cell r="H180">
            <v>40508</v>
          </cell>
          <cell r="J180">
            <v>0</v>
          </cell>
          <cell r="K180" t="str">
            <v>ALL</v>
          </cell>
          <cell r="M180" t="str">
            <v>Simon Trivella</v>
          </cell>
          <cell r="N180" t="str">
            <v>Workload Meeting 01/12/10</v>
          </cell>
          <cell r="O180" t="str">
            <v>Dave Turpin</v>
          </cell>
          <cell r="P180" t="str">
            <v>CO</v>
          </cell>
          <cell r="Q180" t="str">
            <v>CLOSED</v>
          </cell>
          <cell r="R180">
            <v>1</v>
          </cell>
          <cell r="W180">
            <v>40687</v>
          </cell>
          <cell r="X180">
            <v>40687</v>
          </cell>
          <cell r="Y180" t="str">
            <v>XM2 Review Meeting 24/05/11</v>
          </cell>
          <cell r="Z180">
            <v>128879</v>
          </cell>
          <cell r="AC180" t="str">
            <v>CLSD</v>
          </cell>
          <cell r="AD180">
            <v>40683</v>
          </cell>
          <cell r="AE180">
            <v>0</v>
          </cell>
          <cell r="AF180">
            <v>3</v>
          </cell>
          <cell r="AG180"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181">
          <cell r="A181">
            <v>2160</v>
          </cell>
          <cell r="B181" t="str">
            <v>COR2160</v>
          </cell>
          <cell r="C181" t="str">
            <v>Gemini Sustaining</v>
          </cell>
          <cell r="D181">
            <v>40577</v>
          </cell>
          <cell r="E181" t="str">
            <v>PD-CLSD</v>
          </cell>
          <cell r="F181">
            <v>41450</v>
          </cell>
          <cell r="G181">
            <v>0</v>
          </cell>
          <cell r="H181">
            <v>40513</v>
          </cell>
          <cell r="I181">
            <v>40576</v>
          </cell>
          <cell r="J181">
            <v>0</v>
          </cell>
          <cell r="N181" t="str">
            <v>Workload Meeting 08/12/10</v>
          </cell>
          <cell r="O181" t="str">
            <v>Andy Simpson</v>
          </cell>
          <cell r="P181" t="str">
            <v>BI</v>
          </cell>
          <cell r="Q181" t="str">
            <v>COMPLETE</v>
          </cell>
          <cell r="R181">
            <v>0</v>
          </cell>
          <cell r="U181">
            <v>40554</v>
          </cell>
          <cell r="V181">
            <v>40598</v>
          </cell>
          <cell r="W181">
            <v>40577</v>
          </cell>
          <cell r="X181">
            <v>40577</v>
          </cell>
          <cell r="AC181" t="str">
            <v>RCVD</v>
          </cell>
          <cell r="AD181">
            <v>40577</v>
          </cell>
          <cell r="AE181">
            <v>0</v>
          </cell>
          <cell r="AF181">
            <v>7</v>
          </cell>
          <cell r="AG181"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181" t="str">
            <v>CLSD</v>
          </cell>
          <cell r="AI181">
            <v>41450</v>
          </cell>
          <cell r="AJ181">
            <v>40590</v>
          </cell>
          <cell r="AK181">
            <v>40590</v>
          </cell>
          <cell r="AO181">
            <v>41028</v>
          </cell>
          <cell r="AP181">
            <v>41121</v>
          </cell>
        </row>
        <row r="182">
          <cell r="A182">
            <v>2162</v>
          </cell>
          <cell r="B182" t="str">
            <v>COR2162</v>
          </cell>
          <cell r="C182" t="str">
            <v>National Grid Gas Distribution Priority Services Register Report</v>
          </cell>
          <cell r="E182" t="str">
            <v>CO-CLSD</v>
          </cell>
          <cell r="F182">
            <v>40894</v>
          </cell>
          <cell r="G182">
            <v>0</v>
          </cell>
          <cell r="H182">
            <v>40515</v>
          </cell>
          <cell r="I182">
            <v>40529</v>
          </cell>
          <cell r="J182">
            <v>0</v>
          </cell>
          <cell r="K182" t="str">
            <v>NNW</v>
          </cell>
          <cell r="L182" t="str">
            <v>NGD</v>
          </cell>
          <cell r="M182" t="str">
            <v>Ruth Thomas</v>
          </cell>
          <cell r="N182" t="str">
            <v>Workload Meeting 08/12/10</v>
          </cell>
          <cell r="O182" t="str">
            <v>Lorraine Cave</v>
          </cell>
          <cell r="P182" t="str">
            <v>CO</v>
          </cell>
          <cell r="Q182" t="str">
            <v>CLOSED</v>
          </cell>
          <cell r="R182">
            <v>1</v>
          </cell>
          <cell r="AE182">
            <v>0</v>
          </cell>
          <cell r="AF182">
            <v>5</v>
          </cell>
          <cell r="AG182"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183">
          <cell r="A183">
            <v>2174</v>
          </cell>
          <cell r="B183" t="str">
            <v>COR2174</v>
          </cell>
          <cell r="C183" t="str">
            <v>Removal of ODBC Dependencies from ODS</v>
          </cell>
          <cell r="D183">
            <v>40569</v>
          </cell>
          <cell r="E183" t="str">
            <v>PD-CLSD</v>
          </cell>
          <cell r="F183">
            <v>41347</v>
          </cell>
          <cell r="G183">
            <v>0</v>
          </cell>
          <cell r="H183">
            <v>40532</v>
          </cell>
          <cell r="I183">
            <v>40574</v>
          </cell>
          <cell r="J183">
            <v>0</v>
          </cell>
          <cell r="N183" t="str">
            <v>Workload Meeting 22/12/10</v>
          </cell>
          <cell r="O183" t="str">
            <v>Jane Rocky</v>
          </cell>
          <cell r="P183" t="str">
            <v>BI</v>
          </cell>
          <cell r="Q183" t="str">
            <v>COMPLETE</v>
          </cell>
          <cell r="R183">
            <v>0</v>
          </cell>
          <cell r="U183">
            <v>40569</v>
          </cell>
          <cell r="V183">
            <v>40602</v>
          </cell>
          <cell r="W183">
            <v>40569</v>
          </cell>
          <cell r="X183">
            <v>40569</v>
          </cell>
          <cell r="Y183" t="str">
            <v>XEC</v>
          </cell>
          <cell r="AC183" t="str">
            <v>RCVD</v>
          </cell>
          <cell r="AD183">
            <v>40569</v>
          </cell>
          <cell r="AE183">
            <v>0</v>
          </cell>
          <cell r="AF183">
            <v>7</v>
          </cell>
          <cell r="AG183"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183" t="str">
            <v>CLSD</v>
          </cell>
          <cell r="AI183">
            <v>41347</v>
          </cell>
          <cell r="AJ183">
            <v>40569</v>
          </cell>
          <cell r="AK183">
            <v>40569</v>
          </cell>
          <cell r="AO183">
            <v>40854</v>
          </cell>
          <cell r="AP183">
            <v>40923</v>
          </cell>
        </row>
        <row r="184">
          <cell r="A184">
            <v>2175</v>
          </cell>
          <cell r="B184" t="str">
            <v>COR2175</v>
          </cell>
          <cell r="C184" t="str">
            <v>Evaluation of the Addition of the GB Country Prefix to all Network Operator (NOW) VAT Numbers for Invoicing</v>
          </cell>
          <cell r="E184" t="str">
            <v>BE-CLSD</v>
          </cell>
          <cell r="F184">
            <v>40730</v>
          </cell>
          <cell r="G184">
            <v>0</v>
          </cell>
          <cell r="H184">
            <v>40613</v>
          </cell>
          <cell r="J184">
            <v>0</v>
          </cell>
          <cell r="N184" t="str">
            <v>Workload Meeting 16/03/11</v>
          </cell>
          <cell r="O184" t="str">
            <v>Dave Turpin</v>
          </cell>
          <cell r="P184" t="str">
            <v>BI</v>
          </cell>
          <cell r="Q184" t="str">
            <v>CLOSED</v>
          </cell>
          <cell r="R184">
            <v>0</v>
          </cell>
          <cell r="V184">
            <v>40683</v>
          </cell>
          <cell r="AE184">
            <v>0</v>
          </cell>
          <cell r="AF184">
            <v>6</v>
          </cell>
          <cell r="AG184"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185">
          <cell r="A185">
            <v>1000.1</v>
          </cell>
          <cell r="B185" t="str">
            <v>COR1000.10</v>
          </cell>
          <cell r="C185" t="str">
            <v>GRP EFT Globalscape File Transfer Solution</v>
          </cell>
          <cell r="E185" t="str">
            <v>PD-CLSD</v>
          </cell>
          <cell r="F185">
            <v>41057</v>
          </cell>
          <cell r="G185">
            <v>0</v>
          </cell>
          <cell r="H185">
            <v>40959</v>
          </cell>
          <cell r="J185">
            <v>0</v>
          </cell>
          <cell r="N185" t="str">
            <v>Workload Meeting 22/02/12</v>
          </cell>
          <cell r="O185" t="str">
            <v>Chris Fears</v>
          </cell>
          <cell r="P185" t="str">
            <v>BI</v>
          </cell>
          <cell r="Q185" t="str">
            <v>COMPLETE</v>
          </cell>
          <cell r="R185">
            <v>0</v>
          </cell>
          <cell r="AE185">
            <v>0</v>
          </cell>
          <cell r="AF185">
            <v>7</v>
          </cell>
          <cell r="AG185"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185" t="str">
            <v>IMPD</v>
          </cell>
          <cell r="AI185">
            <v>41057</v>
          </cell>
          <cell r="AO185">
            <v>41057</v>
          </cell>
        </row>
        <row r="186">
          <cell r="A186">
            <v>1001</v>
          </cell>
          <cell r="B186" t="str">
            <v>COR1001</v>
          </cell>
          <cell r="C186" t="str">
            <v>Gas Secure Networks</v>
          </cell>
          <cell r="E186" t="str">
            <v>PD-CLSD</v>
          </cell>
          <cell r="F186">
            <v>40956</v>
          </cell>
          <cell r="G186">
            <v>0</v>
          </cell>
          <cell r="H186">
            <v>39946</v>
          </cell>
          <cell r="I186">
            <v>39961</v>
          </cell>
          <cell r="J186">
            <v>0</v>
          </cell>
          <cell r="N186" t="str">
            <v>Workload Meeting 13/05/09</v>
          </cell>
          <cell r="O186" t="str">
            <v>Sat Kalsi</v>
          </cell>
          <cell r="P186" t="str">
            <v>BI</v>
          </cell>
          <cell r="Q186" t="str">
            <v>COMPLETE</v>
          </cell>
          <cell r="R186">
            <v>0</v>
          </cell>
          <cell r="AE186">
            <v>0</v>
          </cell>
          <cell r="AF186">
            <v>8</v>
          </cell>
          <cell r="AG186"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186" t="str">
            <v>CLSD</v>
          </cell>
          <cell r="AI186">
            <v>40956</v>
          </cell>
          <cell r="AO186">
            <v>40574</v>
          </cell>
          <cell r="AP186">
            <v>40956</v>
          </cell>
        </row>
        <row r="187">
          <cell r="A187">
            <v>1130</v>
          </cell>
          <cell r="B187" t="str">
            <v>COR1130</v>
          </cell>
          <cell r="C187" t="str">
            <v>Programme Management Software</v>
          </cell>
          <cell r="D187">
            <v>40522</v>
          </cell>
          <cell r="E187" t="str">
            <v>PD-CLSD</v>
          </cell>
          <cell r="F187">
            <v>40522</v>
          </cell>
          <cell r="G187">
            <v>0</v>
          </cell>
          <cell r="H187">
            <v>39491</v>
          </cell>
          <cell r="J187">
            <v>0</v>
          </cell>
          <cell r="N187" t="str">
            <v>Prioritisation Meeting 20/02/08</v>
          </cell>
          <cell r="O187" t="str">
            <v>Lorraine Cave</v>
          </cell>
          <cell r="P187" t="str">
            <v>BI</v>
          </cell>
          <cell r="Q187" t="str">
            <v>CLOSED</v>
          </cell>
          <cell r="R187">
            <v>0</v>
          </cell>
          <cell r="T187">
            <v>0</v>
          </cell>
          <cell r="U187">
            <v>39532</v>
          </cell>
          <cell r="V187">
            <v>39574</v>
          </cell>
          <cell r="W187">
            <v>39734</v>
          </cell>
          <cell r="X187">
            <v>39734</v>
          </cell>
          <cell r="Y187" t="str">
            <v>Ian Wilson</v>
          </cell>
          <cell r="AC187" t="str">
            <v>RCVD</v>
          </cell>
          <cell r="AD187">
            <v>40522</v>
          </cell>
          <cell r="AE187">
            <v>0</v>
          </cell>
          <cell r="AF187">
            <v>6</v>
          </cell>
          <cell r="AG187"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187" t="str">
            <v>CLSD</v>
          </cell>
          <cell r="AI187">
            <v>42928</v>
          </cell>
          <cell r="AJ187">
            <v>39517</v>
          </cell>
          <cell r="AK187">
            <v>39517</v>
          </cell>
          <cell r="AP187">
            <v>40939</v>
          </cell>
        </row>
        <row r="188">
          <cell r="A188">
            <v>1133</v>
          </cell>
          <cell r="B188" t="str">
            <v>COR1133</v>
          </cell>
          <cell r="C188" t="str">
            <v xml:space="preserve">DM Elective Service </v>
          </cell>
          <cell r="D188">
            <v>40168</v>
          </cell>
          <cell r="E188" t="str">
            <v>PD-CLSD</v>
          </cell>
          <cell r="F188">
            <v>42474</v>
          </cell>
          <cell r="G188">
            <v>0</v>
          </cell>
          <cell r="H188">
            <v>39673</v>
          </cell>
          <cell r="J188">
            <v>0</v>
          </cell>
          <cell r="K188" t="str">
            <v>ALL</v>
          </cell>
          <cell r="M188" t="str">
            <v>Joel Martin</v>
          </cell>
          <cell r="N188" t="str">
            <v>Prioritisation Meeting 13/08/08</v>
          </cell>
          <cell r="O188" t="str">
            <v>Lorraine Cave</v>
          </cell>
          <cell r="P188" t="str">
            <v>CR</v>
          </cell>
          <cell r="Q188" t="str">
            <v>CLOSED</v>
          </cell>
          <cell r="R188">
            <v>1</v>
          </cell>
          <cell r="T188">
            <v>58000</v>
          </cell>
          <cell r="U188">
            <v>39748</v>
          </cell>
          <cell r="V188">
            <v>39762</v>
          </cell>
          <cell r="W188">
            <v>39912</v>
          </cell>
          <cell r="X188">
            <v>39912</v>
          </cell>
          <cell r="Y188" t="str">
            <v>XM2 Review Meeting 31/03/09</v>
          </cell>
          <cell r="Z188">
            <v>522390</v>
          </cell>
          <cell r="AC188" t="str">
            <v>SENT</v>
          </cell>
          <cell r="AD188">
            <v>40198</v>
          </cell>
          <cell r="AE188">
            <v>1</v>
          </cell>
          <cell r="AF188">
            <v>4</v>
          </cell>
          <cell r="AG188"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188" t="str">
            <v>CLSD</v>
          </cell>
          <cell r="AI188">
            <v>40504</v>
          </cell>
          <cell r="AJ188">
            <v>39692</v>
          </cell>
          <cell r="AK188">
            <v>39692</v>
          </cell>
          <cell r="AL188">
            <v>40185</v>
          </cell>
          <cell r="AM188">
            <v>40200</v>
          </cell>
          <cell r="AN188">
            <v>40200</v>
          </cell>
          <cell r="AO188">
            <v>40504</v>
          </cell>
          <cell r="AP188">
            <v>40939</v>
          </cell>
        </row>
        <row r="189">
          <cell r="A189">
            <v>2011</v>
          </cell>
          <cell r="B189" t="str">
            <v>COR2011</v>
          </cell>
          <cell r="C189" t="str">
            <v>SPAA Creation of Product Id</v>
          </cell>
          <cell r="E189" t="str">
            <v>PD-CLSD</v>
          </cell>
          <cell r="F189">
            <v>40918</v>
          </cell>
          <cell r="G189">
            <v>0</v>
          </cell>
          <cell r="H189">
            <v>40365</v>
          </cell>
          <cell r="I189">
            <v>40396</v>
          </cell>
          <cell r="J189">
            <v>0</v>
          </cell>
          <cell r="K189" t="str">
            <v>ADN</v>
          </cell>
          <cell r="M189" t="str">
            <v>Simon Trivella</v>
          </cell>
          <cell r="N189" t="str">
            <v>Workload Meeting 01/09/10</v>
          </cell>
          <cell r="O189" t="str">
            <v>Dave Turpin</v>
          </cell>
          <cell r="P189" t="str">
            <v>CO</v>
          </cell>
          <cell r="Q189" t="str">
            <v>CLOSED</v>
          </cell>
          <cell r="R189">
            <v>1</v>
          </cell>
          <cell r="T189">
            <v>0</v>
          </cell>
          <cell r="U189">
            <v>40417</v>
          </cell>
          <cell r="AE189">
            <v>0</v>
          </cell>
          <cell r="AF189">
            <v>3</v>
          </cell>
          <cell r="AG189"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189" t="str">
            <v>CLSD</v>
          </cell>
          <cell r="AI189">
            <v>40918</v>
          </cell>
          <cell r="AJ189">
            <v>40417</v>
          </cell>
          <cell r="AK189">
            <v>40417</v>
          </cell>
        </row>
        <row r="190">
          <cell r="A190">
            <v>2020</v>
          </cell>
          <cell r="B190" t="str">
            <v>COR2020</v>
          </cell>
          <cell r="C190" t="str">
            <v>Testing Tool</v>
          </cell>
          <cell r="D190">
            <v>40794</v>
          </cell>
          <cell r="E190" t="str">
            <v>PD-CLSD</v>
          </cell>
          <cell r="F190">
            <v>41451</v>
          </cell>
          <cell r="G190">
            <v>0</v>
          </cell>
          <cell r="H190">
            <v>40381</v>
          </cell>
          <cell r="I190">
            <v>40527</v>
          </cell>
          <cell r="J190">
            <v>0</v>
          </cell>
          <cell r="N190" t="str">
            <v>Workload Meeting 28/07/10</v>
          </cell>
          <cell r="O190" t="str">
            <v>Andy Earnshaw</v>
          </cell>
          <cell r="P190" t="str">
            <v>BI</v>
          </cell>
          <cell r="Q190" t="str">
            <v>COMPLETE</v>
          </cell>
          <cell r="R190">
            <v>0</v>
          </cell>
          <cell r="U190">
            <v>40519</v>
          </cell>
          <cell r="V190">
            <v>40724</v>
          </cell>
          <cell r="W190">
            <v>40794</v>
          </cell>
          <cell r="X190">
            <v>40794</v>
          </cell>
          <cell r="Y190" t="str">
            <v>Lee Foster</v>
          </cell>
          <cell r="AC190" t="str">
            <v>RCVD</v>
          </cell>
          <cell r="AD190">
            <v>40794</v>
          </cell>
          <cell r="AE190">
            <v>0</v>
          </cell>
          <cell r="AF190">
            <v>6</v>
          </cell>
          <cell r="AG190"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190" t="str">
            <v>CLSD</v>
          </cell>
          <cell r="AI190">
            <v>41451</v>
          </cell>
          <cell r="AJ190">
            <v>40519</v>
          </cell>
          <cell r="AK190">
            <v>40519</v>
          </cell>
          <cell r="AO190">
            <v>40939</v>
          </cell>
          <cell r="AP190">
            <v>41089</v>
          </cell>
        </row>
        <row r="191">
          <cell r="A191">
            <v>2029</v>
          </cell>
          <cell r="B191" t="str">
            <v>COR2029</v>
          </cell>
          <cell r="C191" t="str">
            <v>Improving the availability of meter read history &amp; asset information</v>
          </cell>
          <cell r="D191">
            <v>40599</v>
          </cell>
          <cell r="E191" t="str">
            <v>PD-CLSD</v>
          </cell>
          <cell r="F191">
            <v>41285</v>
          </cell>
          <cell r="G191">
            <v>1</v>
          </cell>
          <cell r="H191">
            <v>40392</v>
          </cell>
          <cell r="I191">
            <v>40421</v>
          </cell>
          <cell r="J191">
            <v>0</v>
          </cell>
          <cell r="K191" t="str">
            <v>ADN</v>
          </cell>
          <cell r="M191" t="str">
            <v>Alan Raper</v>
          </cell>
          <cell r="N191" t="str">
            <v>Workload Meeting 04/08/10</v>
          </cell>
          <cell r="O191" t="str">
            <v>Lorraine Cave</v>
          </cell>
          <cell r="P191" t="str">
            <v>CO</v>
          </cell>
          <cell r="Q191" t="str">
            <v>COMPLETE</v>
          </cell>
          <cell r="R191">
            <v>1</v>
          </cell>
          <cell r="T191">
            <v>6954</v>
          </cell>
          <cell r="U191">
            <v>40479</v>
          </cell>
          <cell r="V191">
            <v>40493</v>
          </cell>
          <cell r="W191">
            <v>40578</v>
          </cell>
          <cell r="X191">
            <v>40578</v>
          </cell>
          <cell r="Y191" t="str">
            <v>XM2 Review Meeting 01/02/11</v>
          </cell>
          <cell r="Z191">
            <v>38510</v>
          </cell>
          <cell r="AC191" t="str">
            <v>SENT</v>
          </cell>
          <cell r="AD191">
            <v>40610</v>
          </cell>
          <cell r="AE191">
            <v>0</v>
          </cell>
          <cell r="AF191">
            <v>3</v>
          </cell>
          <cell r="AG191"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191" t="str">
            <v>CLSD</v>
          </cell>
          <cell r="AI191">
            <v>41285</v>
          </cell>
          <cell r="AJ191">
            <v>40476</v>
          </cell>
          <cell r="AK191">
            <v>40476</v>
          </cell>
          <cell r="AL191">
            <v>40613</v>
          </cell>
          <cell r="AM191">
            <v>40610</v>
          </cell>
          <cell r="AN191">
            <v>40610</v>
          </cell>
          <cell r="AO191">
            <v>40697</v>
          </cell>
          <cell r="AP191">
            <v>40939</v>
          </cell>
        </row>
        <row r="192">
          <cell r="A192">
            <v>2061</v>
          </cell>
          <cell r="B192" t="str">
            <v>COR2061</v>
          </cell>
          <cell r="C192" t="str">
            <v>PACE</v>
          </cell>
          <cell r="E192" t="str">
            <v>CO-CLSD</v>
          </cell>
          <cell r="F192">
            <v>41197</v>
          </cell>
          <cell r="G192">
            <v>0</v>
          </cell>
          <cell r="H192">
            <v>40616</v>
          </cell>
          <cell r="J192">
            <v>0</v>
          </cell>
          <cell r="N192" t="str">
            <v>Workload Meeting 16/03/11</v>
          </cell>
          <cell r="O192" t="str">
            <v>Lorraine Cave</v>
          </cell>
          <cell r="P192" t="str">
            <v>BI</v>
          </cell>
          <cell r="Q192" t="str">
            <v>CLOSED</v>
          </cell>
          <cell r="R192">
            <v>0</v>
          </cell>
          <cell r="S192">
            <v>41197</v>
          </cell>
          <cell r="AE192">
            <v>0</v>
          </cell>
          <cell r="AF192">
            <v>6</v>
          </cell>
          <cell r="AG192"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193">
          <cell r="A193">
            <v>2064</v>
          </cell>
          <cell r="B193" t="str">
            <v>COR2064</v>
          </cell>
          <cell r="C193" t="str">
            <v>Migration of Demand Estimation Service</v>
          </cell>
          <cell r="D193">
            <v>40533</v>
          </cell>
          <cell r="E193" t="str">
            <v>PD-CLSD</v>
          </cell>
          <cell r="F193">
            <v>41109</v>
          </cell>
          <cell r="G193">
            <v>0</v>
          </cell>
          <cell r="H193">
            <v>40438</v>
          </cell>
          <cell r="J193">
            <v>0</v>
          </cell>
          <cell r="N193" t="str">
            <v>Workload Meeting 22/09/10</v>
          </cell>
          <cell r="O193" t="str">
            <v>Dave Turpin</v>
          </cell>
          <cell r="P193" t="str">
            <v>BI</v>
          </cell>
          <cell r="Q193" t="str">
            <v>COMPLETE</v>
          </cell>
          <cell r="R193">
            <v>0</v>
          </cell>
          <cell r="AE193">
            <v>0</v>
          </cell>
          <cell r="AF193">
            <v>6</v>
          </cell>
          <cell r="AG193"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193" t="str">
            <v>CLSD</v>
          </cell>
          <cell r="AI193">
            <v>41109</v>
          </cell>
          <cell r="AO193">
            <v>40909</v>
          </cell>
          <cell r="AP193">
            <v>41108</v>
          </cell>
        </row>
        <row r="194">
          <cell r="A194">
            <v>3093</v>
          </cell>
          <cell r="B194" t="str">
            <v>COR3093</v>
          </cell>
          <cell r="C194" t="str">
            <v>SGN Monthly DVD Market Sector Code Report – add Current Supplier Name</v>
          </cell>
          <cell r="E194" t="str">
            <v>BE-CLSD</v>
          </cell>
          <cell r="F194">
            <v>41472</v>
          </cell>
          <cell r="G194">
            <v>0</v>
          </cell>
          <cell r="H194">
            <v>41444</v>
          </cell>
          <cell r="I194">
            <v>41457</v>
          </cell>
          <cell r="J194">
            <v>0</v>
          </cell>
          <cell r="K194" t="str">
            <v>NNW</v>
          </cell>
          <cell r="L194" t="str">
            <v>SGN</v>
          </cell>
          <cell r="M194" t="str">
            <v>Joel Martin</v>
          </cell>
          <cell r="N194" t="str">
            <v>Discussed with and allocated to LC in lieu of a Workload meeting. Issued to all internal recipients.</v>
          </cell>
          <cell r="O194" t="str">
            <v>Lorraine Cave</v>
          </cell>
          <cell r="P194" t="str">
            <v>CO</v>
          </cell>
          <cell r="Q194" t="str">
            <v>CLOSED</v>
          </cell>
          <cell r="R194">
            <v>1</v>
          </cell>
          <cell r="S194">
            <v>41486</v>
          </cell>
          <cell r="U194">
            <v>41472</v>
          </cell>
          <cell r="V194">
            <v>41486</v>
          </cell>
          <cell r="AE194">
            <v>0</v>
          </cell>
          <cell r="AF194">
            <v>5</v>
          </cell>
          <cell r="AG194" t="str">
            <v>31/07/2013 - AT COR CLOSED BY JOEL MARTIN</v>
          </cell>
          <cell r="AJ194">
            <v>41471</v>
          </cell>
        </row>
        <row r="195">
          <cell r="A195">
            <v>1154.1400000000001</v>
          </cell>
          <cell r="B195" t="str">
            <v>COR1154.14</v>
          </cell>
          <cell r="C195" t="str">
            <v>High Level Design, Build &amp; Implement</v>
          </cell>
          <cell r="E195" t="str">
            <v>CO-RCVD</v>
          </cell>
          <cell r="F195">
            <v>41437</v>
          </cell>
          <cell r="G195">
            <v>0</v>
          </cell>
          <cell r="H195">
            <v>41437</v>
          </cell>
          <cell r="J195">
            <v>0</v>
          </cell>
          <cell r="O195" t="str">
            <v>Andy Watson</v>
          </cell>
          <cell r="P195" t="str">
            <v>CO</v>
          </cell>
          <cell r="Q195" t="str">
            <v>LIVE</v>
          </cell>
          <cell r="R195">
            <v>0</v>
          </cell>
          <cell r="AE195">
            <v>0</v>
          </cell>
          <cell r="AG195" t="str">
            <v>15/02/16: CM Updated PCC form - _x000D_
IP/DE were previously on hold (TBC) and now being moved to indicative. ‘Pen Test Complete – Production’ was auto-committed but the Workstream has replanned. IP/DE dates are now replanned and active with the programme plan._x000D_
Pen Test Complete – Production. Due to the focus required on Market Trials and demands upon resource, we need to have a Penetration Test to close off the Production Environment work not done in January, and as final round of testing prior to go-live._x000D_
_x000D_
16/10/15 EC: Update following Portfolio Plan Meeting, 15/10/15 - _x000D_
Market Trials L2 Readiness (Entry Assesment) completed on target date. _x000D_
Penetration Testing complete Pre-Production, completed on 9/10. _x000D_
DMTC 2.1 Complete and Market Trials L2, need PCC to commit dates._x000D_
UAT E2E Complete, update finish date until the end of March.</v>
          </cell>
        </row>
        <row r="196">
          <cell r="A196">
            <v>664</v>
          </cell>
          <cell r="B196" t="str">
            <v>COR0664</v>
          </cell>
          <cell r="C196" t="str">
            <v>Information Provision Capability Project  (formerly ODS Project)</v>
          </cell>
          <cell r="E196" t="str">
            <v>PD-CLSD</v>
          </cell>
          <cell r="F196">
            <v>40893</v>
          </cell>
          <cell r="G196">
            <v>0</v>
          </cell>
          <cell r="H196">
            <v>39153</v>
          </cell>
          <cell r="J196">
            <v>0</v>
          </cell>
          <cell r="N196" t="str">
            <v>Investment Committee</v>
          </cell>
          <cell r="O196" t="str">
            <v>Jane Rocky</v>
          </cell>
          <cell r="P196" t="str">
            <v>BI</v>
          </cell>
          <cell r="Q196" t="str">
            <v>CLOSED</v>
          </cell>
          <cell r="R196">
            <v>0</v>
          </cell>
          <cell r="AE196">
            <v>0</v>
          </cell>
          <cell r="AF196">
            <v>7</v>
          </cell>
          <cell r="AG196"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196" t="str">
            <v>IMPD</v>
          </cell>
          <cell r="AI196">
            <v>40893</v>
          </cell>
          <cell r="AO196">
            <v>40893</v>
          </cell>
          <cell r="AP196">
            <v>40923</v>
          </cell>
        </row>
        <row r="197">
          <cell r="A197">
            <v>3064</v>
          </cell>
          <cell r="B197" t="str">
            <v>COR3064</v>
          </cell>
          <cell r="C197" t="str">
            <v>MOD0430 – DCC Day 1 – GT Reporting for DCC Charging</v>
          </cell>
          <cell r="E197" t="str">
            <v>PD-CLSD</v>
          </cell>
          <cell r="F197">
            <v>42321</v>
          </cell>
          <cell r="G197">
            <v>0</v>
          </cell>
          <cell r="H197">
            <v>41409</v>
          </cell>
          <cell r="J197">
            <v>0</v>
          </cell>
          <cell r="K197" t="str">
            <v>ALL</v>
          </cell>
          <cell r="M197" t="str">
            <v>Joanna Ferguson</v>
          </cell>
          <cell r="N197" t="str">
            <v>Without going through a Workload meeting.  The CO was drafted by Lee Chambers and allocated upon formal submission by Network.</v>
          </cell>
          <cell r="P197" t="str">
            <v>CO</v>
          </cell>
          <cell r="Q197" t="str">
            <v>CLOSED</v>
          </cell>
          <cell r="R197">
            <v>1</v>
          </cell>
          <cell r="AE197">
            <v>0</v>
          </cell>
          <cell r="AF197">
            <v>42</v>
          </cell>
          <cell r="AG197"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197" t="str">
            <v>CLSD</v>
          </cell>
          <cell r="AI197">
            <v>42321</v>
          </cell>
          <cell r="AO197">
            <v>41916</v>
          </cell>
        </row>
        <row r="198">
          <cell r="A198">
            <v>2632</v>
          </cell>
          <cell r="B198" t="str">
            <v>COR2632</v>
          </cell>
          <cell r="C198" t="str">
            <v>New Connections – Interruptible Loads - MOD420</v>
          </cell>
          <cell r="D198">
            <v>41376</v>
          </cell>
          <cell r="E198" t="str">
            <v>PD-CLSD</v>
          </cell>
          <cell r="F198">
            <v>41590</v>
          </cell>
          <cell r="G198">
            <v>0</v>
          </cell>
          <cell r="H198">
            <v>41333</v>
          </cell>
          <cell r="I198">
            <v>41347</v>
          </cell>
          <cell r="J198">
            <v>0</v>
          </cell>
          <cell r="K198" t="str">
            <v>ADN</v>
          </cell>
          <cell r="M198" t="str">
            <v>Joel Martin</v>
          </cell>
          <cell r="N198" t="str">
            <v>Workload Meeting 06/03/13</v>
          </cell>
          <cell r="O198" t="str">
            <v>Lorraine Cave</v>
          </cell>
          <cell r="P198" t="str">
            <v>CO</v>
          </cell>
          <cell r="Q198" t="str">
            <v>COMPLETE</v>
          </cell>
          <cell r="R198">
            <v>0</v>
          </cell>
          <cell r="S198">
            <v>41590</v>
          </cell>
          <cell r="U198">
            <v>41372</v>
          </cell>
          <cell r="V198">
            <v>41368</v>
          </cell>
          <cell r="W198">
            <v>41368</v>
          </cell>
          <cell r="X198">
            <v>41368</v>
          </cell>
          <cell r="Y198" t="str">
            <v>Post Pre-Sanc Email Approval 28/03/2013</v>
          </cell>
          <cell r="AC198" t="str">
            <v>PROD</v>
          </cell>
          <cell r="AD198">
            <v>41376</v>
          </cell>
          <cell r="AE198">
            <v>0</v>
          </cell>
          <cell r="AG198"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198" t="str">
            <v>CLSD</v>
          </cell>
          <cell r="AI198">
            <v>41590</v>
          </cell>
          <cell r="AJ198">
            <v>41361</v>
          </cell>
          <cell r="AP198">
            <v>41382</v>
          </cell>
        </row>
        <row r="199">
          <cell r="A199">
            <v>1760</v>
          </cell>
          <cell r="B199" t="str">
            <v>COR1760</v>
          </cell>
          <cell r="C199" t="str">
            <v>Enabling the Assignment of a Partial Quantity of Registered NTS Exit (Flat) Capacity</v>
          </cell>
          <cell r="E199" t="str">
            <v>BE-CLSD</v>
          </cell>
          <cell r="F199">
            <v>41544</v>
          </cell>
          <cell r="G199">
            <v>0</v>
          </cell>
          <cell r="H199">
            <v>40291</v>
          </cell>
          <cell r="I199">
            <v>40308</v>
          </cell>
          <cell r="J199">
            <v>0</v>
          </cell>
          <cell r="K199" t="str">
            <v>TNO</v>
          </cell>
          <cell r="M199" t="str">
            <v>Sean McGoldrick</v>
          </cell>
          <cell r="N199" t="str">
            <v>Workload Meeting 28/04/10</v>
          </cell>
          <cell r="O199" t="str">
            <v>Andy Simpson</v>
          </cell>
          <cell r="P199" t="str">
            <v>CO</v>
          </cell>
          <cell r="Q199" t="str">
            <v>CLOSED</v>
          </cell>
          <cell r="R199">
            <v>1</v>
          </cell>
          <cell r="T199">
            <v>84922</v>
          </cell>
          <cell r="U199">
            <v>40354</v>
          </cell>
          <cell r="V199">
            <v>40368</v>
          </cell>
          <cell r="W199">
            <v>40508</v>
          </cell>
          <cell r="X199">
            <v>40508</v>
          </cell>
          <cell r="Y199" t="str">
            <v>Extraordinary XM2 Review Meeting &amp; Extraordinary XEC Meeting, both on 26/11/10</v>
          </cell>
          <cell r="Z199">
            <v>420608</v>
          </cell>
          <cell r="AE199">
            <v>0</v>
          </cell>
          <cell r="AF199">
            <v>5</v>
          </cell>
          <cell r="AG199"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199">
            <v>40352</v>
          </cell>
          <cell r="AK199">
            <v>40352</v>
          </cell>
        </row>
        <row r="200">
          <cell r="A200">
            <v>1806</v>
          </cell>
          <cell r="B200" t="str">
            <v>COR1806</v>
          </cell>
          <cell r="C200" t="str">
            <v>Internet Access to Data – Replacement Project</v>
          </cell>
          <cell r="D200">
            <v>40645</v>
          </cell>
          <cell r="E200" t="str">
            <v>PD-CLSD</v>
          </cell>
          <cell r="F200">
            <v>41338</v>
          </cell>
          <cell r="G200">
            <v>0</v>
          </cell>
          <cell r="H200">
            <v>40150</v>
          </cell>
          <cell r="I200">
            <v>40165</v>
          </cell>
          <cell r="J200">
            <v>0</v>
          </cell>
          <cell r="N200" t="str">
            <v>Workload Meeting 09/12/09</v>
          </cell>
          <cell r="O200" t="str">
            <v>Sat Kalsi</v>
          </cell>
          <cell r="P200" t="str">
            <v>BI</v>
          </cell>
          <cell r="Q200" t="str">
            <v>COMPLETE</v>
          </cell>
          <cell r="R200">
            <v>0</v>
          </cell>
          <cell r="U200">
            <v>40165</v>
          </cell>
          <cell r="V200">
            <v>40170</v>
          </cell>
          <cell r="W200">
            <v>40648</v>
          </cell>
          <cell r="X200">
            <v>40648</v>
          </cell>
          <cell r="AC200" t="str">
            <v>RCVD</v>
          </cell>
          <cell r="AD200">
            <v>40645</v>
          </cell>
          <cell r="AE200">
            <v>0</v>
          </cell>
          <cell r="AF200">
            <v>8</v>
          </cell>
          <cell r="AG200"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200" t="str">
            <v>CLSD</v>
          </cell>
          <cell r="AI200">
            <v>41338</v>
          </cell>
          <cell r="AJ200">
            <v>40165</v>
          </cell>
          <cell r="AK200">
            <v>40165</v>
          </cell>
          <cell r="AO200">
            <v>40929</v>
          </cell>
        </row>
        <row r="201">
          <cell r="A201">
            <v>1154.08</v>
          </cell>
          <cell r="B201" t="str">
            <v>COR1154.08</v>
          </cell>
          <cell r="C201" t="str">
            <v>Sourcing</v>
          </cell>
          <cell r="E201" t="str">
            <v>PD-CLSD</v>
          </cell>
          <cell r="F201">
            <v>41373</v>
          </cell>
          <cell r="G201">
            <v>0</v>
          </cell>
          <cell r="H201">
            <v>41178</v>
          </cell>
          <cell r="I201">
            <v>41192</v>
          </cell>
          <cell r="J201">
            <v>0</v>
          </cell>
          <cell r="N201" t="str">
            <v>Workload Meeting 26/09/12</v>
          </cell>
          <cell r="O201" t="str">
            <v>Andy Watson</v>
          </cell>
          <cell r="P201" t="str">
            <v>BI</v>
          </cell>
          <cell r="Q201" t="str">
            <v>COMPLETE</v>
          </cell>
          <cell r="R201">
            <v>0</v>
          </cell>
          <cell r="AE201">
            <v>0</v>
          </cell>
          <cell r="AF201">
            <v>7</v>
          </cell>
          <cell r="AG201"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01" t="str">
            <v>CLSD</v>
          </cell>
          <cell r="AI201">
            <v>41373</v>
          </cell>
        </row>
        <row r="202">
          <cell r="A202">
            <v>1154.0899999999999</v>
          </cell>
          <cell r="B202" t="str">
            <v>COR1154.09</v>
          </cell>
          <cell r="C202" t="str">
            <v>Resources</v>
          </cell>
          <cell r="E202" t="str">
            <v>PD-CLSD</v>
          </cell>
          <cell r="F202">
            <v>41373</v>
          </cell>
          <cell r="G202">
            <v>0</v>
          </cell>
          <cell r="H202">
            <v>41178</v>
          </cell>
          <cell r="I202">
            <v>41192</v>
          </cell>
          <cell r="J202">
            <v>0</v>
          </cell>
          <cell r="N202" t="str">
            <v>Workload Meeting 26/09/12</v>
          </cell>
          <cell r="O202" t="str">
            <v>Andy Watson</v>
          </cell>
          <cell r="P202" t="str">
            <v>BI</v>
          </cell>
          <cell r="Q202" t="str">
            <v>COMPLETE</v>
          </cell>
          <cell r="R202">
            <v>0</v>
          </cell>
          <cell r="AE202">
            <v>0</v>
          </cell>
          <cell r="AF202">
            <v>7</v>
          </cell>
          <cell r="AG202"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02" t="str">
            <v>CLSD</v>
          </cell>
          <cell r="AI202">
            <v>41373</v>
          </cell>
        </row>
        <row r="203">
          <cell r="A203">
            <v>1154.0999999999999</v>
          </cell>
          <cell r="B203" t="str">
            <v>COR1154.10</v>
          </cell>
          <cell r="C203" t="str">
            <v>Accommodation</v>
          </cell>
          <cell r="E203" t="str">
            <v>PD-CLSD</v>
          </cell>
          <cell r="F203">
            <v>41373</v>
          </cell>
          <cell r="G203">
            <v>0</v>
          </cell>
          <cell r="H203">
            <v>41178</v>
          </cell>
          <cell r="I203">
            <v>41192</v>
          </cell>
          <cell r="J203">
            <v>0</v>
          </cell>
          <cell r="N203" t="str">
            <v>Workload Meeting 26/09/12</v>
          </cell>
          <cell r="O203" t="str">
            <v>Andy Watson</v>
          </cell>
          <cell r="P203" t="str">
            <v>BI</v>
          </cell>
          <cell r="Q203" t="str">
            <v>COMPLETE</v>
          </cell>
          <cell r="R203">
            <v>0</v>
          </cell>
          <cell r="AE203">
            <v>0</v>
          </cell>
          <cell r="AF203">
            <v>7</v>
          </cell>
          <cell r="AG20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03" t="str">
            <v>CLSD</v>
          </cell>
          <cell r="AI203">
            <v>41373</v>
          </cell>
        </row>
        <row r="204">
          <cell r="A204">
            <v>1154.1099999999999</v>
          </cell>
          <cell r="B204" t="str">
            <v>COR1154.11</v>
          </cell>
          <cell r="C204" t="str">
            <v>Implementation Sequencing</v>
          </cell>
          <cell r="E204" t="str">
            <v>PD-CLSD</v>
          </cell>
          <cell r="F204">
            <v>41373</v>
          </cell>
          <cell r="G204">
            <v>0</v>
          </cell>
          <cell r="H204">
            <v>41178</v>
          </cell>
          <cell r="I204">
            <v>41192</v>
          </cell>
          <cell r="J204">
            <v>0</v>
          </cell>
          <cell r="N204" t="str">
            <v>Workload Meeting 26/09/12</v>
          </cell>
          <cell r="O204" t="str">
            <v>Andy Watson</v>
          </cell>
          <cell r="P204" t="str">
            <v>BI</v>
          </cell>
          <cell r="Q204" t="str">
            <v>COMPLETE</v>
          </cell>
          <cell r="R204">
            <v>0</v>
          </cell>
          <cell r="U204">
            <v>41200</v>
          </cell>
          <cell r="W204">
            <v>41298</v>
          </cell>
          <cell r="AE204">
            <v>0</v>
          </cell>
          <cell r="AF204">
            <v>7</v>
          </cell>
          <cell r="AG204"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204" t="str">
            <v>CLSD</v>
          </cell>
          <cell r="AI204">
            <v>41373</v>
          </cell>
          <cell r="AJ204">
            <v>41200</v>
          </cell>
        </row>
        <row r="205">
          <cell r="A205">
            <v>2420</v>
          </cell>
          <cell r="B205" t="str">
            <v>COR2420</v>
          </cell>
          <cell r="C205" t="str">
            <v>Quantity Holder - 'Rollover' Amendment</v>
          </cell>
          <cell r="D205">
            <v>41001</v>
          </cell>
          <cell r="E205" t="str">
            <v>PD-CLSD</v>
          </cell>
          <cell r="F205">
            <v>41102</v>
          </cell>
          <cell r="G205">
            <v>1</v>
          </cell>
          <cell r="H205">
            <v>40932</v>
          </cell>
          <cell r="I205">
            <v>40946</v>
          </cell>
          <cell r="J205">
            <v>0</v>
          </cell>
          <cell r="K205" t="str">
            <v>TNO</v>
          </cell>
          <cell r="M205" t="str">
            <v>Sean McGoldrick</v>
          </cell>
          <cell r="N205" t="str">
            <v>Workload Meeting 25/01/12</v>
          </cell>
          <cell r="O205" t="str">
            <v>Andy Simpson</v>
          </cell>
          <cell r="P205" t="str">
            <v>CO</v>
          </cell>
          <cell r="Q205" t="str">
            <v>COMPLETE</v>
          </cell>
          <cell r="R205">
            <v>1</v>
          </cell>
          <cell r="U205">
            <v>40961</v>
          </cell>
          <cell r="V205">
            <v>40975</v>
          </cell>
          <cell r="W205">
            <v>40995</v>
          </cell>
          <cell r="X205">
            <v>40995</v>
          </cell>
          <cell r="Y205" t="str">
            <v>Pre Sanction Review Meeting 20/03/12</v>
          </cell>
          <cell r="AC205" t="str">
            <v>SENT</v>
          </cell>
          <cell r="AD205">
            <v>41010</v>
          </cell>
          <cell r="AE205">
            <v>0</v>
          </cell>
          <cell r="AF205">
            <v>5</v>
          </cell>
          <cell r="AG205"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205" t="str">
            <v>CLSD</v>
          </cell>
          <cell r="AI205">
            <v>41102</v>
          </cell>
          <cell r="AJ205">
            <v>40960</v>
          </cell>
          <cell r="AK205">
            <v>40960</v>
          </cell>
          <cell r="AL205">
            <v>41017</v>
          </cell>
          <cell r="AM205">
            <v>41010</v>
          </cell>
          <cell r="AN205">
            <v>41010</v>
          </cell>
          <cell r="AO205">
            <v>41074</v>
          </cell>
          <cell r="AP205">
            <v>41117</v>
          </cell>
        </row>
        <row r="206">
          <cell r="A206">
            <v>2557</v>
          </cell>
          <cell r="B206" t="str">
            <v>COR2557</v>
          </cell>
          <cell r="C206" t="str">
            <v>Revisions to the Metering Charges Pricing Module on Unique Sites</v>
          </cell>
          <cell r="D206">
            <v>41159</v>
          </cell>
          <cell r="E206" t="str">
            <v>PD-CLSD</v>
          </cell>
          <cell r="F206">
            <v>41912</v>
          </cell>
          <cell r="G206">
            <v>0</v>
          </cell>
          <cell r="H206">
            <v>40959</v>
          </cell>
          <cell r="I206">
            <v>40973</v>
          </cell>
          <cell r="J206">
            <v>0</v>
          </cell>
          <cell r="K206" t="str">
            <v>NNW</v>
          </cell>
          <cell r="L206" t="str">
            <v>NGD</v>
          </cell>
          <cell r="M206" t="str">
            <v>Ruth Thomas</v>
          </cell>
          <cell r="N206" t="str">
            <v>Workload Meeting 22/02/12</v>
          </cell>
          <cell r="O206" t="str">
            <v>Lorraine Cave</v>
          </cell>
          <cell r="P206" t="str">
            <v>CO</v>
          </cell>
          <cell r="Q206" t="str">
            <v>COMPLETE</v>
          </cell>
          <cell r="R206">
            <v>1</v>
          </cell>
          <cell r="S206">
            <v>41912</v>
          </cell>
          <cell r="U206">
            <v>41011</v>
          </cell>
          <cell r="V206">
            <v>41025</v>
          </cell>
          <cell r="W206">
            <v>41163</v>
          </cell>
          <cell r="X206">
            <v>41163</v>
          </cell>
          <cell r="Y206" t="str">
            <v>Pre Sanction meeting 04/09/12</v>
          </cell>
          <cell r="Z206">
            <v>24425</v>
          </cell>
          <cell r="AC206" t="str">
            <v>SENT</v>
          </cell>
          <cell r="AD206">
            <v>41165</v>
          </cell>
          <cell r="AE206">
            <v>0</v>
          </cell>
          <cell r="AF206">
            <v>5</v>
          </cell>
          <cell r="AG206"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206" t="str">
            <v>CLSD</v>
          </cell>
          <cell r="AI206">
            <v>41912</v>
          </cell>
          <cell r="AJ206">
            <v>41004</v>
          </cell>
          <cell r="AK206">
            <v>41004</v>
          </cell>
          <cell r="AL206">
            <v>41173</v>
          </cell>
          <cell r="AM206">
            <v>41165</v>
          </cell>
          <cell r="AO206">
            <v>41758</v>
          </cell>
        </row>
        <row r="207">
          <cell r="A207">
            <v>2563</v>
          </cell>
          <cell r="B207" t="str">
            <v>COR2563</v>
          </cell>
          <cell r="C207" t="str">
            <v>Implementation of LDZ System Entry Commodity Charge (UNC Mod 0391)</v>
          </cell>
          <cell r="D207">
            <v>41396</v>
          </cell>
          <cell r="E207" t="str">
            <v>PD-CLSD</v>
          </cell>
          <cell r="F207">
            <v>42026</v>
          </cell>
          <cell r="G207">
            <v>0</v>
          </cell>
          <cell r="H207">
            <v>40968</v>
          </cell>
          <cell r="I207">
            <v>40982</v>
          </cell>
          <cell r="J207">
            <v>0</v>
          </cell>
          <cell r="K207" t="str">
            <v>ADN</v>
          </cell>
          <cell r="M207" t="str">
            <v>Ruth Thomas</v>
          </cell>
          <cell r="N207" t="str">
            <v>Workload Meeting 07/03/12</v>
          </cell>
          <cell r="O207" t="str">
            <v>Lorraine Cave</v>
          </cell>
          <cell r="P207" t="str">
            <v>CO</v>
          </cell>
          <cell r="Q207" t="str">
            <v>COMPLETE</v>
          </cell>
          <cell r="R207">
            <v>1</v>
          </cell>
          <cell r="S207">
            <v>42026</v>
          </cell>
          <cell r="U207">
            <v>41071</v>
          </cell>
          <cell r="V207">
            <v>41085</v>
          </cell>
          <cell r="W207">
            <v>41395</v>
          </cell>
          <cell r="Y207" t="str">
            <v>Pre Sanction Review Meeting 23/04/13</v>
          </cell>
          <cell r="Z207">
            <v>46650</v>
          </cell>
          <cell r="AC207" t="str">
            <v>SENT</v>
          </cell>
          <cell r="AD207">
            <v>41397</v>
          </cell>
          <cell r="AE207">
            <v>0</v>
          </cell>
          <cell r="AF207">
            <v>3</v>
          </cell>
          <cell r="AG207"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207" t="str">
            <v>CLSD</v>
          </cell>
          <cell r="AI207">
            <v>42026</v>
          </cell>
          <cell r="AJ207">
            <v>41061</v>
          </cell>
          <cell r="AK207">
            <v>41061</v>
          </cell>
          <cell r="AL207">
            <v>41411</v>
          </cell>
        </row>
        <row r="208">
          <cell r="A208">
            <v>2564</v>
          </cell>
          <cell r="B208" t="str">
            <v>COR2564</v>
          </cell>
          <cell r="C208" t="str">
            <v>Additional Storage Arrays for Xoserve</v>
          </cell>
          <cell r="D208">
            <v>40981</v>
          </cell>
          <cell r="E208" t="str">
            <v>PA-CLSD</v>
          </cell>
          <cell r="F208">
            <v>41096</v>
          </cell>
          <cell r="G208">
            <v>0</v>
          </cell>
          <cell r="H208">
            <v>40969</v>
          </cell>
          <cell r="J208">
            <v>0</v>
          </cell>
          <cell r="N208" t="str">
            <v>Workload Meeting 07/03/12</v>
          </cell>
          <cell r="O208" t="str">
            <v>Andy Simpson</v>
          </cell>
          <cell r="P208" t="str">
            <v>BI</v>
          </cell>
          <cell r="Q208" t="str">
            <v>CLOSED</v>
          </cell>
          <cell r="R208">
            <v>0</v>
          </cell>
          <cell r="V208">
            <v>40981</v>
          </cell>
          <cell r="W208">
            <v>40981</v>
          </cell>
          <cell r="X208">
            <v>40981</v>
          </cell>
          <cell r="AC208" t="str">
            <v>RCVD</v>
          </cell>
          <cell r="AD208">
            <v>40981</v>
          </cell>
          <cell r="AE208">
            <v>0</v>
          </cell>
          <cell r="AF208">
            <v>7</v>
          </cell>
          <cell r="AG208"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208" t="str">
            <v>IMPD</v>
          </cell>
          <cell r="AI208">
            <v>41096</v>
          </cell>
          <cell r="AO208">
            <v>41096</v>
          </cell>
          <cell r="AP208">
            <v>41670</v>
          </cell>
        </row>
        <row r="209">
          <cell r="A209">
            <v>2583</v>
          </cell>
          <cell r="B209" t="str">
            <v>COR2583</v>
          </cell>
          <cell r="C209" t="str">
            <v>Theft of Gas &amp; Illegal Connections Production of process flow &amp; 'swim lane' diagrams</v>
          </cell>
          <cell r="E209" t="str">
            <v>EQ-CLSD</v>
          </cell>
          <cell r="F209">
            <v>41450</v>
          </cell>
          <cell r="G209">
            <v>0</v>
          </cell>
          <cell r="H209">
            <v>40981</v>
          </cell>
          <cell r="I209">
            <v>40995</v>
          </cell>
          <cell r="J209">
            <v>0</v>
          </cell>
          <cell r="K209" t="str">
            <v>NNW</v>
          </cell>
          <cell r="L209" t="str">
            <v>NGD</v>
          </cell>
          <cell r="M209" t="str">
            <v>Alan Raper</v>
          </cell>
          <cell r="N209" t="str">
            <v>Workload Meeting 21/03/12</v>
          </cell>
          <cell r="P209" t="str">
            <v>CO</v>
          </cell>
          <cell r="Q209" t="str">
            <v>CLOSED</v>
          </cell>
          <cell r="R209">
            <v>1</v>
          </cell>
          <cell r="AE209">
            <v>0</v>
          </cell>
          <cell r="AF209">
            <v>5</v>
          </cell>
          <cell r="AG209"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10">
          <cell r="A210">
            <v>2590</v>
          </cell>
          <cell r="B210" t="str">
            <v>COR2590</v>
          </cell>
          <cell r="C210" t="str">
            <v>Adding the Sub_Building_Name field to the SGN GSR Report</v>
          </cell>
          <cell r="E210" t="str">
            <v>BE-CLSD</v>
          </cell>
          <cell r="F210">
            <v>41415</v>
          </cell>
          <cell r="G210">
            <v>0</v>
          </cell>
          <cell r="H210">
            <v>40988</v>
          </cell>
          <cell r="I210">
            <v>41018</v>
          </cell>
          <cell r="J210">
            <v>0</v>
          </cell>
          <cell r="K210" t="str">
            <v>NNW</v>
          </cell>
          <cell r="L210" t="str">
            <v>SGN</v>
          </cell>
          <cell r="M210" t="str">
            <v>Joel Martin</v>
          </cell>
          <cell r="N210" t="str">
            <v>Workload Meeting 21/03/12</v>
          </cell>
          <cell r="O210" t="str">
            <v>Lorraine Cave</v>
          </cell>
          <cell r="P210" t="str">
            <v>CO</v>
          </cell>
          <cell r="Q210" t="str">
            <v>CLOSED</v>
          </cell>
          <cell r="R210">
            <v>1</v>
          </cell>
          <cell r="U210">
            <v>41037</v>
          </cell>
          <cell r="V210">
            <v>41051</v>
          </cell>
          <cell r="W210">
            <v>41073</v>
          </cell>
          <cell r="X210">
            <v>41073</v>
          </cell>
          <cell r="Y210" t="str">
            <v>Pre Sanction Review Meeting 06/06/12</v>
          </cell>
          <cell r="AE210">
            <v>0</v>
          </cell>
          <cell r="AF210">
            <v>5</v>
          </cell>
          <cell r="AG210"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10">
            <v>41037</v>
          </cell>
          <cell r="AK210">
            <v>41037</v>
          </cell>
        </row>
        <row r="211">
          <cell r="A211">
            <v>2935</v>
          </cell>
          <cell r="B211" t="str">
            <v>COR2935</v>
          </cell>
          <cell r="C211" t="str">
            <v>Voluntary Discontinuance Datafix</v>
          </cell>
          <cell r="D211">
            <v>41418</v>
          </cell>
          <cell r="E211" t="str">
            <v>PD-CLSD</v>
          </cell>
          <cell r="F211">
            <v>41677</v>
          </cell>
          <cell r="G211">
            <v>0</v>
          </cell>
          <cell r="H211">
            <v>41313</v>
          </cell>
          <cell r="I211">
            <v>41327</v>
          </cell>
          <cell r="J211">
            <v>0</v>
          </cell>
          <cell r="K211" t="str">
            <v>NNW</v>
          </cell>
          <cell r="L211" t="str">
            <v>NGT</v>
          </cell>
          <cell r="M211" t="str">
            <v>Sean McGoldrick</v>
          </cell>
          <cell r="N211" t="str">
            <v>Workload Meeting 13/02/13</v>
          </cell>
          <cell r="O211" t="str">
            <v>Andy Earnshaw</v>
          </cell>
          <cell r="P211" t="str">
            <v>CO</v>
          </cell>
          <cell r="Q211" t="str">
            <v>COMPLETE</v>
          </cell>
          <cell r="R211">
            <v>1</v>
          </cell>
          <cell r="U211">
            <v>41375</v>
          </cell>
          <cell r="V211">
            <v>41388</v>
          </cell>
          <cell r="W211">
            <v>41388</v>
          </cell>
          <cell r="Y211" t="str">
            <v>Pre-Sanc 23rd April 2013</v>
          </cell>
          <cell r="AC211" t="str">
            <v>SENT</v>
          </cell>
          <cell r="AD211">
            <v>41435</v>
          </cell>
          <cell r="AE211">
            <v>0</v>
          </cell>
          <cell r="AF211">
            <v>5</v>
          </cell>
          <cell r="AG211" t="str">
            <v>14/01/14 KB - Note from Julie Varney seeking clarification on the utilisation of the 12 day datafix allowance - CCN not authorised.</v>
          </cell>
          <cell r="AH211" t="str">
            <v>CLSD</v>
          </cell>
          <cell r="AI211">
            <v>41677</v>
          </cell>
          <cell r="AJ211">
            <v>41376</v>
          </cell>
          <cell r="AL211">
            <v>41435</v>
          </cell>
          <cell r="AM211">
            <v>41435</v>
          </cell>
          <cell r="AN211">
            <v>41435</v>
          </cell>
          <cell r="AO211">
            <v>41516</v>
          </cell>
          <cell r="AP211">
            <v>41687</v>
          </cell>
        </row>
        <row r="212">
          <cell r="A212">
            <v>2936</v>
          </cell>
          <cell r="B212" t="str">
            <v>COR2936</v>
          </cell>
          <cell r="C212" t="str">
            <v xml:space="preserve">Recall &amp; Termination Functionality </v>
          </cell>
          <cell r="E212" t="str">
            <v>BE-CLSD</v>
          </cell>
          <cell r="F212">
            <v>41327</v>
          </cell>
          <cell r="G212">
            <v>0</v>
          </cell>
          <cell r="H212">
            <v>41313</v>
          </cell>
          <cell r="I212">
            <v>41327</v>
          </cell>
          <cell r="J212">
            <v>0</v>
          </cell>
          <cell r="K212" t="str">
            <v>NNW</v>
          </cell>
          <cell r="L212" t="str">
            <v>NGT</v>
          </cell>
          <cell r="M212" t="str">
            <v>Sean McGoldrick</v>
          </cell>
          <cell r="N212" t="str">
            <v>Workload Meeting 13/02/13</v>
          </cell>
          <cell r="O212" t="str">
            <v>Andy Earnshaw</v>
          </cell>
          <cell r="P212" t="str">
            <v>CO</v>
          </cell>
          <cell r="Q212" t="str">
            <v>CLOSED</v>
          </cell>
          <cell r="R212">
            <v>1</v>
          </cell>
          <cell r="S212">
            <v>41458</v>
          </cell>
          <cell r="U212">
            <v>41458</v>
          </cell>
          <cell r="AE212">
            <v>0</v>
          </cell>
          <cell r="AF212">
            <v>5</v>
          </cell>
          <cell r="AG212" t="str">
            <v>03/07/2013 AT - BEO Received CHANGE REJECTED - "National Grid Transmission had decided that it will not be progressing with this Change Order. Therefore the Change Order has been cancelled – please close down this Change Order"- Julie Varney</v>
          </cell>
          <cell r="AJ212">
            <v>41376</v>
          </cell>
        </row>
        <row r="213">
          <cell r="A213">
            <v>1892</v>
          </cell>
          <cell r="B213" t="str">
            <v>COR1892</v>
          </cell>
          <cell r="C213" t="str">
            <v>Project Silver</v>
          </cell>
          <cell r="E213" t="str">
            <v>EQ-CLSD</v>
          </cell>
          <cell r="F213">
            <v>41338</v>
          </cell>
          <cell r="G213">
            <v>0</v>
          </cell>
          <cell r="H213">
            <v>40220</v>
          </cell>
          <cell r="J213">
            <v>0</v>
          </cell>
          <cell r="N213" t="str">
            <v>Workload Meeting 17/02/10</v>
          </cell>
          <cell r="O213" t="str">
            <v>Vicky Palmer</v>
          </cell>
          <cell r="P213" t="str">
            <v>BI</v>
          </cell>
          <cell r="Q213" t="str">
            <v>CLOSED</v>
          </cell>
          <cell r="R213">
            <v>0</v>
          </cell>
          <cell r="AE213">
            <v>0</v>
          </cell>
          <cell r="AF213">
            <v>6</v>
          </cell>
          <cell r="AG213"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214">
          <cell r="A214">
            <v>1893</v>
          </cell>
          <cell r="B214" t="str">
            <v>COR1893</v>
          </cell>
          <cell r="C214" t="str">
            <v>Further Roll Out of PACE</v>
          </cell>
          <cell r="D214">
            <v>40232</v>
          </cell>
          <cell r="E214" t="str">
            <v>PD-CLSD</v>
          </cell>
          <cell r="F214">
            <v>41592</v>
          </cell>
          <cell r="G214">
            <v>0</v>
          </cell>
          <cell r="H214">
            <v>40221</v>
          </cell>
          <cell r="I214">
            <v>40245</v>
          </cell>
          <cell r="J214">
            <v>0</v>
          </cell>
          <cell r="N214" t="str">
            <v>Workload Meeting 17/02/10</v>
          </cell>
          <cell r="O214" t="str">
            <v>Lorraine Cave</v>
          </cell>
          <cell r="P214" t="str">
            <v>BI</v>
          </cell>
          <cell r="Q214" t="str">
            <v>COMPLETE</v>
          </cell>
          <cell r="R214">
            <v>0</v>
          </cell>
          <cell r="U214">
            <v>40245</v>
          </cell>
          <cell r="V214">
            <v>40232</v>
          </cell>
          <cell r="W214">
            <v>40232</v>
          </cell>
          <cell r="X214">
            <v>40232</v>
          </cell>
          <cell r="Y214" t="str">
            <v>Dave Turpin</v>
          </cell>
          <cell r="AC214" t="str">
            <v>RCVD</v>
          </cell>
          <cell r="AD214">
            <v>40232</v>
          </cell>
          <cell r="AE214">
            <v>0</v>
          </cell>
          <cell r="AF214">
            <v>6</v>
          </cell>
          <cell r="AG214"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214" t="str">
            <v>CLSD</v>
          </cell>
          <cell r="AI214">
            <v>41592</v>
          </cell>
          <cell r="AJ214">
            <v>40245</v>
          </cell>
          <cell r="AK214">
            <v>40245</v>
          </cell>
          <cell r="AO214">
            <v>40487</v>
          </cell>
          <cell r="AP214">
            <v>40939</v>
          </cell>
        </row>
        <row r="215">
          <cell r="A215">
            <v>147</v>
          </cell>
          <cell r="B215" t="str">
            <v>COR0147</v>
          </cell>
          <cell r="C215" t="str">
            <v>Ensure IAD Datalogger Information is Consistent with UK-Link (WPX0104)</v>
          </cell>
          <cell r="D215">
            <v>40645</v>
          </cell>
          <cell r="E215" t="str">
            <v>PD-CLSD</v>
          </cell>
          <cell r="F215">
            <v>41040</v>
          </cell>
          <cell r="G215">
            <v>0</v>
          </cell>
          <cell r="H215">
            <v>38861</v>
          </cell>
          <cell r="J215">
            <v>0</v>
          </cell>
          <cell r="O215" t="str">
            <v>Sat Kalsi</v>
          </cell>
          <cell r="P215" t="str">
            <v>CR</v>
          </cell>
          <cell r="Q215" t="str">
            <v>CLOSED</v>
          </cell>
          <cell r="R215">
            <v>1</v>
          </cell>
          <cell r="U215">
            <v>38929</v>
          </cell>
          <cell r="V215">
            <v>40514</v>
          </cell>
          <cell r="W215">
            <v>40648</v>
          </cell>
          <cell r="X215">
            <v>40648</v>
          </cell>
          <cell r="AC215" t="str">
            <v>RCVD</v>
          </cell>
          <cell r="AD215">
            <v>40645</v>
          </cell>
          <cell r="AE215">
            <v>0</v>
          </cell>
          <cell r="AF215">
            <v>6</v>
          </cell>
          <cell r="AG215"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215" t="str">
            <v>CLSD</v>
          </cell>
          <cell r="AI215">
            <v>41040</v>
          </cell>
          <cell r="AJ215">
            <v>38929</v>
          </cell>
          <cell r="AK215">
            <v>38929</v>
          </cell>
          <cell r="AO215">
            <v>40929</v>
          </cell>
          <cell r="AP215">
            <v>40973</v>
          </cell>
        </row>
        <row r="216">
          <cell r="A216">
            <v>962</v>
          </cell>
          <cell r="B216" t="str">
            <v>COR0962</v>
          </cell>
          <cell r="C216" t="str">
            <v>Query Services</v>
          </cell>
          <cell r="D216">
            <v>40073</v>
          </cell>
          <cell r="E216" t="str">
            <v>PA-CLSD</v>
          </cell>
          <cell r="F216">
            <v>41372</v>
          </cell>
          <cell r="G216">
            <v>0</v>
          </cell>
          <cell r="H216">
            <v>39377</v>
          </cell>
          <cell r="I216">
            <v>39616</v>
          </cell>
          <cell r="J216">
            <v>0</v>
          </cell>
          <cell r="N216" t="str">
            <v>Verbally by Steve Adcock (to Max Pemberton)</v>
          </cell>
          <cell r="O216" t="str">
            <v>Andy Simpson</v>
          </cell>
          <cell r="P216" t="str">
            <v>BI</v>
          </cell>
          <cell r="Q216" t="str">
            <v>CLOSED</v>
          </cell>
          <cell r="R216">
            <v>0</v>
          </cell>
          <cell r="U216">
            <v>39622</v>
          </cell>
          <cell r="V216">
            <v>39622</v>
          </cell>
          <cell r="W216">
            <v>40073</v>
          </cell>
          <cell r="X216">
            <v>40073</v>
          </cell>
          <cell r="Y216" t="str">
            <v>XEC</v>
          </cell>
          <cell r="AC216" t="str">
            <v>RCVD</v>
          </cell>
          <cell r="AD216">
            <v>40073</v>
          </cell>
          <cell r="AE216">
            <v>0</v>
          </cell>
          <cell r="AF216">
            <v>7</v>
          </cell>
          <cell r="AG216"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216" t="str">
            <v>PROD</v>
          </cell>
          <cell r="AI216">
            <v>41338</v>
          </cell>
          <cell r="AJ216">
            <v>39616</v>
          </cell>
          <cell r="AK216">
            <v>39616</v>
          </cell>
          <cell r="AO216">
            <v>41372</v>
          </cell>
          <cell r="AP216">
            <v>41670</v>
          </cell>
        </row>
        <row r="217">
          <cell r="A217">
            <v>965</v>
          </cell>
          <cell r="B217" t="str">
            <v>COR0965</v>
          </cell>
          <cell r="C217" t="str">
            <v xml:space="preserve">Batch Processing Solution for PAF Checking Address Quality </v>
          </cell>
          <cell r="D217">
            <v>40108</v>
          </cell>
          <cell r="E217" t="str">
            <v>PA-CLSD</v>
          </cell>
          <cell r="F217">
            <v>41238</v>
          </cell>
          <cell r="G217">
            <v>0</v>
          </cell>
          <cell r="H217">
            <v>39518</v>
          </cell>
          <cell r="J217">
            <v>0</v>
          </cell>
          <cell r="N217" t="str">
            <v>Vicky Palmer/Prioritisation Meeting 12/03/08</v>
          </cell>
          <cell r="O217" t="str">
            <v>Andy Simpson</v>
          </cell>
          <cell r="P217" t="str">
            <v>CR</v>
          </cell>
          <cell r="Q217" t="str">
            <v>CLOSED</v>
          </cell>
          <cell r="R217">
            <v>0</v>
          </cell>
          <cell r="W217">
            <v>40147</v>
          </cell>
          <cell r="X217">
            <v>40147</v>
          </cell>
          <cell r="Y217" t="str">
            <v>XEC</v>
          </cell>
          <cell r="AE217">
            <v>0</v>
          </cell>
          <cell r="AF217">
            <v>6</v>
          </cell>
          <cell r="AG217"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217" t="str">
            <v>IMPD</v>
          </cell>
          <cell r="AI217">
            <v>41238</v>
          </cell>
          <cell r="AO217">
            <v>41238</v>
          </cell>
          <cell r="AP217">
            <v>41670</v>
          </cell>
        </row>
        <row r="218">
          <cell r="A218">
            <v>3317</v>
          </cell>
          <cell r="B218" t="str">
            <v>COR3317</v>
          </cell>
          <cell r="C218" t="str">
            <v>New Report for Regulatory Reporting (SHQ)</v>
          </cell>
          <cell r="D218">
            <v>41716</v>
          </cell>
          <cell r="E218" t="str">
            <v>PD-CLSD</v>
          </cell>
          <cell r="F218">
            <v>41816</v>
          </cell>
          <cell r="G218">
            <v>0</v>
          </cell>
          <cell r="H218">
            <v>41675</v>
          </cell>
          <cell r="I218">
            <v>41688</v>
          </cell>
          <cell r="J218">
            <v>0</v>
          </cell>
          <cell r="K218" t="str">
            <v>NNW</v>
          </cell>
          <cell r="L218" t="str">
            <v>NGN</v>
          </cell>
          <cell r="M218" t="str">
            <v>Jo Ferguson</v>
          </cell>
          <cell r="N218" t="str">
            <v>ICAF 05/02/14</v>
          </cell>
          <cell r="O218" t="str">
            <v>Lorraine Cave</v>
          </cell>
          <cell r="P218" t="str">
            <v>CO</v>
          </cell>
          <cell r="Q218" t="str">
            <v>COMPLETE</v>
          </cell>
          <cell r="R218">
            <v>1</v>
          </cell>
          <cell r="S218">
            <v>41816</v>
          </cell>
          <cell r="U218">
            <v>41697</v>
          </cell>
          <cell r="V218">
            <v>41710</v>
          </cell>
          <cell r="W218">
            <v>41710</v>
          </cell>
          <cell r="Y218" t="str">
            <v>Pre-Sanction 11/03/2014</v>
          </cell>
          <cell r="Z218">
            <v>2069</v>
          </cell>
          <cell r="AC218" t="str">
            <v>SENT</v>
          </cell>
          <cell r="AD218">
            <v>41729</v>
          </cell>
          <cell r="AE218">
            <v>0</v>
          </cell>
          <cell r="AF218">
            <v>5</v>
          </cell>
          <cell r="AG218" t="str">
            <v>18/03/14 KB - Slight title change to align with more logical title contained with the CA provided by Jo Ferguson on 18/03/14.</v>
          </cell>
          <cell r="AH218" t="str">
            <v>CLSD</v>
          </cell>
          <cell r="AI218">
            <v>41816</v>
          </cell>
          <cell r="AJ218">
            <v>41695</v>
          </cell>
          <cell r="AL218">
            <v>41729</v>
          </cell>
          <cell r="AM218">
            <v>41729</v>
          </cell>
          <cell r="AN218">
            <v>41729</v>
          </cell>
          <cell r="AO218">
            <v>41730</v>
          </cell>
        </row>
        <row r="219">
          <cell r="A219">
            <v>3301</v>
          </cell>
          <cell r="B219" t="str">
            <v>COR3301</v>
          </cell>
          <cell r="C219" t="str">
            <v>MI for Shorthaul Charges</v>
          </cell>
          <cell r="D219">
            <v>41795</v>
          </cell>
          <cell r="E219" t="str">
            <v>PD-CLSD</v>
          </cell>
          <cell r="F219">
            <v>41967</v>
          </cell>
          <cell r="G219">
            <v>0</v>
          </cell>
          <cell r="H219">
            <v>41649</v>
          </cell>
          <cell r="I219">
            <v>41662</v>
          </cell>
          <cell r="J219">
            <v>0</v>
          </cell>
          <cell r="K219" t="str">
            <v>NNW</v>
          </cell>
          <cell r="L219" t="str">
            <v>NGT</v>
          </cell>
          <cell r="M219" t="str">
            <v>Sean McGoldrick</v>
          </cell>
          <cell r="N219" t="str">
            <v>ICAF Meeting 15/01/14</v>
          </cell>
          <cell r="O219" t="str">
            <v>Jessica Harris</v>
          </cell>
          <cell r="P219" t="str">
            <v>CO</v>
          </cell>
          <cell r="Q219" t="str">
            <v>COMPLETE</v>
          </cell>
          <cell r="R219">
            <v>1</v>
          </cell>
          <cell r="S219">
            <v>41967</v>
          </cell>
          <cell r="T219">
            <v>0</v>
          </cell>
          <cell r="U219">
            <v>41711</v>
          </cell>
          <cell r="V219">
            <v>41724</v>
          </cell>
          <cell r="W219">
            <v>41754</v>
          </cell>
          <cell r="Y219" t="str">
            <v>Pre Sanction Review Meeting 22/04/14</v>
          </cell>
          <cell r="Z219">
            <v>5600</v>
          </cell>
          <cell r="AC219" t="str">
            <v>SENT</v>
          </cell>
          <cell r="AD219">
            <v>41822</v>
          </cell>
          <cell r="AE219">
            <v>0</v>
          </cell>
          <cell r="AF219">
            <v>5</v>
          </cell>
          <cell r="AG219" t="str">
            <v>14/08/14 KB - Imp date of 07/08/14 advised by Jo Harze.</v>
          </cell>
          <cell r="AH219" t="str">
            <v>CLSD</v>
          </cell>
          <cell r="AI219">
            <v>41967</v>
          </cell>
          <cell r="AJ219">
            <v>41705</v>
          </cell>
          <cell r="AL219">
            <v>41808</v>
          </cell>
          <cell r="AM219">
            <v>41822</v>
          </cell>
          <cell r="AO219">
            <v>41858</v>
          </cell>
          <cell r="AP219">
            <v>41950</v>
          </cell>
        </row>
        <row r="220">
          <cell r="A220">
            <v>3286</v>
          </cell>
          <cell r="B220" t="str">
            <v>COR3286</v>
          </cell>
          <cell r="C220" t="str">
            <v>Supply Point Registration – Facilitation of Faster Switching</v>
          </cell>
          <cell r="D220">
            <v>41765</v>
          </cell>
          <cell r="E220" t="str">
            <v>PD-CLSD</v>
          </cell>
          <cell r="F220">
            <v>42423</v>
          </cell>
          <cell r="G220">
            <v>0</v>
          </cell>
          <cell r="H220">
            <v>41662</v>
          </cell>
          <cell r="I220">
            <v>41675</v>
          </cell>
          <cell r="J220">
            <v>1</v>
          </cell>
          <cell r="K220" t="str">
            <v>ADN</v>
          </cell>
          <cell r="M220" t="str">
            <v>Ruth Thomas</v>
          </cell>
          <cell r="N220" t="str">
            <v>ICAF Meeting 08/01/14</v>
          </cell>
          <cell r="O220" t="str">
            <v>Andy Simpson</v>
          </cell>
          <cell r="P220" t="str">
            <v>CO</v>
          </cell>
          <cell r="Q220" t="str">
            <v>COMPLETE</v>
          </cell>
          <cell r="R220">
            <v>1</v>
          </cell>
          <cell r="T220">
            <v>97717</v>
          </cell>
          <cell r="U220">
            <v>41684</v>
          </cell>
          <cell r="V220">
            <v>41698</v>
          </cell>
          <cell r="W220">
            <v>41760</v>
          </cell>
          <cell r="Y220" t="str">
            <v>Pre Sanction Review Meeting 29/04/14</v>
          </cell>
          <cell r="Z220">
            <v>897720</v>
          </cell>
          <cell r="AC220" t="str">
            <v>SENT</v>
          </cell>
          <cell r="AD220">
            <v>41778</v>
          </cell>
          <cell r="AE220">
            <v>0</v>
          </cell>
          <cell r="AF220">
            <v>3</v>
          </cell>
          <cell r="AG220"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220" t="str">
            <v>CLSD</v>
          </cell>
          <cell r="AI220">
            <v>42423</v>
          </cell>
          <cell r="AJ220">
            <v>41667</v>
          </cell>
          <cell r="AL220">
            <v>41779</v>
          </cell>
          <cell r="AM220">
            <v>41778</v>
          </cell>
          <cell r="AO220">
            <v>41953</v>
          </cell>
        </row>
        <row r="221">
          <cell r="A221">
            <v>2091</v>
          </cell>
          <cell r="B221" t="str">
            <v>COR2091</v>
          </cell>
          <cell r="C221" t="str">
            <v>AQ 2011</v>
          </cell>
          <cell r="D221">
            <v>40620</v>
          </cell>
          <cell r="E221" t="str">
            <v>PD-CLSD</v>
          </cell>
          <cell r="F221">
            <v>41338</v>
          </cell>
          <cell r="G221">
            <v>0</v>
          </cell>
          <cell r="H221">
            <v>40478</v>
          </cell>
          <cell r="I221">
            <v>40574</v>
          </cell>
          <cell r="J221">
            <v>0</v>
          </cell>
          <cell r="N221" t="str">
            <v>Workload Meeting 27/10/10</v>
          </cell>
          <cell r="O221" t="str">
            <v>Lorraine Cave</v>
          </cell>
          <cell r="P221" t="str">
            <v>BI</v>
          </cell>
          <cell r="Q221" t="str">
            <v>COMPLETE</v>
          </cell>
          <cell r="R221">
            <v>0</v>
          </cell>
          <cell r="U221">
            <v>40560</v>
          </cell>
          <cell r="V221">
            <v>40627</v>
          </cell>
          <cell r="W221">
            <v>40620</v>
          </cell>
          <cell r="X221">
            <v>40620</v>
          </cell>
          <cell r="AC221" t="str">
            <v>RCVD</v>
          </cell>
          <cell r="AD221">
            <v>40620</v>
          </cell>
          <cell r="AE221">
            <v>0</v>
          </cell>
          <cell r="AF221">
            <v>6</v>
          </cell>
          <cell r="AG221"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221" t="str">
            <v>CLSD</v>
          </cell>
          <cell r="AI221">
            <v>41338</v>
          </cell>
          <cell r="AJ221">
            <v>40560</v>
          </cell>
          <cell r="AK221">
            <v>40560</v>
          </cell>
          <cell r="AO221">
            <v>40823</v>
          </cell>
          <cell r="AP221">
            <v>40939</v>
          </cell>
        </row>
        <row r="222">
          <cell r="A222">
            <v>2134</v>
          </cell>
          <cell r="B222" t="str">
            <v>COR2134</v>
          </cell>
          <cell r="C222" t="str">
            <v>Fusion Gen Upgrade</v>
          </cell>
          <cell r="D222">
            <v>40701</v>
          </cell>
          <cell r="E222" t="str">
            <v>PD-CLSD</v>
          </cell>
          <cell r="F222">
            <v>40851</v>
          </cell>
          <cell r="G222">
            <v>0</v>
          </cell>
          <cell r="H222">
            <v>40500</v>
          </cell>
          <cell r="I222">
            <v>40633</v>
          </cell>
          <cell r="J222">
            <v>0</v>
          </cell>
          <cell r="N222" t="str">
            <v>Workload Meeting 24/11/10</v>
          </cell>
          <cell r="O222" t="str">
            <v>Chris Fears</v>
          </cell>
          <cell r="P222" t="str">
            <v>BI</v>
          </cell>
          <cell r="Q222" t="str">
            <v>COMPLETE</v>
          </cell>
          <cell r="R222">
            <v>0</v>
          </cell>
          <cell r="U222">
            <v>40721</v>
          </cell>
          <cell r="V222">
            <v>40701</v>
          </cell>
          <cell r="W222">
            <v>40701</v>
          </cell>
          <cell r="X222">
            <v>40701</v>
          </cell>
          <cell r="Y222" t="str">
            <v>XEC on 07/06/11</v>
          </cell>
          <cell r="AC222" t="str">
            <v>RCVD</v>
          </cell>
          <cell r="AD222">
            <v>40701</v>
          </cell>
          <cell r="AE222">
            <v>0</v>
          </cell>
          <cell r="AF222">
            <v>7</v>
          </cell>
          <cell r="AG222"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222" t="str">
            <v>CLSD</v>
          </cell>
          <cell r="AI222">
            <v>40851</v>
          </cell>
          <cell r="AJ222">
            <v>40625</v>
          </cell>
          <cell r="AK222">
            <v>40625</v>
          </cell>
          <cell r="AO222">
            <v>40774</v>
          </cell>
          <cell r="AP222">
            <v>40851</v>
          </cell>
        </row>
        <row r="223">
          <cell r="A223">
            <v>2135</v>
          </cell>
          <cell r="B223" t="str">
            <v>COR2135</v>
          </cell>
          <cell r="C223" t="str">
            <v>Code Repository</v>
          </cell>
          <cell r="E223" t="str">
            <v>EQ-CLSD</v>
          </cell>
          <cell r="F223">
            <v>40847</v>
          </cell>
          <cell r="G223">
            <v>0</v>
          </cell>
          <cell r="H223">
            <v>40500</v>
          </cell>
          <cell r="I223">
            <v>40856</v>
          </cell>
          <cell r="J223">
            <v>0</v>
          </cell>
          <cell r="N223" t="str">
            <v>Workload Meeting 24/11/10</v>
          </cell>
          <cell r="P223" t="str">
            <v>BI</v>
          </cell>
          <cell r="Q223" t="str">
            <v>CLOSED</v>
          </cell>
          <cell r="R223">
            <v>0</v>
          </cell>
          <cell r="AE223">
            <v>0</v>
          </cell>
          <cell r="AF223">
            <v>7</v>
          </cell>
          <cell r="AG223"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224">
          <cell r="A224">
            <v>2136</v>
          </cell>
          <cell r="B224" t="str">
            <v>COR2136</v>
          </cell>
          <cell r="C224" t="str">
            <v>Network Time Server</v>
          </cell>
          <cell r="E224" t="str">
            <v>EQ-CLSD</v>
          </cell>
          <cell r="F224">
            <v>40847</v>
          </cell>
          <cell r="G224">
            <v>0</v>
          </cell>
          <cell r="H224">
            <v>40500</v>
          </cell>
          <cell r="J224">
            <v>0</v>
          </cell>
          <cell r="N224" t="str">
            <v>Workload Meeting 24/11/10</v>
          </cell>
          <cell r="P224" t="str">
            <v>BI</v>
          </cell>
          <cell r="Q224" t="str">
            <v>CLOSED</v>
          </cell>
          <cell r="R224">
            <v>0</v>
          </cell>
          <cell r="AE224">
            <v>0</v>
          </cell>
          <cell r="AF224">
            <v>7</v>
          </cell>
          <cell r="AG224"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225">
          <cell r="A225">
            <v>2925</v>
          </cell>
          <cell r="B225" t="str">
            <v>COR2925</v>
          </cell>
          <cell r="C225" t="str">
            <v>Gemini Integration with PRISMA</v>
          </cell>
          <cell r="E225" t="str">
            <v>PD-CLSD</v>
          </cell>
          <cell r="F225">
            <v>41681</v>
          </cell>
          <cell r="G225">
            <v>1</v>
          </cell>
          <cell r="H225">
            <v>41305</v>
          </cell>
          <cell r="I225">
            <v>41319</v>
          </cell>
          <cell r="J225">
            <v>0</v>
          </cell>
          <cell r="K225" t="str">
            <v>NNW</v>
          </cell>
          <cell r="L225" t="str">
            <v>NGT</v>
          </cell>
          <cell r="M225" t="str">
            <v>Sean McGoldrick</v>
          </cell>
          <cell r="N225" t="str">
            <v>Workload Meeting 13/02/13</v>
          </cell>
          <cell r="O225" t="str">
            <v>Andy Earnshaw</v>
          </cell>
          <cell r="P225" t="str">
            <v>CO</v>
          </cell>
          <cell r="Q225" t="str">
            <v>COMPLETE</v>
          </cell>
          <cell r="R225">
            <v>1</v>
          </cell>
          <cell r="T225">
            <v>76200</v>
          </cell>
          <cell r="U225">
            <v>41445</v>
          </cell>
          <cell r="V225">
            <v>41458</v>
          </cell>
          <cell r="AE225">
            <v>0</v>
          </cell>
          <cell r="AF225">
            <v>5</v>
          </cell>
          <cell r="AG225"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225" t="str">
            <v>CLSD</v>
          </cell>
          <cell r="AI225">
            <v>41681</v>
          </cell>
          <cell r="AJ225">
            <v>41422</v>
          </cell>
        </row>
        <row r="226">
          <cell r="A226">
            <v>2693</v>
          </cell>
          <cell r="B226" t="str">
            <v>COR2693</v>
          </cell>
          <cell r="C226" t="str">
            <v>IT360 Resilience Project</v>
          </cell>
          <cell r="E226" t="str">
            <v>PD-CLSD</v>
          </cell>
          <cell r="F226">
            <v>41466</v>
          </cell>
          <cell r="G226">
            <v>1</v>
          </cell>
          <cell r="H226">
            <v>41106</v>
          </cell>
          <cell r="I226">
            <v>41120</v>
          </cell>
          <cell r="J226">
            <v>0</v>
          </cell>
          <cell r="N226" t="str">
            <v>Workload Meeting 18/07/12</v>
          </cell>
          <cell r="O226" t="str">
            <v>Andy Earnshaw</v>
          </cell>
          <cell r="P226" t="str">
            <v>CO</v>
          </cell>
          <cell r="Q226" t="str">
            <v>COMPLETE</v>
          </cell>
          <cell r="R226">
            <v>0</v>
          </cell>
          <cell r="U226">
            <v>41120</v>
          </cell>
          <cell r="V226">
            <v>41134</v>
          </cell>
          <cell r="W226">
            <v>41142</v>
          </cell>
          <cell r="X226">
            <v>41180</v>
          </cell>
          <cell r="AE226">
            <v>0</v>
          </cell>
          <cell r="AF226">
            <v>7</v>
          </cell>
          <cell r="AG226"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226" t="str">
            <v>CLSD</v>
          </cell>
          <cell r="AI226">
            <v>41466</v>
          </cell>
          <cell r="AJ226">
            <v>41120</v>
          </cell>
          <cell r="AO226">
            <v>41281</v>
          </cell>
        </row>
        <row r="227">
          <cell r="A227">
            <v>1859</v>
          </cell>
          <cell r="B227" t="str">
            <v>COR1859</v>
          </cell>
          <cell r="C227" t="str">
            <v>CSEPs Reconciliation J82 Rejection Report</v>
          </cell>
          <cell r="E227" t="str">
            <v>EQ-CLSD</v>
          </cell>
          <cell r="F227">
            <v>41592</v>
          </cell>
          <cell r="G227">
            <v>1</v>
          </cell>
          <cell r="H227">
            <v>40322</v>
          </cell>
          <cell r="J227">
            <v>0</v>
          </cell>
          <cell r="N227" t="str">
            <v>Workload Meeting 02/06/10</v>
          </cell>
          <cell r="O227" t="str">
            <v>Lorraine Cave</v>
          </cell>
          <cell r="P227" t="str">
            <v>BI</v>
          </cell>
          <cell r="Q227" t="str">
            <v>CLOSED</v>
          </cell>
          <cell r="R227">
            <v>0</v>
          </cell>
          <cell r="AE227">
            <v>0</v>
          </cell>
          <cell r="AF227">
            <v>6</v>
          </cell>
          <cell r="AG227"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228">
          <cell r="A228">
            <v>3706</v>
          </cell>
          <cell r="B228" t="str">
            <v>COR3706</v>
          </cell>
          <cell r="C228" t="str">
            <v>Updating Contact Centre telephone system</v>
          </cell>
          <cell r="D228">
            <v>42139</v>
          </cell>
          <cell r="E228" t="str">
            <v>PD-POPD</v>
          </cell>
          <cell r="F228">
            <v>42811</v>
          </cell>
          <cell r="G228">
            <v>0</v>
          </cell>
          <cell r="H228">
            <v>42143</v>
          </cell>
          <cell r="J228">
            <v>0</v>
          </cell>
          <cell r="N228" t="str">
            <v>Approved by Pre-Sanction 23/06/15</v>
          </cell>
          <cell r="O228" t="str">
            <v>Mark Pollard</v>
          </cell>
          <cell r="P228" t="str">
            <v>CR</v>
          </cell>
          <cell r="Q228" t="str">
            <v>LIVE</v>
          </cell>
          <cell r="R228">
            <v>0</v>
          </cell>
          <cell r="AE228">
            <v>0</v>
          </cell>
          <cell r="AF228">
            <v>7</v>
          </cell>
          <cell r="AG228" t="str">
            <v>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P228">
            <v>42361</v>
          </cell>
        </row>
        <row r="229">
          <cell r="A229">
            <v>3745</v>
          </cell>
          <cell r="B229" t="str">
            <v>COR3745</v>
          </cell>
          <cell r="C229" t="str">
            <v>GDE Cashout – Distribution Network Obligations</v>
          </cell>
          <cell r="D229">
            <v>42271</v>
          </cell>
          <cell r="E229" t="str">
            <v>PD-CLSD</v>
          </cell>
          <cell r="F229">
            <v>42577</v>
          </cell>
          <cell r="G229">
            <v>0</v>
          </cell>
          <cell r="H229">
            <v>42188</v>
          </cell>
          <cell r="J229">
            <v>1</v>
          </cell>
          <cell r="K229" t="str">
            <v>ALL</v>
          </cell>
          <cell r="M229" t="str">
            <v>Richard Pomroy</v>
          </cell>
          <cell r="N229" t="str">
            <v>ICAF - 08/07/15_x000D_
Pre-Sanction - 14/07/15_x000D_
Business case &amp; BER- Pre-Sanction - 08/09/15</v>
          </cell>
          <cell r="O229" t="str">
            <v>Lorraine Cave</v>
          </cell>
          <cell r="P229" t="str">
            <v>CO</v>
          </cell>
          <cell r="Q229" t="str">
            <v>COMPLETE</v>
          </cell>
          <cell r="R229">
            <v>1</v>
          </cell>
          <cell r="U229">
            <v>42230</v>
          </cell>
          <cell r="V229">
            <v>42230</v>
          </cell>
          <cell r="W229">
            <v>42257</v>
          </cell>
          <cell r="Y229" t="str">
            <v>Pre-Sanction - 08/09/15</v>
          </cell>
          <cell r="Z229">
            <v>33375</v>
          </cell>
          <cell r="AC229" t="str">
            <v>SENT</v>
          </cell>
          <cell r="AD229">
            <v>42285</v>
          </cell>
          <cell r="AE229">
            <v>0</v>
          </cell>
          <cell r="AF229">
            <v>3</v>
          </cell>
          <cell r="AG229"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229" t="str">
            <v>CLSD</v>
          </cell>
          <cell r="AI229">
            <v>42577</v>
          </cell>
          <cell r="AL229">
            <v>42285</v>
          </cell>
          <cell r="AM229">
            <v>42285</v>
          </cell>
          <cell r="AN229">
            <v>42285</v>
          </cell>
          <cell r="AP229">
            <v>42552</v>
          </cell>
        </row>
        <row r="230">
          <cell r="A230">
            <v>3757</v>
          </cell>
          <cell r="B230" t="str">
            <v>COR3757</v>
          </cell>
          <cell r="C230" t="str">
            <v>Nominations and Renominations Data issues</v>
          </cell>
          <cell r="D230">
            <v>42327</v>
          </cell>
          <cell r="E230" t="str">
            <v>SN-CLSD</v>
          </cell>
          <cell r="F230">
            <v>42506</v>
          </cell>
          <cell r="G230">
            <v>0</v>
          </cell>
          <cell r="H230">
            <v>42201</v>
          </cell>
          <cell r="I230">
            <v>42221</v>
          </cell>
          <cell r="J230">
            <v>1</v>
          </cell>
          <cell r="K230" t="str">
            <v>TNO</v>
          </cell>
          <cell r="L230" t="str">
            <v>NGT</v>
          </cell>
          <cell r="M230" t="str">
            <v>Beverley Viney</v>
          </cell>
          <cell r="N230" t="str">
            <v>Pre-Sanction 01/09/15_x000D_
ICAF - 22/07/15_x000D_
Pre-Sanction - 20/10/15</v>
          </cell>
          <cell r="O230" t="str">
            <v>Jessica Harris</v>
          </cell>
          <cell r="P230" t="str">
            <v>CO</v>
          </cell>
          <cell r="Q230" t="str">
            <v>CLOSED</v>
          </cell>
          <cell r="R230">
            <v>1</v>
          </cell>
          <cell r="S230">
            <v>42506</v>
          </cell>
          <cell r="T230">
            <v>0</v>
          </cell>
          <cell r="U230">
            <v>42263</v>
          </cell>
          <cell r="V230">
            <v>42276</v>
          </cell>
          <cell r="W230">
            <v>42299</v>
          </cell>
          <cell r="Y230" t="str">
            <v>Pre Sanction</v>
          </cell>
          <cell r="Z230">
            <v>15500</v>
          </cell>
          <cell r="AC230" t="str">
            <v>CLSD</v>
          </cell>
          <cell r="AD230">
            <v>42506</v>
          </cell>
          <cell r="AE230">
            <v>0</v>
          </cell>
          <cell r="AF230">
            <v>5</v>
          </cell>
          <cell r="AG230"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230">
            <v>42249</v>
          </cell>
          <cell r="AL230">
            <v>42340</v>
          </cell>
          <cell r="AM230">
            <v>42400</v>
          </cell>
        </row>
        <row r="231">
          <cell r="A231">
            <v>3766</v>
          </cell>
          <cell r="B231" t="str">
            <v>COR3766</v>
          </cell>
          <cell r="C231" t="str">
            <v>iGMS File Flows_x000D_
(Redirection of Files to new IX Service)</v>
          </cell>
          <cell r="D231">
            <v>42341</v>
          </cell>
          <cell r="E231" t="str">
            <v>PD-CLSD</v>
          </cell>
          <cell r="F231">
            <v>42576</v>
          </cell>
          <cell r="G231">
            <v>0</v>
          </cell>
          <cell r="H231">
            <v>42209</v>
          </cell>
          <cell r="I231">
            <v>42235</v>
          </cell>
          <cell r="J231">
            <v>0</v>
          </cell>
          <cell r="K231" t="str">
            <v>TNO</v>
          </cell>
          <cell r="M231" t="str">
            <v>Beverley Viney</v>
          </cell>
          <cell r="N231" t="str">
            <v>ICAF - CO 05/08/2015_x000D_
Pre-Sanction - EQR 01/09/2015_x000D_
Pre-Sanction- BER 06/10/15</v>
          </cell>
          <cell r="O231" t="str">
            <v>Helen Pardoe</v>
          </cell>
          <cell r="P231" t="str">
            <v>CO</v>
          </cell>
          <cell r="Q231" t="str">
            <v>COMPLETE</v>
          </cell>
          <cell r="R231">
            <v>1</v>
          </cell>
          <cell r="S231">
            <v>42576</v>
          </cell>
          <cell r="T231">
            <v>0</v>
          </cell>
          <cell r="U231">
            <v>42257</v>
          </cell>
          <cell r="V231">
            <v>42271</v>
          </cell>
          <cell r="W231">
            <v>42284</v>
          </cell>
          <cell r="Y231" t="str">
            <v>Pre Sanction Review Meeting 06/10/15</v>
          </cell>
          <cell r="Z231">
            <v>30500</v>
          </cell>
          <cell r="AC231" t="str">
            <v>SENT</v>
          </cell>
          <cell r="AD231">
            <v>42356</v>
          </cell>
          <cell r="AE231">
            <v>0</v>
          </cell>
          <cell r="AF231">
            <v>5</v>
          </cell>
          <cell r="AG231"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231" t="str">
            <v>CLSD</v>
          </cell>
          <cell r="AI231">
            <v>42576</v>
          </cell>
          <cell r="AJ231">
            <v>42257</v>
          </cell>
          <cell r="AL231">
            <v>42355</v>
          </cell>
          <cell r="AM231">
            <v>42356</v>
          </cell>
          <cell r="AN231">
            <v>42356</v>
          </cell>
          <cell r="AO231">
            <v>42460</v>
          </cell>
          <cell r="AP231">
            <v>42559</v>
          </cell>
        </row>
        <row r="232">
          <cell r="A232">
            <v>2236</v>
          </cell>
          <cell r="B232" t="str">
            <v>COR2236</v>
          </cell>
          <cell r="C232" t="str">
            <v>Options &amp; Feasibility of File Transfer Mechanisms for DN/Xoserve &amp; DN/UKT file transfers (CURRENTLY ON HOLD)</v>
          </cell>
          <cell r="E232" t="str">
            <v>CO-CLSD</v>
          </cell>
          <cell r="F232">
            <v>42290</v>
          </cell>
          <cell r="G232">
            <v>1</v>
          </cell>
          <cell r="H232">
            <v>40604</v>
          </cell>
          <cell r="I232">
            <v>40617</v>
          </cell>
          <cell r="J232">
            <v>0</v>
          </cell>
          <cell r="K232" t="str">
            <v>ADN</v>
          </cell>
          <cell r="M232" t="str">
            <v>Steven Edwards</v>
          </cell>
          <cell r="N232" t="str">
            <v>Workload Meeting 23/02/11</v>
          </cell>
          <cell r="O232" t="str">
            <v>Chris Fears</v>
          </cell>
          <cell r="P232" t="str">
            <v>CO</v>
          </cell>
          <cell r="Q232" t="str">
            <v>CLOSED</v>
          </cell>
          <cell r="R232">
            <v>1</v>
          </cell>
          <cell r="S232">
            <v>42290</v>
          </cell>
          <cell r="T232">
            <v>0</v>
          </cell>
          <cell r="U232">
            <v>40651</v>
          </cell>
          <cell r="V232">
            <v>40669</v>
          </cell>
          <cell r="AE232">
            <v>0</v>
          </cell>
          <cell r="AF232">
            <v>5</v>
          </cell>
          <cell r="AG232"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232">
            <v>40648</v>
          </cell>
          <cell r="AK232">
            <v>40648</v>
          </cell>
        </row>
        <row r="233">
          <cell r="A233">
            <v>2257</v>
          </cell>
          <cell r="B233" t="str">
            <v>COR2257</v>
          </cell>
          <cell r="C233" t="str">
            <v>Increased Choice when Applying for NTS Exit Capacity</v>
          </cell>
          <cell r="D233">
            <v>41240</v>
          </cell>
          <cell r="E233" t="str">
            <v>PD-CLSD</v>
          </cell>
          <cell r="F233">
            <v>41660</v>
          </cell>
          <cell r="G233">
            <v>1</v>
          </cell>
          <cell r="H233">
            <v>41011</v>
          </cell>
          <cell r="I233">
            <v>41025</v>
          </cell>
          <cell r="J233">
            <v>0</v>
          </cell>
          <cell r="K233" t="str">
            <v>ALL</v>
          </cell>
          <cell r="M233" t="str">
            <v>Sean McGoldrick</v>
          </cell>
          <cell r="N233" t="str">
            <v>Workload Meeting 18/04/12</v>
          </cell>
          <cell r="O233" t="str">
            <v>Andy Earnshaw</v>
          </cell>
          <cell r="P233" t="str">
            <v>CO</v>
          </cell>
          <cell r="Q233" t="str">
            <v>COMPLETE</v>
          </cell>
          <cell r="R233">
            <v>1</v>
          </cell>
          <cell r="T233">
            <v>882</v>
          </cell>
          <cell r="U233">
            <v>41099</v>
          </cell>
          <cell r="V233">
            <v>41113</v>
          </cell>
          <cell r="W233">
            <v>41236</v>
          </cell>
          <cell r="Y233" t="str">
            <v>Pre Sanction Review Meeting 20/11/12</v>
          </cell>
          <cell r="AC233" t="str">
            <v>SENT</v>
          </cell>
          <cell r="AD233">
            <v>41285</v>
          </cell>
          <cell r="AE233">
            <v>0</v>
          </cell>
          <cell r="AF233">
            <v>5</v>
          </cell>
          <cell r="AG233"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233" t="str">
            <v>CLSD</v>
          </cell>
          <cell r="AI233">
            <v>41660</v>
          </cell>
          <cell r="AJ233">
            <v>41073</v>
          </cell>
          <cell r="AK233">
            <v>41073</v>
          </cell>
          <cell r="AL233">
            <v>41254</v>
          </cell>
          <cell r="AM233">
            <v>41285</v>
          </cell>
          <cell r="AP233">
            <v>41577</v>
          </cell>
        </row>
        <row r="234">
          <cell r="A234">
            <v>2433</v>
          </cell>
          <cell r="B234" t="str">
            <v>COR2433</v>
          </cell>
          <cell r="C234" t="str">
            <v>UKL Disk Storage &amp; SAN Switch Upgrade
UK Link Storage &amp; Tape Back-up</v>
          </cell>
          <cell r="E234" t="str">
            <v>PD-CLSD</v>
          </cell>
          <cell r="F234">
            <v>41296</v>
          </cell>
          <cell r="G234">
            <v>0</v>
          </cell>
          <cell r="H234">
            <v>40823</v>
          </cell>
          <cell r="I234">
            <v>40848</v>
          </cell>
          <cell r="J234">
            <v>0</v>
          </cell>
          <cell r="N234" t="str">
            <v>Workload Meeting 12/10/11</v>
          </cell>
          <cell r="O234" t="str">
            <v>Sat Kalsi</v>
          </cell>
          <cell r="P234" t="str">
            <v>BI</v>
          </cell>
          <cell r="Q234" t="str">
            <v>COMPLETE</v>
          </cell>
          <cell r="R234">
            <v>0</v>
          </cell>
          <cell r="U234">
            <v>41009</v>
          </cell>
          <cell r="V234">
            <v>41023</v>
          </cell>
          <cell r="AE234">
            <v>0</v>
          </cell>
          <cell r="AF234">
            <v>7</v>
          </cell>
          <cell r="AG234"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234" t="str">
            <v>CLSD</v>
          </cell>
          <cell r="AI234">
            <v>41296</v>
          </cell>
          <cell r="AJ234">
            <v>41009</v>
          </cell>
          <cell r="AK234">
            <v>41009</v>
          </cell>
          <cell r="AO234">
            <v>41091</v>
          </cell>
          <cell r="AP234">
            <v>41197</v>
          </cell>
        </row>
        <row r="235">
          <cell r="A235">
            <v>1154.1199999999999</v>
          </cell>
          <cell r="B235" t="str">
            <v>COR1154.12</v>
          </cell>
          <cell r="C235" t="str">
            <v xml:space="preserve">Data Cleansing and Migration </v>
          </cell>
          <cell r="E235" t="str">
            <v>CO-CLSD</v>
          </cell>
          <cell r="F235">
            <v>41296</v>
          </cell>
          <cell r="G235">
            <v>0</v>
          </cell>
          <cell r="H235">
            <v>41296</v>
          </cell>
          <cell r="J235">
            <v>0</v>
          </cell>
          <cell r="N235" t="str">
            <v>Workload Meeting 23/01/2013</v>
          </cell>
          <cell r="O235" t="str">
            <v>Padmini Duvvuri</v>
          </cell>
          <cell r="P235" t="str">
            <v>CO</v>
          </cell>
          <cell r="Q235" t="str">
            <v>CLOSED</v>
          </cell>
          <cell r="R235">
            <v>0</v>
          </cell>
          <cell r="S235">
            <v>41578</v>
          </cell>
          <cell r="AE235">
            <v>0</v>
          </cell>
          <cell r="AF235">
            <v>7</v>
          </cell>
        </row>
        <row r="236">
          <cell r="A236">
            <v>2668</v>
          </cell>
          <cell r="B236" t="str">
            <v>COR2668</v>
          </cell>
          <cell r="C236" t="str">
            <v>Tactical Solution for NGD - Xoserve Connectivity</v>
          </cell>
          <cell r="E236" t="str">
            <v>BE-CLSD</v>
          </cell>
          <cell r="F236">
            <v>41346</v>
          </cell>
          <cell r="G236">
            <v>0</v>
          </cell>
          <cell r="H236">
            <v>41067</v>
          </cell>
          <cell r="I236">
            <v>41081</v>
          </cell>
          <cell r="J236">
            <v>0</v>
          </cell>
          <cell r="K236" t="str">
            <v>NNW</v>
          </cell>
          <cell r="L236" t="str">
            <v>NGD</v>
          </cell>
          <cell r="M236" t="str">
            <v>Alan Raper</v>
          </cell>
          <cell r="N236" t="str">
            <v xml:space="preserve">Workload meeting 13/06/12  </v>
          </cell>
          <cell r="O236" t="str">
            <v>Andy Earnshaw</v>
          </cell>
          <cell r="P236" t="str">
            <v>CO</v>
          </cell>
          <cell r="Q236" t="str">
            <v>CLOSED</v>
          </cell>
          <cell r="R236">
            <v>1</v>
          </cell>
          <cell r="S236">
            <v>41346</v>
          </cell>
          <cell r="U236">
            <v>41103</v>
          </cell>
          <cell r="V236">
            <v>41117</v>
          </cell>
          <cell r="W236">
            <v>41103</v>
          </cell>
          <cell r="X236">
            <v>41103</v>
          </cell>
          <cell r="Y236" t="str">
            <v>Pre Sanction Meeting 10/07/12</v>
          </cell>
          <cell r="AE236">
            <v>0</v>
          </cell>
          <cell r="AF236">
            <v>5</v>
          </cell>
          <cell r="AG236"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236">
            <v>41106</v>
          </cell>
        </row>
        <row r="237">
          <cell r="A237">
            <v>2700</v>
          </cell>
          <cell r="B237" t="str">
            <v>COR2700</v>
          </cell>
          <cell r="C237" t="str">
            <v>Clarity Release 13</v>
          </cell>
          <cell r="E237" t="str">
            <v>CO-CLSD</v>
          </cell>
          <cell r="F237">
            <v>41501</v>
          </cell>
          <cell r="G237">
            <v>0</v>
          </cell>
          <cell r="H237">
            <v>41115</v>
          </cell>
          <cell r="I237">
            <v>41129</v>
          </cell>
          <cell r="J237">
            <v>0</v>
          </cell>
          <cell r="N237" t="str">
            <v xml:space="preserve">Ian Wilson </v>
          </cell>
          <cell r="O237" t="str">
            <v>Chantal Burgess</v>
          </cell>
          <cell r="P237" t="str">
            <v>BI</v>
          </cell>
          <cell r="Q237" t="str">
            <v>CLOSED</v>
          </cell>
          <cell r="R237">
            <v>0</v>
          </cell>
          <cell r="S237">
            <v>41501</v>
          </cell>
          <cell r="AE237">
            <v>0</v>
          </cell>
          <cell r="AF237">
            <v>6</v>
          </cell>
          <cell r="AG237"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238">
          <cell r="A238">
            <v>2701</v>
          </cell>
          <cell r="B238" t="str">
            <v>COR2701</v>
          </cell>
          <cell r="C238" t="str">
            <v>SGN Monthly DVD Market Sector Code Report.</v>
          </cell>
          <cell r="D238">
            <v>41151</v>
          </cell>
          <cell r="E238" t="str">
            <v>PD-CLSD</v>
          </cell>
          <cell r="F238">
            <v>41632</v>
          </cell>
          <cell r="G238">
            <v>0</v>
          </cell>
          <cell r="H238">
            <v>41110</v>
          </cell>
          <cell r="I238">
            <v>41127</v>
          </cell>
          <cell r="J238">
            <v>0</v>
          </cell>
          <cell r="K238" t="str">
            <v>NNW</v>
          </cell>
          <cell r="L238" t="str">
            <v>SGN</v>
          </cell>
          <cell r="M238" t="str">
            <v>Joel Martin</v>
          </cell>
          <cell r="N238" t="str">
            <v>Workload Meeting 25/07/12</v>
          </cell>
          <cell r="O238" t="str">
            <v>Lorraine Cave</v>
          </cell>
          <cell r="P238" t="str">
            <v>CO</v>
          </cell>
          <cell r="Q238" t="str">
            <v>CLOSED</v>
          </cell>
          <cell r="R238">
            <v>1</v>
          </cell>
          <cell r="U238">
            <v>41135</v>
          </cell>
          <cell r="V238">
            <v>41150</v>
          </cell>
          <cell r="W238">
            <v>41157</v>
          </cell>
          <cell r="Y238" t="str">
            <v>Pre Sanc 28/08/12</v>
          </cell>
          <cell r="AC238" t="str">
            <v>SENT</v>
          </cell>
          <cell r="AD238">
            <v>41158</v>
          </cell>
          <cell r="AE238">
            <v>0</v>
          </cell>
          <cell r="AF238">
            <v>5</v>
          </cell>
          <cell r="AG238" t="str">
            <v xml:space="preserve">10/09/12 KB - Transferred from DT to LC due to change in roles.                                                                                            13/08/12 KB - BEIR due date set to 29/08/12 to account for bank holiday, date BEO received set at 14/08/12 due to time received.    </v>
          </cell>
          <cell r="AH238" t="str">
            <v>CLSD</v>
          </cell>
          <cell r="AI238">
            <v>41632</v>
          </cell>
          <cell r="AJ238">
            <v>41127</v>
          </cell>
          <cell r="AL238">
            <v>41165</v>
          </cell>
          <cell r="AM238">
            <v>41172</v>
          </cell>
        </row>
        <row r="239">
          <cell r="A239">
            <v>3092</v>
          </cell>
          <cell r="B239" t="str">
            <v>COR3092</v>
          </cell>
          <cell r="C239" t="str">
            <v>SGN Additional DDS Data Refresh (2013)</v>
          </cell>
          <cell r="E239" t="str">
            <v>BE-CLSD</v>
          </cell>
          <cell r="F239">
            <v>41543</v>
          </cell>
          <cell r="G239">
            <v>0</v>
          </cell>
          <cell r="H239">
            <v>41439</v>
          </cell>
          <cell r="I239">
            <v>41452</v>
          </cell>
          <cell r="J239">
            <v>0</v>
          </cell>
          <cell r="K239" t="str">
            <v>NNW</v>
          </cell>
          <cell r="L239" t="str">
            <v>SGN</v>
          </cell>
          <cell r="M239" t="str">
            <v>Joel Martin</v>
          </cell>
          <cell r="N239" t="str">
            <v>In lieu of a Workload meeting, discussed with LC and allocated.</v>
          </cell>
          <cell r="O239" t="str">
            <v>Andy Simpson</v>
          </cell>
          <cell r="P239" t="str">
            <v>CO</v>
          </cell>
          <cell r="Q239" t="str">
            <v>CLOSED</v>
          </cell>
          <cell r="R239">
            <v>1</v>
          </cell>
          <cell r="T239">
            <v>0</v>
          </cell>
          <cell r="U239">
            <v>41543</v>
          </cell>
          <cell r="V239">
            <v>41557</v>
          </cell>
          <cell r="AE239">
            <v>0</v>
          </cell>
          <cell r="AF239">
            <v>5</v>
          </cell>
          <cell r="AG239"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239">
            <v>41541</v>
          </cell>
        </row>
        <row r="240">
          <cell r="A240">
            <v>2958</v>
          </cell>
          <cell r="B240" t="str">
            <v>COR2958</v>
          </cell>
          <cell r="C240" t="str">
            <v>Shipper Information Service Decommissioning</v>
          </cell>
          <cell r="E240" t="str">
            <v>BE-CLSD</v>
          </cell>
          <cell r="F240">
            <v>41478</v>
          </cell>
          <cell r="G240">
            <v>1</v>
          </cell>
          <cell r="H240">
            <v>41344</v>
          </cell>
          <cell r="I240">
            <v>41358</v>
          </cell>
          <cell r="J240">
            <v>0</v>
          </cell>
          <cell r="K240" t="str">
            <v>NGT</v>
          </cell>
          <cell r="L240" t="str">
            <v>NGT</v>
          </cell>
          <cell r="M240" t="str">
            <v>Sean McGoldrick</v>
          </cell>
          <cell r="N240" t="str">
            <v>Workload Meeting 13/03/2013</v>
          </cell>
          <cell r="O240" t="str">
            <v>Chris Fears</v>
          </cell>
          <cell r="P240" t="str">
            <v>CO</v>
          </cell>
          <cell r="Q240" t="str">
            <v>CLOSED</v>
          </cell>
          <cell r="R240">
            <v>1</v>
          </cell>
          <cell r="U240">
            <v>41376</v>
          </cell>
          <cell r="V240">
            <v>41390</v>
          </cell>
          <cell r="X240">
            <v>41396</v>
          </cell>
          <cell r="Y240" t="str">
            <v>Pre Sanction Review Meeting 30/04/13</v>
          </cell>
          <cell r="AE240">
            <v>0</v>
          </cell>
          <cell r="AF240">
            <v>5</v>
          </cell>
          <cell r="AG240" t="str">
            <v>23/07/13 KB - Note received from Julie Varney authorising closure of COR2958.  _x000D_
18/07/13 KB - Note from Chris Fears advising that COR2958 is not progressing.  Await approval to close.  _x000D_
28/03/2013 AT - New EQR Date Submitted. Updated to 08/04/2013</v>
          </cell>
          <cell r="AJ240">
            <v>41361</v>
          </cell>
          <cell r="AK240">
            <v>41372</v>
          </cell>
        </row>
        <row r="241">
          <cell r="A241">
            <v>2959</v>
          </cell>
          <cell r="B241" t="str">
            <v>COR2959</v>
          </cell>
          <cell r="C241" t="str">
            <v>Gemini - Impact of EU Gas Day Change</v>
          </cell>
          <cell r="E241" t="str">
            <v>PD-CLSD</v>
          </cell>
          <cell r="F241">
            <v>41670</v>
          </cell>
          <cell r="G241">
            <v>0</v>
          </cell>
          <cell r="H241">
            <v>41344</v>
          </cell>
          <cell r="I241">
            <v>41358</v>
          </cell>
          <cell r="J241">
            <v>0</v>
          </cell>
          <cell r="K241" t="str">
            <v>NGT</v>
          </cell>
          <cell r="L241" t="str">
            <v>NGT</v>
          </cell>
          <cell r="M241" t="str">
            <v>Sean McGoldrick</v>
          </cell>
          <cell r="N241" t="str">
            <v>Workload Meeting 13/03/2013</v>
          </cell>
          <cell r="O241" t="str">
            <v>Andy Earnshaw</v>
          </cell>
          <cell r="P241" t="str">
            <v>CO</v>
          </cell>
          <cell r="Q241" t="str">
            <v>COMPLETE</v>
          </cell>
          <cell r="R241">
            <v>1</v>
          </cell>
          <cell r="U241">
            <v>41445</v>
          </cell>
          <cell r="V241">
            <v>41458</v>
          </cell>
          <cell r="AE241">
            <v>1</v>
          </cell>
          <cell r="AF241">
            <v>5</v>
          </cell>
          <cell r="AG241"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241" t="str">
            <v>CLSD</v>
          </cell>
          <cell r="AI241">
            <v>41670</v>
          </cell>
          <cell r="AJ241">
            <v>41431</v>
          </cell>
        </row>
        <row r="242">
          <cell r="A242">
            <v>2961</v>
          </cell>
          <cell r="B242" t="str">
            <v>COR2961</v>
          </cell>
          <cell r="C242" t="str">
            <v>Oracle ULA Underlicensing</v>
          </cell>
          <cell r="E242" t="str">
            <v>EQ-CLSD</v>
          </cell>
          <cell r="F242">
            <v>42102</v>
          </cell>
          <cell r="G242">
            <v>0</v>
          </cell>
          <cell r="H242">
            <v>41345</v>
          </cell>
          <cell r="J242">
            <v>0</v>
          </cell>
          <cell r="N242" t="str">
            <v>Workload Meeting 13/03/2013</v>
          </cell>
          <cell r="O242" t="str">
            <v>David Williamson</v>
          </cell>
          <cell r="P242" t="str">
            <v>BI</v>
          </cell>
          <cell r="Q242" t="str">
            <v>CLOSED</v>
          </cell>
          <cell r="R242">
            <v>0</v>
          </cell>
          <cell r="AE242">
            <v>0</v>
          </cell>
          <cell r="AF242">
            <v>7</v>
          </cell>
          <cell r="AG242" t="str">
            <v>08.04.0215-Confirmation email received to close this line item. It was never a project. Licence costs were funded through this. Do not report on closure P50 report.</v>
          </cell>
        </row>
        <row r="243">
          <cell r="A243">
            <v>2970</v>
          </cell>
          <cell r="B243" t="str">
            <v>COR2970</v>
          </cell>
          <cell r="C243" t="str">
            <v>New Gemini/Gemini Exit Quantity Holders</v>
          </cell>
          <cell r="D243">
            <v>41411</v>
          </cell>
          <cell r="E243" t="str">
            <v>PD-CLSD</v>
          </cell>
          <cell r="F243">
            <v>41670</v>
          </cell>
          <cell r="G243">
            <v>0</v>
          </cell>
          <cell r="H243">
            <v>41348</v>
          </cell>
          <cell r="I243">
            <v>41366</v>
          </cell>
          <cell r="J243">
            <v>0</v>
          </cell>
          <cell r="K243" t="str">
            <v>NNW</v>
          </cell>
          <cell r="L243" t="str">
            <v>NGT</v>
          </cell>
          <cell r="M243" t="str">
            <v>Sean McGoldrick</v>
          </cell>
          <cell r="N243" t="str">
            <v>Workload Meeting 20/03/2013</v>
          </cell>
          <cell r="O243" t="str">
            <v>Andy Earnshaw</v>
          </cell>
          <cell r="P243" t="str">
            <v>CO</v>
          </cell>
          <cell r="Q243" t="str">
            <v>COMPLETE</v>
          </cell>
          <cell r="R243">
            <v>1</v>
          </cell>
          <cell r="U243">
            <v>41390</v>
          </cell>
          <cell r="V243">
            <v>41404</v>
          </cell>
          <cell r="W243">
            <v>41408</v>
          </cell>
          <cell r="Y243" t="str">
            <v>Pre Sanction Review Meeting 14/05/13</v>
          </cell>
          <cell r="Z243">
            <v>145000</v>
          </cell>
          <cell r="AC243" t="str">
            <v>SENT</v>
          </cell>
          <cell r="AD243">
            <v>41425</v>
          </cell>
          <cell r="AE243">
            <v>0</v>
          </cell>
          <cell r="AF243">
            <v>5</v>
          </cell>
          <cell r="AG243"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243" t="str">
            <v>CLSD</v>
          </cell>
          <cell r="AI243">
            <v>41670</v>
          </cell>
          <cell r="AL243">
            <v>41425</v>
          </cell>
          <cell r="AO243">
            <v>41497</v>
          </cell>
          <cell r="AP243">
            <v>41670</v>
          </cell>
        </row>
        <row r="244">
          <cell r="A244">
            <v>2521</v>
          </cell>
          <cell r="B244" t="str">
            <v>COR2521</v>
          </cell>
          <cell r="C244" t="str">
            <v>AQ Review Reports for DNs</v>
          </cell>
          <cell r="D244">
            <v>41037</v>
          </cell>
          <cell r="E244" t="str">
            <v>PD-CLSD</v>
          </cell>
          <cell r="F244">
            <v>41337</v>
          </cell>
          <cell r="G244">
            <v>0</v>
          </cell>
          <cell r="H244">
            <v>40921</v>
          </cell>
          <cell r="I244">
            <v>40935</v>
          </cell>
          <cell r="J244">
            <v>0</v>
          </cell>
          <cell r="K244" t="str">
            <v>ALL</v>
          </cell>
          <cell r="M244" t="str">
            <v>Joanna Ferguson</v>
          </cell>
          <cell r="N244" t="str">
            <v>Workload Meeting 18/01/12</v>
          </cell>
          <cell r="O244" t="str">
            <v>Lorraine Cave</v>
          </cell>
          <cell r="P244" t="str">
            <v>CO</v>
          </cell>
          <cell r="Q244" t="str">
            <v>COMPLETE</v>
          </cell>
          <cell r="R244">
            <v>1</v>
          </cell>
          <cell r="U244">
            <v>41001</v>
          </cell>
          <cell r="V244">
            <v>41017</v>
          </cell>
          <cell r="W244">
            <v>41033</v>
          </cell>
          <cell r="X244">
            <v>41033</v>
          </cell>
          <cell r="Y244" t="str">
            <v>Pre Sanction Meeting 01/05/12</v>
          </cell>
          <cell r="AC244" t="str">
            <v>SENT</v>
          </cell>
          <cell r="AD244">
            <v>41046</v>
          </cell>
          <cell r="AE244">
            <v>0</v>
          </cell>
          <cell r="AF244">
            <v>3</v>
          </cell>
          <cell r="AG244"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244" t="str">
            <v>CLSD</v>
          </cell>
          <cell r="AI244">
            <v>41337</v>
          </cell>
          <cell r="AJ244">
            <v>40963</v>
          </cell>
          <cell r="AK244">
            <v>40963</v>
          </cell>
          <cell r="AL244">
            <v>41051</v>
          </cell>
          <cell r="AM244">
            <v>41046</v>
          </cell>
          <cell r="AN244">
            <v>41046</v>
          </cell>
          <cell r="AO244">
            <v>41194</v>
          </cell>
          <cell r="AP244">
            <v>41219</v>
          </cell>
        </row>
        <row r="245">
          <cell r="A245">
            <v>2528</v>
          </cell>
          <cell r="B245" t="str">
            <v>COR2528</v>
          </cell>
          <cell r="C245" t="str">
            <v xml:space="preserve">Smart Metering UNC Mod 0430 Foundation Stage </v>
          </cell>
          <cell r="D245">
            <v>41260</v>
          </cell>
          <cell r="E245" t="str">
            <v>PD-CLSD</v>
          </cell>
          <cell r="F245">
            <v>41691</v>
          </cell>
          <cell r="G245">
            <v>1</v>
          </cell>
          <cell r="H245">
            <v>41157</v>
          </cell>
          <cell r="I245">
            <v>41171</v>
          </cell>
          <cell r="J245">
            <v>0</v>
          </cell>
          <cell r="K245" t="str">
            <v>ALL</v>
          </cell>
          <cell r="M245" t="str">
            <v>Joanna Ferguson</v>
          </cell>
          <cell r="N245" t="str">
            <v>Workload Meeting 12/09/12</v>
          </cell>
          <cell r="O245" t="str">
            <v>Helen Gohil</v>
          </cell>
          <cell r="P245" t="str">
            <v>CO</v>
          </cell>
          <cell r="Q245" t="str">
            <v>COMPLETE</v>
          </cell>
          <cell r="R245">
            <v>1</v>
          </cell>
          <cell r="U245">
            <v>41257</v>
          </cell>
          <cell r="V245">
            <v>41257</v>
          </cell>
          <cell r="W245">
            <v>41257</v>
          </cell>
          <cell r="X245">
            <v>41257</v>
          </cell>
          <cell r="AC245" t="str">
            <v>SENT</v>
          </cell>
          <cell r="AD245">
            <v>41292</v>
          </cell>
          <cell r="AE245">
            <v>1</v>
          </cell>
          <cell r="AF245">
            <v>42</v>
          </cell>
          <cell r="AG245"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245" t="str">
            <v>CLSD</v>
          </cell>
          <cell r="AI245">
            <v>41691</v>
          </cell>
          <cell r="AJ245">
            <v>41236</v>
          </cell>
          <cell r="AL245">
            <v>41276</v>
          </cell>
          <cell r="AM245">
            <v>41292</v>
          </cell>
          <cell r="AN245">
            <v>41292</v>
          </cell>
          <cell r="AO245">
            <v>41500</v>
          </cell>
          <cell r="AP245">
            <v>41638</v>
          </cell>
        </row>
        <row r="246">
          <cell r="A246">
            <v>2532</v>
          </cell>
          <cell r="B246" t="str">
            <v>COR2532</v>
          </cell>
          <cell r="C246" t="str">
            <v>Remove Dn-Link Time Out</v>
          </cell>
          <cell r="E246" t="str">
            <v>EQ-CLSD</v>
          </cell>
          <cell r="F246">
            <v>40963</v>
          </cell>
          <cell r="G246">
            <v>0</v>
          </cell>
          <cell r="H246">
            <v>40934</v>
          </cell>
          <cell r="I246">
            <v>40948</v>
          </cell>
          <cell r="J246">
            <v>0</v>
          </cell>
          <cell r="K246" t="str">
            <v>ADN</v>
          </cell>
          <cell r="M246" t="str">
            <v>Joel Martin</v>
          </cell>
          <cell r="N246" t="str">
            <v>Workload Meeting 01/02/12</v>
          </cell>
          <cell r="O246" t="str">
            <v>Dave Turpin</v>
          </cell>
          <cell r="P246" t="str">
            <v>CO</v>
          </cell>
          <cell r="Q246" t="str">
            <v>CLOSED</v>
          </cell>
          <cell r="R246">
            <v>1</v>
          </cell>
          <cell r="AE246">
            <v>0</v>
          </cell>
          <cell r="AF246">
            <v>3</v>
          </cell>
          <cell r="AG246"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246">
            <v>40963</v>
          </cell>
          <cell r="AK246">
            <v>40963</v>
          </cell>
        </row>
        <row r="247">
          <cell r="A247">
            <v>2542</v>
          </cell>
          <cell r="B247" t="str">
            <v>COR2542</v>
          </cell>
          <cell r="C247" t="str">
            <v>SCR Modification Proposal – Revision to the Gas Deficit Emergency Cashout Arrangements (CURRENTLY ON HOLD)</v>
          </cell>
          <cell r="E247" t="str">
            <v>EQ-CLSD</v>
          </cell>
          <cell r="F247">
            <v>41669</v>
          </cell>
          <cell r="G247">
            <v>0</v>
          </cell>
          <cell r="H247">
            <v>41141</v>
          </cell>
          <cell r="I247">
            <v>41156</v>
          </cell>
          <cell r="J247">
            <v>0</v>
          </cell>
          <cell r="K247" t="str">
            <v>TNO</v>
          </cell>
          <cell r="M247" t="str">
            <v>Sean McGoldrick</v>
          </cell>
          <cell r="N247" t="str">
            <v>Workload Meeting 22/08/12</v>
          </cell>
          <cell r="O247" t="str">
            <v>Andy Earnshaw</v>
          </cell>
          <cell r="P247" t="str">
            <v>CO</v>
          </cell>
          <cell r="Q247" t="str">
            <v>CLOSED</v>
          </cell>
          <cell r="R247">
            <v>1</v>
          </cell>
          <cell r="T247">
            <v>0</v>
          </cell>
          <cell r="AE247">
            <v>0</v>
          </cell>
          <cell r="AF247">
            <v>5</v>
          </cell>
          <cell r="AG247"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247">
            <v>41222</v>
          </cell>
        </row>
        <row r="248">
          <cell r="A248">
            <v>2548</v>
          </cell>
          <cell r="B248" t="str">
            <v>COR2548</v>
          </cell>
          <cell r="C248" t="str">
            <v>NGN appointment of a new Daily Metered Service Provider, NDM Data-logger arrangements &amp; Pedestrian Read arrangements</v>
          </cell>
          <cell r="E248" t="str">
            <v>BE-CLSD</v>
          </cell>
          <cell r="F248">
            <v>40994</v>
          </cell>
          <cell r="G248">
            <v>0</v>
          </cell>
          <cell r="H248">
            <v>40948</v>
          </cell>
          <cell r="I248">
            <v>40962</v>
          </cell>
          <cell r="J248">
            <v>0</v>
          </cell>
          <cell r="K248" t="str">
            <v>NNW</v>
          </cell>
          <cell r="L248" t="str">
            <v>NGN</v>
          </cell>
          <cell r="M248" t="str">
            <v>Joanna Ferguson</v>
          </cell>
          <cell r="N248" t="str">
            <v>Workload Meeting 15/02/12</v>
          </cell>
          <cell r="O248" t="str">
            <v>Lorraine Cave</v>
          </cell>
          <cell r="P248" t="str">
            <v>CO</v>
          </cell>
          <cell r="Q248" t="str">
            <v>CLOSED</v>
          </cell>
          <cell r="R248">
            <v>1</v>
          </cell>
          <cell r="AE248">
            <v>0</v>
          </cell>
          <cell r="AF248">
            <v>5</v>
          </cell>
          <cell r="AG248"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249">
          <cell r="A249">
            <v>2971</v>
          </cell>
          <cell r="B249" t="str">
            <v>COR2971</v>
          </cell>
          <cell r="C249" t="str">
            <v>SGN DDU &amp; CPM Files</v>
          </cell>
          <cell r="E249" t="str">
            <v>EQ-CLSD</v>
          </cell>
          <cell r="F249">
            <v>41380</v>
          </cell>
          <cell r="G249">
            <v>0</v>
          </cell>
          <cell r="H249">
            <v>41351</v>
          </cell>
          <cell r="I249">
            <v>41365</v>
          </cell>
          <cell r="J249">
            <v>0</v>
          </cell>
          <cell r="K249" t="str">
            <v>NNW</v>
          </cell>
          <cell r="L249" t="str">
            <v>SGN</v>
          </cell>
          <cell r="M249" t="str">
            <v>Joel Martin</v>
          </cell>
          <cell r="N249" t="str">
            <v>Workload Meeting 20/03/2013</v>
          </cell>
          <cell r="O249" t="str">
            <v>Lorraine Cave</v>
          </cell>
          <cell r="P249" t="str">
            <v>CO</v>
          </cell>
          <cell r="Q249" t="str">
            <v>COMPLETE</v>
          </cell>
          <cell r="R249">
            <v>1</v>
          </cell>
          <cell r="AE249">
            <v>0</v>
          </cell>
          <cell r="AF249">
            <v>5</v>
          </cell>
          <cell r="AG249"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250">
          <cell r="A250">
            <v>1532</v>
          </cell>
          <cell r="B250" t="str">
            <v>COR1532</v>
          </cell>
          <cell r="C250" t="str">
            <v>Gemini Non-Business Days</v>
          </cell>
          <cell r="E250" t="str">
            <v>BE-CLSD</v>
          </cell>
          <cell r="F250">
            <v>41824</v>
          </cell>
          <cell r="G250">
            <v>0</v>
          </cell>
          <cell r="H250">
            <v>39897</v>
          </cell>
          <cell r="I250">
            <v>39911</v>
          </cell>
          <cell r="J250">
            <v>0</v>
          </cell>
          <cell r="N250" t="str">
            <v>Workload Meeting 25/03/09</v>
          </cell>
          <cell r="O250" t="str">
            <v>Jessica Harris</v>
          </cell>
          <cell r="P250" t="str">
            <v>BI</v>
          </cell>
          <cell r="Q250" t="str">
            <v>CLOSED</v>
          </cell>
          <cell r="R250">
            <v>0</v>
          </cell>
          <cell r="S250">
            <v>41824</v>
          </cell>
          <cell r="U250">
            <v>39939</v>
          </cell>
          <cell r="AE250">
            <v>0</v>
          </cell>
          <cell r="AF250">
            <v>6</v>
          </cell>
          <cell r="AG250"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250">
            <v>39930</v>
          </cell>
          <cell r="AK250">
            <v>39934</v>
          </cell>
          <cell r="AO250">
            <v>41518</v>
          </cell>
        </row>
        <row r="251">
          <cell r="A251">
            <v>1572</v>
          </cell>
          <cell r="B251" t="str">
            <v>COR1572</v>
          </cell>
          <cell r="C251" t="str">
            <v>Composite Weather Variable (CWV) Calculation</v>
          </cell>
          <cell r="D251">
            <v>40277</v>
          </cell>
          <cell r="E251" t="str">
            <v>PD-CLSD</v>
          </cell>
          <cell r="F251">
            <v>40947</v>
          </cell>
          <cell r="G251">
            <v>0</v>
          </cell>
          <cell r="H251">
            <v>39982</v>
          </cell>
          <cell r="I251">
            <v>39996</v>
          </cell>
          <cell r="J251">
            <v>0</v>
          </cell>
          <cell r="K251" t="str">
            <v>NNW</v>
          </cell>
          <cell r="L251" t="str">
            <v>NGD</v>
          </cell>
          <cell r="M251" t="str">
            <v>Alan Raper</v>
          </cell>
          <cell r="N251" t="str">
            <v>Workload Meeting 24/06/09</v>
          </cell>
          <cell r="O251" t="str">
            <v>Dave Turpin</v>
          </cell>
          <cell r="P251" t="str">
            <v>CO</v>
          </cell>
          <cell r="Q251" t="str">
            <v>COMPLETE</v>
          </cell>
          <cell r="R251">
            <v>1</v>
          </cell>
          <cell r="T251">
            <v>15400</v>
          </cell>
          <cell r="U251">
            <v>40052</v>
          </cell>
          <cell r="V251">
            <v>40067</v>
          </cell>
          <cell r="W251">
            <v>40144</v>
          </cell>
          <cell r="X251">
            <v>40144</v>
          </cell>
          <cell r="Y251" t="str">
            <v>XM2 Review Meeting 09/02/10
XM2 Review Meeting 24/11/09</v>
          </cell>
          <cell r="Z251">
            <v>177515</v>
          </cell>
          <cell r="AC251" t="str">
            <v>SENT</v>
          </cell>
          <cell r="AD251">
            <v>40326</v>
          </cell>
          <cell r="AE251">
            <v>0</v>
          </cell>
          <cell r="AF251">
            <v>5</v>
          </cell>
          <cell r="AG251"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251" t="str">
            <v>CLSD</v>
          </cell>
          <cell r="AI251">
            <v>40947</v>
          </cell>
          <cell r="AJ251">
            <v>40045</v>
          </cell>
          <cell r="AK251">
            <v>40045</v>
          </cell>
          <cell r="AL251">
            <v>40302</v>
          </cell>
          <cell r="AM251">
            <v>40326</v>
          </cell>
          <cell r="AN251">
            <v>40326</v>
          </cell>
          <cell r="AO251">
            <v>40518</v>
          </cell>
          <cell r="AP251">
            <v>40939</v>
          </cell>
        </row>
        <row r="252">
          <cell r="A252">
            <v>1585</v>
          </cell>
          <cell r="B252" t="str">
            <v>COR1585</v>
          </cell>
          <cell r="C252" t="str">
            <v>Voluntary Discontinuance</v>
          </cell>
          <cell r="D252">
            <v>40399</v>
          </cell>
          <cell r="E252" t="str">
            <v>PD-CLSD</v>
          </cell>
          <cell r="F252">
            <v>40751</v>
          </cell>
          <cell r="G252">
            <v>1</v>
          </cell>
          <cell r="H252">
            <v>40284</v>
          </cell>
          <cell r="I252">
            <v>40298</v>
          </cell>
          <cell r="J252">
            <v>0</v>
          </cell>
          <cell r="K252" t="str">
            <v>TNO</v>
          </cell>
          <cell r="M252" t="str">
            <v>Sean McGoldrick</v>
          </cell>
          <cell r="N252" t="str">
            <v>Workload Meeting 21/04/10</v>
          </cell>
          <cell r="O252" t="str">
            <v>Lee Foster</v>
          </cell>
          <cell r="P252" t="str">
            <v>CO</v>
          </cell>
          <cell r="Q252" t="str">
            <v>COMPLETE</v>
          </cell>
          <cell r="R252">
            <v>1</v>
          </cell>
          <cell r="T252">
            <v>0</v>
          </cell>
          <cell r="U252">
            <v>40325</v>
          </cell>
          <cell r="V252">
            <v>40340</v>
          </cell>
          <cell r="W252">
            <v>40375</v>
          </cell>
          <cell r="X252">
            <v>40375</v>
          </cell>
          <cell r="Y252" t="str">
            <v>XM2 Review Meeting 13/07/10</v>
          </cell>
          <cell r="Z252">
            <v>34690</v>
          </cell>
          <cell r="AC252" t="str">
            <v>SENT</v>
          </cell>
          <cell r="AD252">
            <v>40400</v>
          </cell>
          <cell r="AE252">
            <v>0</v>
          </cell>
          <cell r="AF252">
            <v>5</v>
          </cell>
          <cell r="AG252"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252" t="str">
            <v>CLSD</v>
          </cell>
          <cell r="AI252">
            <v>40751</v>
          </cell>
          <cell r="AJ252">
            <v>40319</v>
          </cell>
          <cell r="AK252">
            <v>40319</v>
          </cell>
          <cell r="AL252">
            <v>40413</v>
          </cell>
          <cell r="AM252">
            <v>40400</v>
          </cell>
          <cell r="AN252">
            <v>40400</v>
          </cell>
          <cell r="AO252">
            <v>40449</v>
          </cell>
          <cell r="AP252">
            <v>40501</v>
          </cell>
        </row>
        <row r="253">
          <cell r="A253">
            <v>1630</v>
          </cell>
          <cell r="B253" t="str">
            <v>COR1630</v>
          </cell>
          <cell r="C253" t="str">
            <v>NTS Exit Capacity Reform (Phase 2)</v>
          </cell>
          <cell r="D253">
            <v>40241</v>
          </cell>
          <cell r="E253" t="str">
            <v>PD-CLSD</v>
          </cell>
          <cell r="F253">
            <v>41052</v>
          </cell>
          <cell r="G253">
            <v>0</v>
          </cell>
          <cell r="H253">
            <v>39960</v>
          </cell>
          <cell r="I253">
            <v>39974</v>
          </cell>
          <cell r="J253">
            <v>0</v>
          </cell>
          <cell r="K253" t="str">
            <v>TNO</v>
          </cell>
          <cell r="M253" t="str">
            <v>Sean McGoldrick</v>
          </cell>
          <cell r="N253" t="str">
            <v>Workload Meeting 27/05/09</v>
          </cell>
          <cell r="O253" t="str">
            <v>Andy Simpson</v>
          </cell>
          <cell r="P253" t="str">
            <v>CO</v>
          </cell>
          <cell r="Q253" t="str">
            <v>COMPLETE</v>
          </cell>
          <cell r="R253">
            <v>1</v>
          </cell>
          <cell r="T253">
            <v>484000</v>
          </cell>
          <cell r="U253">
            <v>40024</v>
          </cell>
          <cell r="V253">
            <v>40038</v>
          </cell>
          <cell r="W253">
            <v>40193</v>
          </cell>
          <cell r="X253">
            <v>40193</v>
          </cell>
          <cell r="Y253" t="str">
            <v>XM2 Review Meeting 22/12/09</v>
          </cell>
          <cell r="Z253">
            <v>1886900</v>
          </cell>
          <cell r="AC253" t="str">
            <v>SENT</v>
          </cell>
          <cell r="AD253">
            <v>40255</v>
          </cell>
          <cell r="AE253">
            <v>0</v>
          </cell>
          <cell r="AF253">
            <v>5</v>
          </cell>
          <cell r="AG253"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253" t="str">
            <v>CLSD</v>
          </cell>
          <cell r="AI253">
            <v>41052</v>
          </cell>
          <cell r="AJ253">
            <v>39976</v>
          </cell>
          <cell r="AK253">
            <v>39976</v>
          </cell>
          <cell r="AL253">
            <v>40255</v>
          </cell>
          <cell r="AM253">
            <v>40255</v>
          </cell>
          <cell r="AN253">
            <v>40255</v>
          </cell>
          <cell r="AO253">
            <v>40643</v>
          </cell>
          <cell r="AP253">
            <v>40966</v>
          </cell>
        </row>
        <row r="254">
          <cell r="A254">
            <v>1721</v>
          </cell>
          <cell r="B254" t="str">
            <v>COR1721</v>
          </cell>
          <cell r="C254" t="str">
            <v>Extension of the EUC Numeric Code</v>
          </cell>
          <cell r="D254">
            <v>40456</v>
          </cell>
          <cell r="E254" t="str">
            <v>PD-CLSD</v>
          </cell>
          <cell r="F254">
            <v>41332</v>
          </cell>
          <cell r="G254">
            <v>0</v>
          </cell>
          <cell r="H254">
            <v>40058</v>
          </cell>
          <cell r="J254">
            <v>0</v>
          </cell>
          <cell r="N254" t="str">
            <v>Workload Meeting 02/09/09</v>
          </cell>
          <cell r="O254" t="str">
            <v>Lorraine Cave</v>
          </cell>
          <cell r="P254" t="str">
            <v>BI</v>
          </cell>
          <cell r="Q254" t="str">
            <v>COMPLETE</v>
          </cell>
          <cell r="R254">
            <v>0</v>
          </cell>
          <cell r="V254">
            <v>40450</v>
          </cell>
          <cell r="W254">
            <v>40483</v>
          </cell>
          <cell r="X254">
            <v>40483</v>
          </cell>
          <cell r="AC254" t="str">
            <v>PROD</v>
          </cell>
          <cell r="AD254">
            <v>40456</v>
          </cell>
          <cell r="AE254">
            <v>0</v>
          </cell>
          <cell r="AF254">
            <v>7</v>
          </cell>
          <cell r="AG254"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254" t="str">
            <v>CLSD</v>
          </cell>
          <cell r="AI254">
            <v>41332</v>
          </cell>
          <cell r="AO254">
            <v>41096</v>
          </cell>
          <cell r="AP254">
            <v>41182</v>
          </cell>
        </row>
        <row r="255">
          <cell r="A255">
            <v>1753</v>
          </cell>
          <cell r="B255" t="str">
            <v>COR1753</v>
          </cell>
          <cell r="C255" t="str">
            <v>Revision to IAD to Support DN Interruption Post October 2011</v>
          </cell>
          <cell r="E255" t="str">
            <v>EQ-CLSD</v>
          </cell>
          <cell r="F255">
            <v>41262</v>
          </cell>
          <cell r="G255">
            <v>0</v>
          </cell>
          <cell r="H255">
            <v>40086</v>
          </cell>
          <cell r="I255">
            <v>41005</v>
          </cell>
          <cell r="J255">
            <v>0</v>
          </cell>
          <cell r="K255" t="str">
            <v>NNW</v>
          </cell>
          <cell r="L255" t="str">
            <v>NGD</v>
          </cell>
          <cell r="M255" t="str">
            <v>Alan Raper</v>
          </cell>
          <cell r="N255" t="str">
            <v>Workload Meeting 30/09/09</v>
          </cell>
          <cell r="O255" t="str">
            <v>Lorraine Cave</v>
          </cell>
          <cell r="P255" t="str">
            <v>CO</v>
          </cell>
          <cell r="Q255" t="str">
            <v>CLOSED</v>
          </cell>
          <cell r="R255">
            <v>1</v>
          </cell>
          <cell r="AE255">
            <v>0</v>
          </cell>
          <cell r="AF255">
            <v>5</v>
          </cell>
          <cell r="AG255"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256">
          <cell r="A256">
            <v>2650.1</v>
          </cell>
          <cell r="B256" t="str">
            <v>COR2650.1</v>
          </cell>
          <cell r="C256" t="str">
            <v>UK Link Data Deletion, Tuning and Batch Job Reschedule</v>
          </cell>
          <cell r="E256" t="str">
            <v>PD-CLSD</v>
          </cell>
          <cell r="F256">
            <v>41789</v>
          </cell>
          <cell r="G256">
            <v>0</v>
          </cell>
          <cell r="H256">
            <v>41312</v>
          </cell>
          <cell r="I256">
            <v>41330</v>
          </cell>
          <cell r="J256">
            <v>0</v>
          </cell>
          <cell r="N256" t="str">
            <v>Workload Meeting 13/02/13</v>
          </cell>
          <cell r="O256" t="str">
            <v>Lee Chambers</v>
          </cell>
          <cell r="P256" t="str">
            <v>BI</v>
          </cell>
          <cell r="Q256" t="str">
            <v>COMPLETE</v>
          </cell>
          <cell r="R256">
            <v>0</v>
          </cell>
          <cell r="AE256">
            <v>0</v>
          </cell>
          <cell r="AF256">
            <v>7</v>
          </cell>
          <cell r="AG256"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256" t="str">
            <v>SENT</v>
          </cell>
          <cell r="AI256">
            <v>41816</v>
          </cell>
        </row>
        <row r="257">
          <cell r="A257">
            <v>2658</v>
          </cell>
          <cell r="B257" t="str">
            <v>COR2658</v>
          </cell>
          <cell r="C257" t="str">
            <v>Delivery of Additional Analysis and Derivation of Seasonal Normal Weather (Mod 330)</v>
          </cell>
          <cell r="D257">
            <v>41137</v>
          </cell>
          <cell r="E257" t="str">
            <v>PD-CLSD</v>
          </cell>
          <cell r="F257">
            <v>42031</v>
          </cell>
          <cell r="G257">
            <v>0</v>
          </cell>
          <cell r="H257">
            <v>41040</v>
          </cell>
          <cell r="I257">
            <v>41079</v>
          </cell>
          <cell r="J257">
            <v>0</v>
          </cell>
          <cell r="K257" t="str">
            <v>ALL</v>
          </cell>
          <cell r="M257" t="str">
            <v>Colin Thomson</v>
          </cell>
          <cell r="N257" t="str">
            <v>Discussed at Workload Meeting on 16/05/12 - not formally approved</v>
          </cell>
          <cell r="O257" t="str">
            <v>Helen Gohil</v>
          </cell>
          <cell r="P257" t="str">
            <v>CO</v>
          </cell>
          <cell r="Q257" t="str">
            <v>COMPLETE</v>
          </cell>
          <cell r="R257">
            <v>1</v>
          </cell>
          <cell r="S257">
            <v>42031</v>
          </cell>
          <cell r="U257">
            <v>41080</v>
          </cell>
          <cell r="V257">
            <v>41094</v>
          </cell>
          <cell r="W257">
            <v>41127</v>
          </cell>
          <cell r="X257">
            <v>41127</v>
          </cell>
          <cell r="Y257" t="str">
            <v>Pre Sanction Meeting 31/7/12</v>
          </cell>
          <cell r="Z257">
            <v>110497</v>
          </cell>
          <cell r="AC257" t="str">
            <v>SENT</v>
          </cell>
          <cell r="AD257">
            <v>41257</v>
          </cell>
          <cell r="AE257">
            <v>0</v>
          </cell>
          <cell r="AF257">
            <v>4</v>
          </cell>
          <cell r="AG257"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257" t="str">
            <v>CLSD</v>
          </cell>
          <cell r="AI257">
            <v>42031</v>
          </cell>
          <cell r="AJ257">
            <v>41093</v>
          </cell>
          <cell r="AL257">
            <v>41152</v>
          </cell>
          <cell r="AM257">
            <v>41166</v>
          </cell>
          <cell r="AO257">
            <v>41509</v>
          </cell>
          <cell r="AP257">
            <v>41958</v>
          </cell>
        </row>
        <row r="258">
          <cell r="A258">
            <v>1910</v>
          </cell>
          <cell r="B258" t="str">
            <v>COR1910</v>
          </cell>
          <cell r="C258" t="str">
            <v>Tape Backup Library</v>
          </cell>
          <cell r="E258" t="str">
            <v>EQ-CLSD</v>
          </cell>
          <cell r="F258">
            <v>40882</v>
          </cell>
          <cell r="G258">
            <v>0</v>
          </cell>
          <cell r="H258">
            <v>40245</v>
          </cell>
          <cell r="I258">
            <v>40627</v>
          </cell>
          <cell r="J258">
            <v>0</v>
          </cell>
          <cell r="N258" t="str">
            <v>Workload Meeting 10/03/09</v>
          </cell>
          <cell r="O258" t="str">
            <v>Chris Fears</v>
          </cell>
          <cell r="P258" t="str">
            <v>BI</v>
          </cell>
          <cell r="Q258" t="str">
            <v>CLOSED</v>
          </cell>
          <cell r="R258">
            <v>0</v>
          </cell>
          <cell r="AE258">
            <v>0</v>
          </cell>
          <cell r="AF258">
            <v>7</v>
          </cell>
          <cell r="AG258"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258">
            <v>40627</v>
          </cell>
          <cell r="AK258">
            <v>40627</v>
          </cell>
        </row>
        <row r="259">
          <cell r="A259" t="str">
            <v>1910a</v>
          </cell>
          <cell r="B259" t="str">
            <v>COR1910a</v>
          </cell>
          <cell r="C259" t="str">
            <v>Tape Backup Library</v>
          </cell>
          <cell r="E259" t="str">
            <v>EQ-CLSD</v>
          </cell>
          <cell r="F259">
            <v>40882</v>
          </cell>
          <cell r="G259">
            <v>0</v>
          </cell>
          <cell r="H259">
            <v>40245</v>
          </cell>
          <cell r="J259">
            <v>0</v>
          </cell>
          <cell r="N259" t="str">
            <v>Workload Meeting 10/03/09</v>
          </cell>
          <cell r="O259" t="str">
            <v>Chris Fears</v>
          </cell>
          <cell r="P259" t="str">
            <v>BI</v>
          </cell>
          <cell r="Q259" t="str">
            <v>CLOSED</v>
          </cell>
          <cell r="R259">
            <v>0</v>
          </cell>
          <cell r="AE259">
            <v>0</v>
          </cell>
          <cell r="AF259">
            <v>7</v>
          </cell>
          <cell r="AG259"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260">
          <cell r="A260">
            <v>1921</v>
          </cell>
          <cell r="B260" t="str">
            <v>COR1921</v>
          </cell>
          <cell r="C260" t="str">
            <v>Portal Sign-On Project</v>
          </cell>
          <cell r="D260">
            <v>40308</v>
          </cell>
          <cell r="E260" t="str">
            <v>PA-CLSD</v>
          </cell>
          <cell r="F260">
            <v>41238</v>
          </cell>
          <cell r="G260">
            <v>0</v>
          </cell>
          <cell r="H260">
            <v>40259</v>
          </cell>
          <cell r="I260">
            <v>40294</v>
          </cell>
          <cell r="J260">
            <v>0</v>
          </cell>
          <cell r="N260" t="str">
            <v>Workload Meeting 24/03/10</v>
          </cell>
          <cell r="O260" t="str">
            <v>Andy Simpson</v>
          </cell>
          <cell r="P260" t="str">
            <v>BI</v>
          </cell>
          <cell r="Q260" t="str">
            <v>CLOSED</v>
          </cell>
          <cell r="R260">
            <v>0</v>
          </cell>
          <cell r="V260">
            <v>40308</v>
          </cell>
          <cell r="W260">
            <v>40308</v>
          </cell>
          <cell r="X260">
            <v>40308</v>
          </cell>
          <cell r="Y260" t="str">
            <v>XEC</v>
          </cell>
          <cell r="AC260" t="str">
            <v>PROD</v>
          </cell>
          <cell r="AD260">
            <v>40308</v>
          </cell>
          <cell r="AE260">
            <v>0</v>
          </cell>
          <cell r="AF260">
            <v>7</v>
          </cell>
          <cell r="AG260"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260" t="str">
            <v>IMPD</v>
          </cell>
          <cell r="AI260">
            <v>41238</v>
          </cell>
          <cell r="AO260">
            <v>41238</v>
          </cell>
          <cell r="AP260">
            <v>41670</v>
          </cell>
        </row>
        <row r="261">
          <cell r="A261">
            <v>1938</v>
          </cell>
          <cell r="B261" t="str">
            <v>COR1938</v>
          </cell>
          <cell r="C261" t="str">
            <v>ODS ODBC Analysis</v>
          </cell>
          <cell r="D261">
            <v>40354</v>
          </cell>
          <cell r="E261" t="str">
            <v>PD-CLSD</v>
          </cell>
          <cell r="F261">
            <v>40584</v>
          </cell>
          <cell r="G261">
            <v>0</v>
          </cell>
          <cell r="H261">
            <v>40269</v>
          </cell>
          <cell r="J261">
            <v>0</v>
          </cell>
          <cell r="N261" t="str">
            <v>Workload Meeting 07/04/10</v>
          </cell>
          <cell r="O261" t="str">
            <v>Jane Rocky</v>
          </cell>
          <cell r="P261" t="str">
            <v>BI</v>
          </cell>
          <cell r="Q261" t="str">
            <v>COMPLETE</v>
          </cell>
          <cell r="R261">
            <v>0</v>
          </cell>
          <cell r="V261">
            <v>40354</v>
          </cell>
          <cell r="W261">
            <v>40354</v>
          </cell>
          <cell r="X261">
            <v>40354</v>
          </cell>
          <cell r="AC261" t="str">
            <v>PROD</v>
          </cell>
          <cell r="AD261">
            <v>40354</v>
          </cell>
          <cell r="AE261">
            <v>0</v>
          </cell>
          <cell r="AF261">
            <v>7</v>
          </cell>
          <cell r="AG261"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261" t="str">
            <v>CLSD</v>
          </cell>
          <cell r="AI261">
            <v>40584</v>
          </cell>
          <cell r="AO261">
            <v>40459</v>
          </cell>
          <cell r="AP261">
            <v>40574</v>
          </cell>
        </row>
        <row r="262">
          <cell r="A262">
            <v>1943</v>
          </cell>
          <cell r="B262" t="str">
            <v>COR1943</v>
          </cell>
          <cell r="C262" t="str">
            <v>SC2004 Actual Demand in Data in Gemini</v>
          </cell>
          <cell r="E262" t="str">
            <v>BE-CLSD</v>
          </cell>
          <cell r="F262">
            <v>40435</v>
          </cell>
          <cell r="G262">
            <v>0</v>
          </cell>
          <cell r="H262">
            <v>40291</v>
          </cell>
          <cell r="I262">
            <v>40308</v>
          </cell>
          <cell r="J262">
            <v>0</v>
          </cell>
          <cell r="K262" t="str">
            <v>ALL</v>
          </cell>
          <cell r="M262" t="str">
            <v>Alan Raper</v>
          </cell>
          <cell r="N262" t="str">
            <v>Workload Meeting 14/04/10</v>
          </cell>
          <cell r="O262" t="str">
            <v>Lorraine Cave</v>
          </cell>
          <cell r="P262" t="str">
            <v>CO</v>
          </cell>
          <cell r="Q262" t="str">
            <v>CLOSED</v>
          </cell>
          <cell r="R262">
            <v>1</v>
          </cell>
          <cell r="T262">
            <v>0</v>
          </cell>
          <cell r="U262">
            <v>40374</v>
          </cell>
          <cell r="V262">
            <v>40388</v>
          </cell>
          <cell r="W262">
            <v>40374</v>
          </cell>
          <cell r="X262">
            <v>40374</v>
          </cell>
          <cell r="Y262" t="str">
            <v>XM2 Review Meeting 06/07/10</v>
          </cell>
          <cell r="Z262">
            <v>22300</v>
          </cell>
          <cell r="AE262">
            <v>0</v>
          </cell>
          <cell r="AF262">
            <v>5</v>
          </cell>
          <cell r="AG262"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262">
            <v>40305</v>
          </cell>
          <cell r="AK262">
            <v>40305</v>
          </cell>
        </row>
        <row r="263">
          <cell r="A263">
            <v>1947</v>
          </cell>
          <cell r="B263" t="str">
            <v>COR1947</v>
          </cell>
          <cell r="C263" t="str">
            <v>Changes to the System Marginal Price Buy &amp; System Marginal Price Sell 'fixed differentials'</v>
          </cell>
          <cell r="D263">
            <v>40683</v>
          </cell>
          <cell r="E263" t="str">
            <v>PD-CLSD</v>
          </cell>
          <cell r="F263">
            <v>40987</v>
          </cell>
          <cell r="G263">
            <v>1</v>
          </cell>
          <cell r="H263">
            <v>40385</v>
          </cell>
          <cell r="I263">
            <v>40399</v>
          </cell>
          <cell r="J263">
            <v>0</v>
          </cell>
          <cell r="K263" t="str">
            <v>TNO</v>
          </cell>
          <cell r="M263" t="str">
            <v>Sean McGoldrick</v>
          </cell>
          <cell r="N263" t="str">
            <v>Workload Meeting 28/07/10</v>
          </cell>
          <cell r="O263" t="str">
            <v>Andy Simpson</v>
          </cell>
          <cell r="P263" t="str">
            <v>CO</v>
          </cell>
          <cell r="Q263" t="str">
            <v>COMPLETE</v>
          </cell>
          <cell r="R263">
            <v>1</v>
          </cell>
          <cell r="T263">
            <v>0</v>
          </cell>
          <cell r="U263">
            <v>40422</v>
          </cell>
          <cell r="V263">
            <v>40436</v>
          </cell>
          <cell r="W263">
            <v>40435</v>
          </cell>
          <cell r="X263">
            <v>40435</v>
          </cell>
          <cell r="Y263" t="str">
            <v>XM2 Review Meeting 07/09/10</v>
          </cell>
          <cell r="Z263">
            <v>136900</v>
          </cell>
          <cell r="AC263" t="str">
            <v>SENT</v>
          </cell>
          <cell r="AD263">
            <v>40700</v>
          </cell>
          <cell r="AE263">
            <v>0</v>
          </cell>
          <cell r="AF263">
            <v>5</v>
          </cell>
          <cell r="AG263"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263" t="str">
            <v>CLSD</v>
          </cell>
          <cell r="AI263">
            <v>40987</v>
          </cell>
          <cell r="AJ263">
            <v>40399</v>
          </cell>
          <cell r="AK263">
            <v>40399</v>
          </cell>
          <cell r="AL263">
            <v>40700</v>
          </cell>
          <cell r="AM263">
            <v>40700</v>
          </cell>
          <cell r="AN263">
            <v>40700</v>
          </cell>
          <cell r="AO263">
            <v>40832</v>
          </cell>
          <cell r="AP263">
            <v>40933</v>
          </cell>
        </row>
        <row r="264">
          <cell r="A264">
            <v>3114</v>
          </cell>
          <cell r="B264" t="str">
            <v>COR3114</v>
          </cell>
          <cell r="C264" t="str">
            <v>IP Sustaining Analysis</v>
          </cell>
          <cell r="E264" t="str">
            <v>EQ-CLSD</v>
          </cell>
          <cell r="F264">
            <v>42107</v>
          </cell>
          <cell r="G264">
            <v>0</v>
          </cell>
          <cell r="H264">
            <v>41472</v>
          </cell>
          <cell r="J264">
            <v>0</v>
          </cell>
          <cell r="N264" t="str">
            <v>Workload Meeting 17/07/2013</v>
          </cell>
          <cell r="O264" t="str">
            <v>Andy Simpson</v>
          </cell>
          <cell r="P264" t="str">
            <v>BI</v>
          </cell>
          <cell r="Q264" t="str">
            <v>CLOSED</v>
          </cell>
          <cell r="R264">
            <v>0</v>
          </cell>
          <cell r="S264">
            <v>42107</v>
          </cell>
          <cell r="AE264">
            <v>0</v>
          </cell>
          <cell r="AF264">
            <v>7</v>
          </cell>
          <cell r="AG264"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265">
          <cell r="A265">
            <v>3115</v>
          </cell>
          <cell r="B265" t="str">
            <v>COR3115</v>
          </cell>
          <cell r="C265" t="str">
            <v>DE Integration and PAWS Upgrade (ON HOLD)</v>
          </cell>
          <cell r="E265" t="str">
            <v>CO-CLSD</v>
          </cell>
          <cell r="F265">
            <v>41466</v>
          </cell>
          <cell r="G265">
            <v>0</v>
          </cell>
          <cell r="H265">
            <v>41472</v>
          </cell>
          <cell r="J265">
            <v>0</v>
          </cell>
          <cell r="N265" t="str">
            <v>Workload 17/07/2013</v>
          </cell>
          <cell r="O265" t="str">
            <v>Andy Simpson</v>
          </cell>
          <cell r="P265" t="str">
            <v>BI</v>
          </cell>
          <cell r="Q265" t="str">
            <v>CLOSED</v>
          </cell>
          <cell r="R265">
            <v>0</v>
          </cell>
          <cell r="S265">
            <v>41675</v>
          </cell>
          <cell r="AE265">
            <v>0</v>
          </cell>
          <cell r="AG265"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266">
          <cell r="A266">
            <v>1955</v>
          </cell>
          <cell r="B266" t="str">
            <v>COR1955</v>
          </cell>
          <cell r="C266" t="str">
            <v>Mechanism for Correct Apportionment of Unidentified Gas</v>
          </cell>
          <cell r="D266">
            <v>40479</v>
          </cell>
          <cell r="E266" t="str">
            <v>SN-CLSD</v>
          </cell>
          <cell r="F266">
            <v>41463</v>
          </cell>
          <cell r="G266">
            <v>0</v>
          </cell>
          <cell r="H266">
            <v>40297</v>
          </cell>
          <cell r="I266">
            <v>40312</v>
          </cell>
          <cell r="J266">
            <v>0</v>
          </cell>
          <cell r="K266" t="str">
            <v>ALL</v>
          </cell>
          <cell r="M266" t="str">
            <v>Alan Raper</v>
          </cell>
          <cell r="N266" t="str">
            <v>Workload Meeting 05/05/10</v>
          </cell>
          <cell r="O266" t="str">
            <v>Lorraine Cave</v>
          </cell>
          <cell r="P266" t="str">
            <v>CO</v>
          </cell>
          <cell r="Q266" t="str">
            <v>CLOSED</v>
          </cell>
          <cell r="R266">
            <v>1</v>
          </cell>
          <cell r="W266">
            <v>40437</v>
          </cell>
          <cell r="X266">
            <v>40437</v>
          </cell>
          <cell r="Y266" t="str">
            <v>XM2 Review Meeting 24/08/10</v>
          </cell>
          <cell r="Z266">
            <v>37000</v>
          </cell>
          <cell r="AC266" t="str">
            <v>CLSD</v>
          </cell>
          <cell r="AD266">
            <v>41463</v>
          </cell>
          <cell r="AE266">
            <v>0</v>
          </cell>
          <cell r="AF266">
            <v>3</v>
          </cell>
          <cell r="AG266"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266">
            <v>40493</v>
          </cell>
        </row>
        <row r="267">
          <cell r="A267">
            <v>2005</v>
          </cell>
          <cell r="B267" t="str">
            <v>COR2005</v>
          </cell>
          <cell r="C267" t="str">
            <v>NTS Exit Capacity Reform Phase 3</v>
          </cell>
          <cell r="D267">
            <v>40702</v>
          </cell>
          <cell r="E267" t="str">
            <v>PD-CLSD</v>
          </cell>
          <cell r="F267">
            <v>41801</v>
          </cell>
          <cell r="G267">
            <v>0</v>
          </cell>
          <cell r="H267">
            <v>40359</v>
          </cell>
          <cell r="I267">
            <v>40373</v>
          </cell>
          <cell r="J267">
            <v>0</v>
          </cell>
          <cell r="K267" t="str">
            <v>TNO</v>
          </cell>
          <cell r="M267" t="str">
            <v>Sean McGoldrick</v>
          </cell>
          <cell r="N267" t="str">
            <v>Workload Meeting 30/06/10</v>
          </cell>
          <cell r="O267" t="str">
            <v>Andy Simpson</v>
          </cell>
          <cell r="P267" t="str">
            <v>CO</v>
          </cell>
          <cell r="Q267" t="str">
            <v>COMPLETE</v>
          </cell>
          <cell r="R267">
            <v>1</v>
          </cell>
          <cell r="T267">
            <v>1133100</v>
          </cell>
          <cell r="U267">
            <v>40466</v>
          </cell>
          <cell r="V267">
            <v>40480</v>
          </cell>
          <cell r="W267">
            <v>40697</v>
          </cell>
          <cell r="X267">
            <v>40697</v>
          </cell>
          <cell r="Y267" t="str">
            <v>XM2 Review Meeting 17/05/11</v>
          </cell>
          <cell r="Z267">
            <v>4072038</v>
          </cell>
          <cell r="AC267" t="str">
            <v>SENT</v>
          </cell>
          <cell r="AD267">
            <v>40716</v>
          </cell>
          <cell r="AE267">
            <v>0</v>
          </cell>
          <cell r="AF267">
            <v>5</v>
          </cell>
          <cell r="AG267"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267" t="str">
            <v>CLSD</v>
          </cell>
          <cell r="AI267">
            <v>41801</v>
          </cell>
          <cell r="AJ267">
            <v>40436</v>
          </cell>
          <cell r="AK267">
            <v>40436</v>
          </cell>
          <cell r="AL267">
            <v>40716</v>
          </cell>
          <cell r="AM267">
            <v>40716</v>
          </cell>
          <cell r="AN267">
            <v>40716</v>
          </cell>
          <cell r="AO267">
            <v>41119</v>
          </cell>
          <cell r="AP267">
            <v>41547</v>
          </cell>
        </row>
        <row r="268">
          <cell r="A268">
            <v>3337</v>
          </cell>
          <cell r="B268" t="str">
            <v>COR3337</v>
          </cell>
          <cell r="C268" t="str">
            <v>REMIT Reporting</v>
          </cell>
          <cell r="D268">
            <v>42766</v>
          </cell>
          <cell r="E268" t="str">
            <v>PD-CLSD</v>
          </cell>
          <cell r="F268">
            <v>42898</v>
          </cell>
          <cell r="G268">
            <v>0</v>
          </cell>
          <cell r="H268">
            <v>41690</v>
          </cell>
          <cell r="I268">
            <v>41703</v>
          </cell>
          <cell r="J268">
            <v>0</v>
          </cell>
          <cell r="K268" t="str">
            <v>TNO</v>
          </cell>
          <cell r="L268" t="str">
            <v>NGT</v>
          </cell>
          <cell r="M268" t="str">
            <v>Sean McGoldrick</v>
          </cell>
          <cell r="N268" t="str">
            <v>See comments_x000D_
(virtual meeting minutes 26/02/14)_x000D_
CO to re-start project approved at ICAF 25/03/15_x000D_
Revised Change Order - approved at  ICAF 23/12/2015_x000D_
BER Pre-Sanction 26.01.2016_x000D_
Pre-Sanction 17/01/17 Revised Busines Case and BER approved</v>
          </cell>
          <cell r="O268" t="str">
            <v>Hannah Reddy</v>
          </cell>
          <cell r="P268" t="str">
            <v>CO</v>
          </cell>
          <cell r="Q268" t="str">
            <v>COMPLETE</v>
          </cell>
          <cell r="R268">
            <v>1</v>
          </cell>
          <cell r="U268">
            <v>41724</v>
          </cell>
          <cell r="W268">
            <v>42240</v>
          </cell>
          <cell r="X268">
            <v>42405</v>
          </cell>
          <cell r="Y268" t="str">
            <v>Pre Sanction Review Meeting 24.01.2017</v>
          </cell>
          <cell r="Z268">
            <v>826385</v>
          </cell>
          <cell r="AC268" t="str">
            <v>PROD</v>
          </cell>
          <cell r="AD268">
            <v>42789</v>
          </cell>
          <cell r="AE268">
            <v>0</v>
          </cell>
          <cell r="AF268">
            <v>5</v>
          </cell>
          <cell r="AG268"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268" t="str">
            <v>CLSD</v>
          </cell>
          <cell r="AI268">
            <v>42898</v>
          </cell>
          <cell r="AM268">
            <v>42458</v>
          </cell>
          <cell r="AN268">
            <v>42565</v>
          </cell>
          <cell r="AO268">
            <v>42743</v>
          </cell>
          <cell r="AP268">
            <v>42846</v>
          </cell>
        </row>
        <row r="269">
          <cell r="A269">
            <v>3477</v>
          </cell>
          <cell r="B269" t="str">
            <v>COR3477</v>
          </cell>
          <cell r="C269" t="str">
            <v>Ofgem Request for Information related to Change of Supplier activity</v>
          </cell>
          <cell r="E269" t="str">
            <v>PD-SENT</v>
          </cell>
          <cell r="F269">
            <v>42863</v>
          </cell>
          <cell r="G269">
            <v>0</v>
          </cell>
          <cell r="H269">
            <v>41787</v>
          </cell>
          <cell r="J269">
            <v>1</v>
          </cell>
          <cell r="K269" t="str">
            <v>ADN</v>
          </cell>
          <cell r="M269" t="str">
            <v>Colin Thomson</v>
          </cell>
          <cell r="N269" t="str">
            <v>ICAF Meeting 27/08/14</v>
          </cell>
          <cell r="O269" t="str">
            <v>Mark Pollard</v>
          </cell>
          <cell r="P269" t="str">
            <v>CO</v>
          </cell>
          <cell r="Q269" t="str">
            <v>LIVE</v>
          </cell>
          <cell r="R269">
            <v>1</v>
          </cell>
          <cell r="AE269">
            <v>0</v>
          </cell>
          <cell r="AF269">
            <v>3</v>
          </cell>
          <cell r="AG269" t="str">
            <v>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269" t="str">
            <v>SENT</v>
          </cell>
          <cell r="AP269">
            <v>42874</v>
          </cell>
        </row>
        <row r="270">
          <cell r="A270">
            <v>3496</v>
          </cell>
          <cell r="B270" t="str">
            <v>COR3496</v>
          </cell>
          <cell r="C270" t="str">
            <v>Provision of monthly reports for Modification 469 _x000D_
Provision of monthly reports for Modification 469  (GS(I&amp;U)R performance).</v>
          </cell>
          <cell r="D270">
            <v>42052</v>
          </cell>
          <cell r="E270" t="str">
            <v>PD-CLSD</v>
          </cell>
          <cell r="F270">
            <v>42681</v>
          </cell>
          <cell r="G270">
            <v>0</v>
          </cell>
          <cell r="H270">
            <v>41913</v>
          </cell>
          <cell r="I270">
            <v>41927</v>
          </cell>
          <cell r="J270">
            <v>1</v>
          </cell>
          <cell r="K270" t="str">
            <v>ADN</v>
          </cell>
          <cell r="M270" t="str">
            <v>Ruth Thomas / Chris Warner</v>
          </cell>
          <cell r="N270" t="str">
            <v>ICAF Meeting 08/10/14</v>
          </cell>
          <cell r="O270" t="str">
            <v>Darran Dredge</v>
          </cell>
          <cell r="P270" t="str">
            <v>CO</v>
          </cell>
          <cell r="Q270" t="str">
            <v>COMPLETE</v>
          </cell>
          <cell r="R270">
            <v>1</v>
          </cell>
          <cell r="S270">
            <v>42681</v>
          </cell>
          <cell r="T270">
            <v>0</v>
          </cell>
          <cell r="U270">
            <v>41960</v>
          </cell>
          <cell r="V270">
            <v>41974</v>
          </cell>
          <cell r="W270">
            <v>42048</v>
          </cell>
          <cell r="Y270" t="str">
            <v>Pre Sanction Meeting 10/02/15</v>
          </cell>
          <cell r="Z270">
            <v>18165</v>
          </cell>
          <cell r="AC270" t="str">
            <v>SENT</v>
          </cell>
          <cell r="AD270">
            <v>42069</v>
          </cell>
          <cell r="AE270">
            <v>0</v>
          </cell>
          <cell r="AF270">
            <v>3</v>
          </cell>
          <cell r="AG270"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270" t="str">
            <v>CLSD</v>
          </cell>
          <cell r="AI270">
            <v>42650</v>
          </cell>
          <cell r="AJ270">
            <v>41942</v>
          </cell>
          <cell r="AL270">
            <v>42065</v>
          </cell>
          <cell r="AM270">
            <v>42069</v>
          </cell>
          <cell r="AP270">
            <v>42597</v>
          </cell>
        </row>
        <row r="271">
          <cell r="A271">
            <v>3500</v>
          </cell>
          <cell r="B271" t="str">
            <v>COR3500</v>
          </cell>
          <cell r="C271" t="str">
            <v>UNC Modification 0487S Introduction of Advanced Meter Indicator and Advanced Meter Reader (AMR) Service Provider Identifier in advance of Project Nexus Go Live</v>
          </cell>
          <cell r="D271">
            <v>42013</v>
          </cell>
          <cell r="E271" t="str">
            <v>PD-CLSD</v>
          </cell>
          <cell r="F271">
            <v>42215</v>
          </cell>
          <cell r="G271">
            <v>0</v>
          </cell>
          <cell r="H271">
            <v>41919</v>
          </cell>
          <cell r="I271">
            <v>41932</v>
          </cell>
          <cell r="J271">
            <v>1</v>
          </cell>
          <cell r="K271" t="str">
            <v>ADN</v>
          </cell>
          <cell r="M271" t="str">
            <v>Joanna Ferguson</v>
          </cell>
          <cell r="N271" t="str">
            <v>ICAF Meeting 08/10/14</v>
          </cell>
          <cell r="O271" t="str">
            <v>Lorraine Cave</v>
          </cell>
          <cell r="P271" t="str">
            <v>CO</v>
          </cell>
          <cell r="Q271" t="str">
            <v>COMPLETE</v>
          </cell>
          <cell r="R271">
            <v>1</v>
          </cell>
          <cell r="T271">
            <v>0</v>
          </cell>
          <cell r="U271">
            <v>41954</v>
          </cell>
          <cell r="V271">
            <v>41964</v>
          </cell>
          <cell r="W271">
            <v>41978</v>
          </cell>
          <cell r="Y271" t="str">
            <v>Pre Sacn meeting 02/12/14</v>
          </cell>
          <cell r="Z271">
            <v>9500</v>
          </cell>
          <cell r="AC271" t="str">
            <v>SENT</v>
          </cell>
          <cell r="AD271">
            <v>42025</v>
          </cell>
          <cell r="AE271">
            <v>0</v>
          </cell>
          <cell r="AF271">
            <v>3</v>
          </cell>
          <cell r="AG271"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271" t="str">
            <v>CLSD</v>
          </cell>
          <cell r="AI271">
            <v>42214</v>
          </cell>
          <cell r="AJ271">
            <v>41947</v>
          </cell>
          <cell r="AL271">
            <v>42027</v>
          </cell>
          <cell r="AM271">
            <v>42027</v>
          </cell>
          <cell r="AO271">
            <v>42069</v>
          </cell>
        </row>
        <row r="272">
          <cell r="A272">
            <v>3505</v>
          </cell>
          <cell r="B272" t="str">
            <v>COR3505</v>
          </cell>
          <cell r="C272" t="str">
            <v>COR3505 - Gemini Exit EON adjustment following RAG Voluntary Discontinuance</v>
          </cell>
          <cell r="E272" t="str">
            <v>PD-HOLD</v>
          </cell>
          <cell r="F272">
            <v>41926</v>
          </cell>
          <cell r="G272">
            <v>0</v>
          </cell>
          <cell r="H272">
            <v>41926</v>
          </cell>
          <cell r="I272">
            <v>41939</v>
          </cell>
          <cell r="J272">
            <v>0</v>
          </cell>
          <cell r="K272" t="str">
            <v>NNW</v>
          </cell>
          <cell r="L272" t="str">
            <v>NGT</v>
          </cell>
          <cell r="M272" t="str">
            <v>Sean Mcgoldrick</v>
          </cell>
          <cell r="N272" t="str">
            <v>Referral approved at ICAF meeting on 22/10/14.</v>
          </cell>
          <cell r="O272" t="str">
            <v>Jessica Harris</v>
          </cell>
          <cell r="P272" t="str">
            <v>CO</v>
          </cell>
          <cell r="Q272" t="str">
            <v>ON HOLD</v>
          </cell>
          <cell r="R272">
            <v>1</v>
          </cell>
          <cell r="AE272">
            <v>0</v>
          </cell>
          <cell r="AF272">
            <v>5</v>
          </cell>
          <cell r="AG272" t="str">
            <v>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row>
        <row r="273">
          <cell r="A273">
            <v>2137</v>
          </cell>
          <cell r="B273" t="str">
            <v>COR2137</v>
          </cell>
          <cell r="C273" t="str">
            <v>Additional UK-L Storage</v>
          </cell>
          <cell r="E273" t="str">
            <v>EQ-CLSD</v>
          </cell>
          <cell r="F273">
            <v>40882</v>
          </cell>
          <cell r="G273">
            <v>0</v>
          </cell>
          <cell r="H273">
            <v>40500</v>
          </cell>
          <cell r="I273">
            <v>40676</v>
          </cell>
          <cell r="J273">
            <v>0</v>
          </cell>
          <cell r="N273" t="str">
            <v>Workload Meeting 24/11/10</v>
          </cell>
          <cell r="O273" t="str">
            <v>Chris Fears</v>
          </cell>
          <cell r="P273" t="str">
            <v>BI</v>
          </cell>
          <cell r="Q273" t="str">
            <v>CLOSED</v>
          </cell>
          <cell r="R273">
            <v>0</v>
          </cell>
          <cell r="AE273">
            <v>0</v>
          </cell>
          <cell r="AF273">
            <v>7</v>
          </cell>
          <cell r="AG273"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273">
            <v>40625</v>
          </cell>
          <cell r="AK273">
            <v>40625</v>
          </cell>
        </row>
        <row r="274">
          <cell r="A274" t="str">
            <v>2137a</v>
          </cell>
          <cell r="B274" t="str">
            <v>COR2137a</v>
          </cell>
          <cell r="C274" t="str">
            <v>Additional UK-L Storage</v>
          </cell>
          <cell r="E274" t="str">
            <v>EQ-CLSD</v>
          </cell>
          <cell r="F274">
            <v>40882</v>
          </cell>
          <cell r="G274">
            <v>0</v>
          </cell>
          <cell r="H274">
            <v>40500</v>
          </cell>
          <cell r="J274">
            <v>0</v>
          </cell>
          <cell r="N274" t="str">
            <v>Workload Meeting 24/11/10</v>
          </cell>
          <cell r="O274" t="str">
            <v>Chris Fears</v>
          </cell>
          <cell r="P274" t="str">
            <v>BI</v>
          </cell>
          <cell r="Q274" t="str">
            <v>CLOSED</v>
          </cell>
          <cell r="R274">
            <v>0</v>
          </cell>
          <cell r="AE274">
            <v>0</v>
          </cell>
          <cell r="AF274">
            <v>7</v>
          </cell>
          <cell r="AG274"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275">
          <cell r="A275">
            <v>2149</v>
          </cell>
          <cell r="B275" t="str">
            <v>COR2149</v>
          </cell>
          <cell r="C275" t="str">
            <v>ASA Updates December 2010</v>
          </cell>
          <cell r="D275">
            <v>40826</v>
          </cell>
          <cell r="E275" t="str">
            <v>PD-CLSD</v>
          </cell>
          <cell r="F275">
            <v>40919</v>
          </cell>
          <cell r="G275">
            <v>0</v>
          </cell>
          <cell r="H275">
            <v>40500</v>
          </cell>
          <cell r="J275">
            <v>0</v>
          </cell>
          <cell r="K275" t="str">
            <v>ALL</v>
          </cell>
          <cell r="M275" t="str">
            <v>All Network Representatives</v>
          </cell>
          <cell r="N275" t="str">
            <v>Workload Meeting 24/11/10</v>
          </cell>
          <cell r="O275" t="str">
            <v>Andy Miller</v>
          </cell>
          <cell r="P275" t="str">
            <v>CO</v>
          </cell>
          <cell r="Q275" t="str">
            <v>COMPLETE</v>
          </cell>
          <cell r="R275">
            <v>0</v>
          </cell>
          <cell r="W275">
            <v>40728</v>
          </cell>
          <cell r="X275">
            <v>40728</v>
          </cell>
          <cell r="Y275" t="str">
            <v>XEC</v>
          </cell>
          <cell r="Z275">
            <v>0</v>
          </cell>
          <cell r="AC275" t="str">
            <v>SENT</v>
          </cell>
          <cell r="AD275">
            <v>40840</v>
          </cell>
          <cell r="AE275">
            <v>0</v>
          </cell>
          <cell r="AF275">
            <v>8</v>
          </cell>
          <cell r="AG275"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275" t="str">
            <v>CLSD</v>
          </cell>
          <cell r="AI275">
            <v>40919</v>
          </cell>
          <cell r="AL275">
            <v>40840</v>
          </cell>
          <cell r="AM275">
            <v>40840</v>
          </cell>
          <cell r="AN275">
            <v>40840</v>
          </cell>
          <cell r="AP275">
            <v>40861</v>
          </cell>
        </row>
        <row r="276">
          <cell r="A276">
            <v>2151</v>
          </cell>
          <cell r="B276" t="str">
            <v>COR2151</v>
          </cell>
          <cell r="C276" t="str">
            <v>CSEPs Migration</v>
          </cell>
          <cell r="D276">
            <v>41233</v>
          </cell>
          <cell r="E276" t="str">
            <v>PD-CLSD</v>
          </cell>
          <cell r="F276">
            <v>41946</v>
          </cell>
          <cell r="G276">
            <v>0</v>
          </cell>
          <cell r="H276">
            <v>40500</v>
          </cell>
          <cell r="I276">
            <v>41152</v>
          </cell>
          <cell r="J276">
            <v>0</v>
          </cell>
          <cell r="N276" t="str">
            <v>Workload Meeting 24/11/10</v>
          </cell>
          <cell r="O276" t="str">
            <v>Jessica Harris</v>
          </cell>
          <cell r="P276" t="str">
            <v>BI</v>
          </cell>
          <cell r="Q276" t="str">
            <v>COMPLETE</v>
          </cell>
          <cell r="R276">
            <v>0</v>
          </cell>
          <cell r="S276">
            <v>41946</v>
          </cell>
          <cell r="W276">
            <v>41233</v>
          </cell>
          <cell r="AC276" t="str">
            <v>PROD</v>
          </cell>
          <cell r="AD276">
            <v>41233</v>
          </cell>
          <cell r="AE276">
            <v>0</v>
          </cell>
          <cell r="AF276">
            <v>7</v>
          </cell>
          <cell r="AG276"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276" t="str">
            <v>CLSD</v>
          </cell>
          <cell r="AI276">
            <v>41946</v>
          </cell>
          <cell r="AJ276">
            <v>41187</v>
          </cell>
          <cell r="AO276">
            <v>41518</v>
          </cell>
          <cell r="AP276">
            <v>41729</v>
          </cell>
        </row>
        <row r="277">
          <cell r="A277">
            <v>2156</v>
          </cell>
          <cell r="B277" t="str">
            <v>COR2156</v>
          </cell>
          <cell r="C277" t="str">
            <v>System &amp; Process Solution for Modification Proposal 0317</v>
          </cell>
          <cell r="D277">
            <v>40571</v>
          </cell>
          <cell r="E277" t="str">
            <v>PD-CLSD</v>
          </cell>
          <cell r="F277">
            <v>41463</v>
          </cell>
          <cell r="G277">
            <v>0</v>
          </cell>
          <cell r="H277">
            <v>40508</v>
          </cell>
          <cell r="I277">
            <v>40522</v>
          </cell>
          <cell r="J277">
            <v>0</v>
          </cell>
          <cell r="K277" t="str">
            <v>ALL</v>
          </cell>
          <cell r="M277" t="str">
            <v>Robert Cameron-Higgs</v>
          </cell>
          <cell r="N277" t="str">
            <v>Workload Meeting 01/12/10</v>
          </cell>
          <cell r="O277" t="str">
            <v>Lorraine Cave</v>
          </cell>
          <cell r="P277" t="str">
            <v>CO</v>
          </cell>
          <cell r="Q277" t="str">
            <v>COMPLETE</v>
          </cell>
          <cell r="R277">
            <v>1</v>
          </cell>
          <cell r="T277">
            <v>1000</v>
          </cell>
          <cell r="U277">
            <v>40542</v>
          </cell>
          <cell r="V277">
            <v>40557</v>
          </cell>
          <cell r="W277">
            <v>40585</v>
          </cell>
          <cell r="X277">
            <v>40585</v>
          </cell>
          <cell r="Y277" t="str">
            <v>XM2 Review Meeting 25/01/11</v>
          </cell>
          <cell r="Z277">
            <v>81147</v>
          </cell>
          <cell r="AC277" t="str">
            <v>SENT</v>
          </cell>
          <cell r="AD277">
            <v>40578</v>
          </cell>
          <cell r="AE277">
            <v>0</v>
          </cell>
          <cell r="AF277">
            <v>3</v>
          </cell>
          <cell r="AG277"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277" t="str">
            <v>CLSD</v>
          </cell>
          <cell r="AI277">
            <v>41463</v>
          </cell>
          <cell r="AJ277">
            <v>40535</v>
          </cell>
          <cell r="AK277">
            <v>40535</v>
          </cell>
          <cell r="AL277">
            <v>40585</v>
          </cell>
          <cell r="AM277">
            <v>40578</v>
          </cell>
          <cell r="AN277">
            <v>40578</v>
          </cell>
          <cell r="AO277">
            <v>40755</v>
          </cell>
        </row>
        <row r="278">
          <cell r="A278">
            <v>2087</v>
          </cell>
          <cell r="B278" t="str">
            <v>COR2087</v>
          </cell>
          <cell r="C278" t="str">
            <v>System &amp; Process Solution for Modification Proposal 0229</v>
          </cell>
          <cell r="D278">
            <v>40878</v>
          </cell>
          <cell r="E278" t="str">
            <v>PD-CLSD</v>
          </cell>
          <cell r="F278">
            <v>41337</v>
          </cell>
          <cell r="G278">
            <v>0</v>
          </cell>
          <cell r="H278">
            <v>40506</v>
          </cell>
          <cell r="I278">
            <v>40520</v>
          </cell>
          <cell r="J278">
            <v>0</v>
          </cell>
          <cell r="K278" t="str">
            <v>ALL</v>
          </cell>
          <cell r="M278" t="str">
            <v>Robert Cameron-Higgs</v>
          </cell>
          <cell r="N278" t="str">
            <v>Workload Meeting 24/11/10</v>
          </cell>
          <cell r="O278" t="str">
            <v>Lorraine Cave</v>
          </cell>
          <cell r="P278" t="str">
            <v>CO</v>
          </cell>
          <cell r="Q278" t="str">
            <v>COMPLETE</v>
          </cell>
          <cell r="R278">
            <v>1</v>
          </cell>
          <cell r="T278">
            <v>1200</v>
          </cell>
          <cell r="U278">
            <v>40542</v>
          </cell>
          <cell r="V278">
            <v>40557</v>
          </cell>
          <cell r="W278">
            <v>40875</v>
          </cell>
          <cell r="Y278" t="str">
            <v>Pre Sanc Meeting 15/11/11</v>
          </cell>
          <cell r="AC278" t="str">
            <v>SENT</v>
          </cell>
          <cell r="AD278">
            <v>40884</v>
          </cell>
          <cell r="AE278">
            <v>0</v>
          </cell>
          <cell r="AF278">
            <v>3</v>
          </cell>
          <cell r="AG278"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278" t="str">
            <v>CLSD</v>
          </cell>
          <cell r="AI278">
            <v>41337</v>
          </cell>
          <cell r="AJ278">
            <v>40535</v>
          </cell>
          <cell r="AK278">
            <v>40535</v>
          </cell>
          <cell r="AL278">
            <v>40892</v>
          </cell>
          <cell r="AM278">
            <v>40892</v>
          </cell>
          <cell r="AO278">
            <v>41047</v>
          </cell>
          <cell r="AP278">
            <v>41164</v>
          </cell>
        </row>
        <row r="279">
          <cell r="A279">
            <v>2393</v>
          </cell>
          <cell r="B279" t="str">
            <v>COR2393</v>
          </cell>
          <cell r="C279" t="str">
            <v>UNC MOD 390 "Introduction of a Supply Point Offtake Rate and Monitoring Process"</v>
          </cell>
          <cell r="D279">
            <v>40973</v>
          </cell>
          <cell r="E279" t="str">
            <v>PD-CLSD</v>
          </cell>
          <cell r="F279">
            <v>41248</v>
          </cell>
          <cell r="G279">
            <v>0</v>
          </cell>
          <cell r="H279">
            <v>40785</v>
          </cell>
          <cell r="J279">
            <v>0</v>
          </cell>
          <cell r="K279" t="str">
            <v>ADN</v>
          </cell>
          <cell r="M279" t="str">
            <v>Joel Martin</v>
          </cell>
          <cell r="N279" t="str">
            <v>Workload Meeting 07/09/11</v>
          </cell>
          <cell r="O279" t="str">
            <v>Lorraine Cave</v>
          </cell>
          <cell r="P279" t="str">
            <v>CO</v>
          </cell>
          <cell r="Q279" t="str">
            <v>COMPLETE</v>
          </cell>
          <cell r="R279">
            <v>1</v>
          </cell>
          <cell r="T279">
            <v>0</v>
          </cell>
          <cell r="U279">
            <v>40945</v>
          </cell>
          <cell r="V279">
            <v>40959</v>
          </cell>
          <cell r="W279">
            <v>40968</v>
          </cell>
          <cell r="X279">
            <v>40968</v>
          </cell>
          <cell r="Y279" t="str">
            <v>Extraordinary Pre Sanction Review Meeting 27/02/12</v>
          </cell>
          <cell r="AC279" t="str">
            <v>SENT</v>
          </cell>
          <cell r="AD279">
            <v>40987</v>
          </cell>
          <cell r="AE279">
            <v>0</v>
          </cell>
          <cell r="AF279">
            <v>3</v>
          </cell>
          <cell r="AG279"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279" t="str">
            <v>CLSD</v>
          </cell>
          <cell r="AI279">
            <v>41248</v>
          </cell>
          <cell r="AJ279">
            <v>40935</v>
          </cell>
          <cell r="AK279">
            <v>40935</v>
          </cell>
          <cell r="AL279">
            <v>40987</v>
          </cell>
          <cell r="AM279">
            <v>40987</v>
          </cell>
          <cell r="AN279">
            <v>40987</v>
          </cell>
          <cell r="AO279">
            <v>40991</v>
          </cell>
          <cell r="AP279">
            <v>41040</v>
          </cell>
        </row>
        <row r="280">
          <cell r="A280">
            <v>2406</v>
          </cell>
          <cell r="B280" t="str">
            <v>COR2406</v>
          </cell>
          <cell r="C280" t="str">
            <v>NGN File Transfer Changes</v>
          </cell>
          <cell r="E280" t="str">
            <v>EQ-CLSD</v>
          </cell>
          <cell r="F280">
            <v>41668</v>
          </cell>
          <cell r="G280">
            <v>0</v>
          </cell>
          <cell r="H280">
            <v>40801</v>
          </cell>
          <cell r="I280">
            <v>40815</v>
          </cell>
          <cell r="J280">
            <v>0</v>
          </cell>
          <cell r="K280" t="str">
            <v>NNW</v>
          </cell>
          <cell r="L280" t="str">
            <v>NGN</v>
          </cell>
          <cell r="M280" t="str">
            <v>Joanna Ferguson</v>
          </cell>
          <cell r="N280" t="str">
            <v>Workload Meeting 22/09/11</v>
          </cell>
          <cell r="O280" t="str">
            <v>Lorraine Cave</v>
          </cell>
          <cell r="P280" t="str">
            <v>CO</v>
          </cell>
          <cell r="Q280" t="str">
            <v>COMPLETE</v>
          </cell>
          <cell r="R280">
            <v>1</v>
          </cell>
          <cell r="AE280">
            <v>0</v>
          </cell>
          <cell r="AF280">
            <v>5</v>
          </cell>
          <cell r="AG280"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280">
            <v>40808</v>
          </cell>
          <cell r="AP280">
            <v>40848</v>
          </cell>
        </row>
        <row r="281">
          <cell r="A281">
            <v>2411</v>
          </cell>
          <cell r="B281" t="str">
            <v>COR2411</v>
          </cell>
          <cell r="C281" t="str">
            <v>Code Repository Migration Code Configuration Tool</v>
          </cell>
          <cell r="D281">
            <v>41260</v>
          </cell>
          <cell r="E281" t="str">
            <v>PD-CLSD</v>
          </cell>
          <cell r="F281">
            <v>41858</v>
          </cell>
          <cell r="G281">
            <v>0</v>
          </cell>
          <cell r="H281">
            <v>40806</v>
          </cell>
          <cell r="I281">
            <v>40857</v>
          </cell>
          <cell r="J281">
            <v>0</v>
          </cell>
          <cell r="N281" t="str">
            <v>Workload Meeting 28/09/11</v>
          </cell>
          <cell r="O281" t="str">
            <v>Jessica Harris</v>
          </cell>
          <cell r="P281" t="str">
            <v>BI</v>
          </cell>
          <cell r="Q281" t="str">
            <v>COMPLETE</v>
          </cell>
          <cell r="R281">
            <v>0</v>
          </cell>
          <cell r="S281">
            <v>41858</v>
          </cell>
          <cell r="W281">
            <v>41260</v>
          </cell>
          <cell r="AC281" t="str">
            <v>PROD</v>
          </cell>
          <cell r="AD281">
            <v>41282</v>
          </cell>
          <cell r="AE281">
            <v>0</v>
          </cell>
          <cell r="AF281">
            <v>7</v>
          </cell>
          <cell r="AG281"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81" t="str">
            <v>CLSD</v>
          </cell>
          <cell r="AI281">
            <v>41858</v>
          </cell>
          <cell r="AJ281">
            <v>41089</v>
          </cell>
          <cell r="AK281">
            <v>41089</v>
          </cell>
          <cell r="AO281">
            <v>41407</v>
          </cell>
          <cell r="AP281">
            <v>41686</v>
          </cell>
        </row>
        <row r="282">
          <cell r="A282">
            <v>2417</v>
          </cell>
          <cell r="B282" t="str">
            <v>COR2417</v>
          </cell>
          <cell r="C282" t="str">
            <v>Voluntary Discontinuance Datafix</v>
          </cell>
          <cell r="D282">
            <v>40932</v>
          </cell>
          <cell r="E282" t="str">
            <v>PD-CLSD</v>
          </cell>
          <cell r="F282">
            <v>41015</v>
          </cell>
          <cell r="G282">
            <v>0</v>
          </cell>
          <cell r="H282">
            <v>40812</v>
          </cell>
          <cell r="I282">
            <v>40826</v>
          </cell>
          <cell r="J282">
            <v>0</v>
          </cell>
          <cell r="K282" t="str">
            <v>TNO</v>
          </cell>
          <cell r="M282" t="str">
            <v>Sean McGoldrick</v>
          </cell>
          <cell r="N282" t="str">
            <v>Workload Meeting 28/09/11</v>
          </cell>
          <cell r="O282" t="str">
            <v>Andy Simpson</v>
          </cell>
          <cell r="P282" t="str">
            <v>CO</v>
          </cell>
          <cell r="Q282" t="str">
            <v>COMPLETE</v>
          </cell>
          <cell r="R282">
            <v>1</v>
          </cell>
          <cell r="T282">
            <v>0</v>
          </cell>
          <cell r="U282">
            <v>40841</v>
          </cell>
          <cell r="V282">
            <v>40855</v>
          </cell>
          <cell r="W282">
            <v>40921</v>
          </cell>
          <cell r="X282">
            <v>40921</v>
          </cell>
          <cell r="Y282" t="str">
            <v>Pre Sanction Review Meeting 20/12/11</v>
          </cell>
          <cell r="Z282">
            <v>3928</v>
          </cell>
          <cell r="AC282" t="str">
            <v>SENT</v>
          </cell>
          <cell r="AD282">
            <v>40954</v>
          </cell>
          <cell r="AE282">
            <v>0</v>
          </cell>
          <cell r="AF282">
            <v>5</v>
          </cell>
          <cell r="AG282"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82" t="str">
            <v>CLSD</v>
          </cell>
          <cell r="AI282">
            <v>41015</v>
          </cell>
          <cell r="AJ282">
            <v>40840</v>
          </cell>
          <cell r="AK282">
            <v>40840</v>
          </cell>
          <cell r="AL282">
            <v>40946</v>
          </cell>
          <cell r="AM282">
            <v>40954</v>
          </cell>
          <cell r="AN282">
            <v>40954</v>
          </cell>
          <cell r="AO282">
            <v>40984</v>
          </cell>
          <cell r="AP282">
            <v>41005</v>
          </cell>
        </row>
        <row r="283">
          <cell r="A283">
            <v>2446</v>
          </cell>
          <cell r="B283" t="str">
            <v>COR2446</v>
          </cell>
          <cell r="C283" t="str">
            <v>Confirmation Tool</v>
          </cell>
          <cell r="D283">
            <v>41341</v>
          </cell>
          <cell r="E283" t="str">
            <v>PD-CLSD</v>
          </cell>
          <cell r="F283">
            <v>41831</v>
          </cell>
          <cell r="G283">
            <v>0</v>
          </cell>
          <cell r="H283">
            <v>41103</v>
          </cell>
          <cell r="I283">
            <v>41117</v>
          </cell>
          <cell r="J283">
            <v>0</v>
          </cell>
          <cell r="K283" t="str">
            <v>ALL</v>
          </cell>
          <cell r="M283" t="str">
            <v>Alan Raper</v>
          </cell>
          <cell r="N283" t="str">
            <v>Workload Meeting 18/07/12</v>
          </cell>
          <cell r="O283" t="str">
            <v>Lorraine Cave</v>
          </cell>
          <cell r="P283" t="str">
            <v>CO</v>
          </cell>
          <cell r="Q283" t="str">
            <v>COMPLETE</v>
          </cell>
          <cell r="R283">
            <v>1</v>
          </cell>
          <cell r="S283">
            <v>41831</v>
          </cell>
          <cell r="U283">
            <v>41127</v>
          </cell>
          <cell r="V283">
            <v>41141</v>
          </cell>
          <cell r="W283">
            <v>41333</v>
          </cell>
          <cell r="Y283" t="str">
            <v>Pre Sanction Review Meeting 05/02/13</v>
          </cell>
          <cell r="Z283">
            <v>392104</v>
          </cell>
          <cell r="AC283" t="str">
            <v>SENT</v>
          </cell>
          <cell r="AD283">
            <v>41354</v>
          </cell>
          <cell r="AE283">
            <v>0</v>
          </cell>
          <cell r="AF283">
            <v>3</v>
          </cell>
          <cell r="AG283"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83" t="str">
            <v>CLSD</v>
          </cell>
          <cell r="AI283">
            <v>41831</v>
          </cell>
          <cell r="AJ283">
            <v>41127</v>
          </cell>
          <cell r="AK283">
            <v>41127</v>
          </cell>
          <cell r="AL283">
            <v>41355</v>
          </cell>
          <cell r="AM283">
            <v>41372</v>
          </cell>
          <cell r="AO283">
            <v>41580</v>
          </cell>
        </row>
        <row r="284">
          <cell r="A284">
            <v>2449</v>
          </cell>
          <cell r="B284" t="str">
            <v>COR2449</v>
          </cell>
          <cell r="C284" t="str">
            <v>Retention of MAM ID in Transporter Systems at change of Shipper (MOD 437)</v>
          </cell>
          <cell r="D284">
            <v>41431</v>
          </cell>
          <cell r="E284" t="str">
            <v>PD-CLSD</v>
          </cell>
          <cell r="F284">
            <v>41649</v>
          </cell>
          <cell r="G284">
            <v>1</v>
          </cell>
          <cell r="H284">
            <v>41290</v>
          </cell>
          <cell r="I284">
            <v>41304</v>
          </cell>
          <cell r="J284">
            <v>0</v>
          </cell>
          <cell r="K284" t="str">
            <v>ADN</v>
          </cell>
          <cell r="M284" t="str">
            <v>Joel Martin</v>
          </cell>
          <cell r="N284" t="str">
            <v>Workload Meeting 23/01/2013</v>
          </cell>
          <cell r="O284" t="str">
            <v xml:space="preserve">Lee Chambers </v>
          </cell>
          <cell r="P284" t="str">
            <v>CO</v>
          </cell>
          <cell r="Q284" t="str">
            <v>CLOSED</v>
          </cell>
          <cell r="R284">
            <v>1</v>
          </cell>
          <cell r="U284">
            <v>41320</v>
          </cell>
          <cell r="V284">
            <v>41334</v>
          </cell>
          <cell r="W284">
            <v>41432</v>
          </cell>
          <cell r="Y284" t="str">
            <v>Pre Sanction Meeting 04/06/13</v>
          </cell>
          <cell r="AC284" t="str">
            <v>SENT</v>
          </cell>
          <cell r="AD284">
            <v>41444</v>
          </cell>
          <cell r="AE284">
            <v>0</v>
          </cell>
          <cell r="AF284">
            <v>3</v>
          </cell>
          <cell r="AG284" t="str">
            <v>15/02/13 KB - External Spend Category changed to Pot 3 per e-mail from Joel Martin - this was originally submitted as a Pot 4 (All Network) funded changed however this was challenged by Sean McGoldrick (UKT).</v>
          </cell>
          <cell r="AH284" t="str">
            <v>CLSD</v>
          </cell>
          <cell r="AI284">
            <v>41649</v>
          </cell>
          <cell r="AJ284">
            <v>41318</v>
          </cell>
          <cell r="AL284">
            <v>41444</v>
          </cell>
          <cell r="AM284">
            <v>41444</v>
          </cell>
          <cell r="AO284">
            <v>41480</v>
          </cell>
          <cell r="AP284">
            <v>41578</v>
          </cell>
        </row>
        <row r="285">
          <cell r="A285">
            <v>2456</v>
          </cell>
          <cell r="B285" t="str">
            <v>COR2456</v>
          </cell>
          <cell r="C285" t="str">
            <v>National Grid Transmission CO15_b and CO15_n Reports from Gemini</v>
          </cell>
          <cell r="E285" t="str">
            <v>PD-CLSD</v>
          </cell>
          <cell r="F285">
            <v>41827</v>
          </cell>
          <cell r="G285">
            <v>0</v>
          </cell>
          <cell r="H285">
            <v>40890</v>
          </cell>
          <cell r="I285">
            <v>41068</v>
          </cell>
          <cell r="J285">
            <v>0</v>
          </cell>
          <cell r="K285" t="str">
            <v>NNW</v>
          </cell>
          <cell r="L285" t="str">
            <v>NGT</v>
          </cell>
          <cell r="M285" t="str">
            <v>Sean McGoldrick</v>
          </cell>
          <cell r="N285" t="str">
            <v>Workload Meeting 14/12/11</v>
          </cell>
          <cell r="O285" t="str">
            <v>Lorraine Cave</v>
          </cell>
          <cell r="P285" t="str">
            <v>BI</v>
          </cell>
          <cell r="Q285" t="str">
            <v>COMPLETE</v>
          </cell>
          <cell r="R285">
            <v>0</v>
          </cell>
          <cell r="S285">
            <v>41827</v>
          </cell>
          <cell r="AE285">
            <v>0</v>
          </cell>
          <cell r="AF285">
            <v>6</v>
          </cell>
          <cell r="AG285"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286">
          <cell r="A286">
            <v>2514</v>
          </cell>
          <cell r="B286" t="str">
            <v>COR2514</v>
          </cell>
          <cell r="C286" t="str">
            <v>LDZ Site Configuration</v>
          </cell>
          <cell r="D286">
            <v>41171</v>
          </cell>
          <cell r="E286" t="str">
            <v>PD-IMPD</v>
          </cell>
          <cell r="F286">
            <v>41185</v>
          </cell>
          <cell r="G286">
            <v>0</v>
          </cell>
          <cell r="H286">
            <v>40900</v>
          </cell>
          <cell r="I286">
            <v>40919</v>
          </cell>
          <cell r="J286">
            <v>0</v>
          </cell>
          <cell r="K286" t="str">
            <v>ALL</v>
          </cell>
          <cell r="M286" t="str">
            <v>Sean McGoldrick</v>
          </cell>
          <cell r="N286" t="str">
            <v>Workload Meeting 04/01/12</v>
          </cell>
          <cell r="O286" t="str">
            <v>Dave Addison</v>
          </cell>
          <cell r="P286" t="str">
            <v>CO</v>
          </cell>
          <cell r="Q286" t="str">
            <v>LIVE</v>
          </cell>
          <cell r="R286">
            <v>1</v>
          </cell>
          <cell r="T286">
            <v>0</v>
          </cell>
          <cell r="U286">
            <v>40935</v>
          </cell>
          <cell r="V286">
            <v>40949</v>
          </cell>
          <cell r="W286">
            <v>41019</v>
          </cell>
          <cell r="X286">
            <v>41019</v>
          </cell>
          <cell r="Y286" t="str">
            <v>Pre Sanction Revierw Meeting 17/04/12</v>
          </cell>
          <cell r="Z286">
            <v>0</v>
          </cell>
          <cell r="AC286" t="str">
            <v>SENT</v>
          </cell>
          <cell r="AD286">
            <v>41185</v>
          </cell>
          <cell r="AE286">
            <v>0</v>
          </cell>
          <cell r="AF286">
            <v>4</v>
          </cell>
          <cell r="AG286" t="str">
            <v>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286">
            <v>40935</v>
          </cell>
          <cell r="AK286">
            <v>40935</v>
          </cell>
          <cell r="AL286">
            <v>41185</v>
          </cell>
          <cell r="AM286">
            <v>41185</v>
          </cell>
        </row>
        <row r="287">
          <cell r="A287">
            <v>2551</v>
          </cell>
          <cell r="B287" t="str">
            <v>COR2551</v>
          </cell>
          <cell r="C287" t="str">
            <v>Network appointment of a new Daily Metered Service Provider</v>
          </cell>
          <cell r="D287">
            <v>41032</v>
          </cell>
          <cell r="E287" t="str">
            <v>PD-CLSD</v>
          </cell>
          <cell r="F287">
            <v>41619</v>
          </cell>
          <cell r="G287">
            <v>0</v>
          </cell>
          <cell r="H287">
            <v>40949</v>
          </cell>
          <cell r="I287">
            <v>40963</v>
          </cell>
          <cell r="J287">
            <v>0</v>
          </cell>
          <cell r="K287" t="str">
            <v>NNW</v>
          </cell>
          <cell r="L287" t="str">
            <v>NGD / WWU / NGN</v>
          </cell>
          <cell r="M287" t="str">
            <v>Alan Raper</v>
          </cell>
          <cell r="N287" t="str">
            <v>Workload Meeting 15/02/12</v>
          </cell>
          <cell r="O287" t="str">
            <v>Lorraine Cave</v>
          </cell>
          <cell r="P287" t="str">
            <v>CO</v>
          </cell>
          <cell r="Q287" t="str">
            <v>COMPLETE</v>
          </cell>
          <cell r="R287">
            <v>1</v>
          </cell>
          <cell r="S287">
            <v>41619</v>
          </cell>
          <cell r="W287">
            <v>41017</v>
          </cell>
          <cell r="X287">
            <v>41017</v>
          </cell>
          <cell r="Y287" t="str">
            <v>Pre Sanction Review Meeting 17/04/12</v>
          </cell>
          <cell r="AC287" t="str">
            <v>SENT</v>
          </cell>
          <cell r="AD287">
            <v>41046</v>
          </cell>
          <cell r="AE287">
            <v>0</v>
          </cell>
          <cell r="AF287">
            <v>5</v>
          </cell>
          <cell r="AG287"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287" t="str">
            <v>CLSD</v>
          </cell>
          <cell r="AI287">
            <v>41619</v>
          </cell>
          <cell r="AJ287">
            <v>40977</v>
          </cell>
          <cell r="AK287">
            <v>40977</v>
          </cell>
          <cell r="AL287">
            <v>41047</v>
          </cell>
          <cell r="AM287">
            <v>41046</v>
          </cell>
          <cell r="AN287">
            <v>41046</v>
          </cell>
          <cell r="AO287">
            <v>41058</v>
          </cell>
          <cell r="AP287">
            <v>41180</v>
          </cell>
        </row>
        <row r="288">
          <cell r="A288">
            <v>2552</v>
          </cell>
          <cell r="B288" t="str">
            <v>COR2552</v>
          </cell>
          <cell r="C288" t="str">
            <v>NGN front office Data Centre Migration</v>
          </cell>
          <cell r="D288">
            <v>41127</v>
          </cell>
          <cell r="E288" t="str">
            <v>PD-CLSD</v>
          </cell>
          <cell r="F288">
            <v>41337</v>
          </cell>
          <cell r="G288">
            <v>0</v>
          </cell>
          <cell r="H288">
            <v>40952</v>
          </cell>
          <cell r="I288">
            <v>40963</v>
          </cell>
          <cell r="J288">
            <v>0</v>
          </cell>
          <cell r="K288" t="str">
            <v>NNW</v>
          </cell>
          <cell r="L288" t="str">
            <v>NGN</v>
          </cell>
          <cell r="M288" t="str">
            <v>Joanna Fergusson</v>
          </cell>
          <cell r="N288" t="str">
            <v>Workload Meeting 15/02/12</v>
          </cell>
          <cell r="O288" t="str">
            <v>Lorraine Cave</v>
          </cell>
          <cell r="P288" t="str">
            <v>CO</v>
          </cell>
          <cell r="Q288" t="str">
            <v>COMPLETE</v>
          </cell>
          <cell r="R288">
            <v>1</v>
          </cell>
          <cell r="Y288" t="str">
            <v>Pre Sanction Review Meeting 31/7/2012</v>
          </cell>
          <cell r="AC288" t="str">
            <v>SENT</v>
          </cell>
          <cell r="AD288">
            <v>41141</v>
          </cell>
          <cell r="AE288">
            <v>0</v>
          </cell>
          <cell r="AF288">
            <v>5</v>
          </cell>
          <cell r="AG288"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288" t="str">
            <v>CLSD</v>
          </cell>
          <cell r="AI288">
            <v>41337</v>
          </cell>
          <cell r="AL288">
            <v>41141</v>
          </cell>
          <cell r="AM288">
            <v>41156</v>
          </cell>
          <cell r="AN288">
            <v>41156</v>
          </cell>
          <cell r="AO288">
            <v>41191</v>
          </cell>
          <cell r="AP288">
            <v>41229</v>
          </cell>
        </row>
        <row r="289">
          <cell r="A289">
            <v>2607</v>
          </cell>
          <cell r="B289" t="str">
            <v>COR2607</v>
          </cell>
          <cell r="C289" t="str">
            <v>TGT Priority Consumers Report amendment</v>
          </cell>
          <cell r="E289" t="str">
            <v>EQ-CLSD</v>
          </cell>
          <cell r="F289">
            <v>41086</v>
          </cell>
          <cell r="G289">
            <v>0</v>
          </cell>
          <cell r="H289">
            <v>41001</v>
          </cell>
          <cell r="I289">
            <v>41017</v>
          </cell>
          <cell r="J289">
            <v>0</v>
          </cell>
          <cell r="K289" t="str">
            <v>NNW</v>
          </cell>
          <cell r="L289" t="str">
            <v>NGD</v>
          </cell>
          <cell r="M289" t="str">
            <v>Alan Raper</v>
          </cell>
          <cell r="N289" t="str">
            <v>Workload Meeting 04/04/12</v>
          </cell>
          <cell r="O289" t="str">
            <v>Dave Turpin</v>
          </cell>
          <cell r="P289" t="str">
            <v>CO</v>
          </cell>
          <cell r="Q289" t="str">
            <v>CLOSED</v>
          </cell>
          <cell r="R289">
            <v>1</v>
          </cell>
          <cell r="AE289">
            <v>0</v>
          </cell>
          <cell r="AF289">
            <v>5</v>
          </cell>
          <cell r="AG289"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289">
            <v>41054</v>
          </cell>
          <cell r="AK289">
            <v>41054</v>
          </cell>
        </row>
        <row r="290">
          <cell r="A290" t="str">
            <v>2607-A</v>
          </cell>
          <cell r="B290" t="str">
            <v>COR2607-A</v>
          </cell>
          <cell r="C290" t="str">
            <v>TGT Priority Consumers Report amendment</v>
          </cell>
          <cell r="E290" t="str">
            <v>CO-CLSD</v>
          </cell>
          <cell r="F290">
            <v>41086</v>
          </cell>
          <cell r="G290">
            <v>0</v>
          </cell>
          <cell r="H290">
            <v>41057</v>
          </cell>
          <cell r="I290">
            <v>41073</v>
          </cell>
          <cell r="J290">
            <v>0</v>
          </cell>
          <cell r="K290" t="str">
            <v>NNW</v>
          </cell>
          <cell r="L290" t="str">
            <v>NGD</v>
          </cell>
          <cell r="M290" t="str">
            <v>Alan Raper</v>
          </cell>
          <cell r="N290" t="str">
            <v>Workload Meeting 06/06/12</v>
          </cell>
          <cell r="O290" t="str">
            <v>Dave Turpin</v>
          </cell>
          <cell r="P290" t="str">
            <v>CO</v>
          </cell>
          <cell r="Q290" t="str">
            <v>CLOSED</v>
          </cell>
          <cell r="R290">
            <v>1</v>
          </cell>
          <cell r="S290">
            <v>41086</v>
          </cell>
          <cell r="AE290">
            <v>0</v>
          </cell>
          <cell r="AF290">
            <v>5</v>
          </cell>
          <cell r="AG290"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291">
          <cell r="A291">
            <v>3287</v>
          </cell>
          <cell r="B291" t="str">
            <v>COR3287</v>
          </cell>
          <cell r="C291" t="str">
            <v>Mod 455S - Updating of Meter Asset Information by the Transporter_x000D_
(ON HOLD PENDING NEW CO)</v>
          </cell>
          <cell r="E291" t="str">
            <v>BE-CLSD</v>
          </cell>
          <cell r="F291">
            <v>41893</v>
          </cell>
          <cell r="G291">
            <v>0</v>
          </cell>
          <cell r="H291">
            <v>41632</v>
          </cell>
          <cell r="I291">
            <v>41648</v>
          </cell>
          <cell r="J291">
            <v>1</v>
          </cell>
          <cell r="K291" t="str">
            <v>ALL</v>
          </cell>
          <cell r="M291" t="str">
            <v>Ruth Thomas</v>
          </cell>
          <cell r="N291" t="str">
            <v>Pending formal approval at ICAF on 08/01/14</v>
          </cell>
          <cell r="O291" t="str">
            <v>Helen Gohil</v>
          </cell>
          <cell r="P291" t="str">
            <v>CO</v>
          </cell>
          <cell r="Q291" t="str">
            <v>CLOSED</v>
          </cell>
          <cell r="R291">
            <v>1</v>
          </cell>
          <cell r="S291">
            <v>41893</v>
          </cell>
          <cell r="U291">
            <v>41676</v>
          </cell>
          <cell r="V291">
            <v>41689</v>
          </cell>
          <cell r="AE291">
            <v>0</v>
          </cell>
          <cell r="AF291">
            <v>3</v>
          </cell>
          <cell r="AG291"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291">
            <v>41670</v>
          </cell>
        </row>
        <row r="292">
          <cell r="A292">
            <v>2789</v>
          </cell>
          <cell r="B292" t="str">
            <v>COR2789</v>
          </cell>
          <cell r="C292" t="str">
            <v>Back Billing_x000D_
(Measures to address unregistered and shipperless sites)</v>
          </cell>
          <cell r="D292">
            <v>41584</v>
          </cell>
          <cell r="E292" t="str">
            <v>PD-CLSD</v>
          </cell>
          <cell r="F292">
            <v>42438</v>
          </cell>
          <cell r="G292">
            <v>0</v>
          </cell>
          <cell r="H292">
            <v>41183</v>
          </cell>
          <cell r="I292">
            <v>41197</v>
          </cell>
          <cell r="J292">
            <v>0</v>
          </cell>
          <cell r="K292" t="str">
            <v>ADN</v>
          </cell>
          <cell r="M292" t="str">
            <v>Ruth Thomas</v>
          </cell>
          <cell r="N292" t="str">
            <v>Workload Meeting 03/10/12</v>
          </cell>
          <cell r="O292" t="str">
            <v>Andy Simpson</v>
          </cell>
          <cell r="P292" t="str">
            <v>CO</v>
          </cell>
          <cell r="Q292" t="str">
            <v>COMPLETE</v>
          </cell>
          <cell r="R292">
            <v>1</v>
          </cell>
          <cell r="S292">
            <v>42438</v>
          </cell>
          <cell r="T292">
            <v>0</v>
          </cell>
          <cell r="Y292" t="str">
            <v>The document was approved at the XM2 Review Meeting on 01/10/13.</v>
          </cell>
          <cell r="Z292">
            <v>380925</v>
          </cell>
          <cell r="AC292" t="str">
            <v>SENT</v>
          </cell>
          <cell r="AD292">
            <v>41593</v>
          </cell>
          <cell r="AE292">
            <v>0</v>
          </cell>
          <cell r="AF292">
            <v>3</v>
          </cell>
          <cell r="AG292"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292" t="str">
            <v>CLSD</v>
          </cell>
          <cell r="AI292">
            <v>42438</v>
          </cell>
          <cell r="AJ292">
            <v>41208</v>
          </cell>
          <cell r="AL292">
            <v>41597</v>
          </cell>
          <cell r="AM292">
            <v>41597</v>
          </cell>
          <cell r="AO292">
            <v>41965</v>
          </cell>
        </row>
        <row r="293">
          <cell r="A293">
            <v>2835</v>
          </cell>
          <cell r="B293" t="str">
            <v>COR2835</v>
          </cell>
          <cell r="C293" t="str">
            <v>Gemini Entry Environment to Test EU Codes</v>
          </cell>
          <cell r="D293">
            <v>41263</v>
          </cell>
          <cell r="E293" t="str">
            <v>PD-CLSD</v>
          </cell>
          <cell r="F293">
            <v>41467</v>
          </cell>
          <cell r="G293">
            <v>0</v>
          </cell>
          <cell r="H293">
            <v>41246</v>
          </cell>
          <cell r="I293">
            <v>41260</v>
          </cell>
          <cell r="J293">
            <v>0</v>
          </cell>
          <cell r="K293" t="str">
            <v>NNW</v>
          </cell>
          <cell r="L293" t="str">
            <v>NGT</v>
          </cell>
          <cell r="M293" t="str">
            <v>Sean McGoldrick</v>
          </cell>
          <cell r="N293" t="str">
            <v>Workload Meeting 05/12/12</v>
          </cell>
          <cell r="O293" t="str">
            <v>Andy Earnshaw</v>
          </cell>
          <cell r="P293" t="str">
            <v>CO</v>
          </cell>
          <cell r="Q293" t="str">
            <v>COMPLETE</v>
          </cell>
          <cell r="R293">
            <v>1</v>
          </cell>
          <cell r="S293">
            <v>41467</v>
          </cell>
          <cell r="AC293" t="str">
            <v>PROD</v>
          </cell>
          <cell r="AD293">
            <v>41263</v>
          </cell>
          <cell r="AE293">
            <v>0</v>
          </cell>
          <cell r="AF293">
            <v>5</v>
          </cell>
          <cell r="AG293"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293" t="str">
            <v>CLSD</v>
          </cell>
          <cell r="AI293">
            <v>41467</v>
          </cell>
        </row>
        <row r="294">
          <cell r="A294">
            <v>2851</v>
          </cell>
          <cell r="B294" t="str">
            <v>COR2851</v>
          </cell>
          <cell r="C294" t="str">
            <v>Functionality associated with the implementation of Mod 410a</v>
          </cell>
          <cell r="E294" t="str">
            <v>CO-CLSD</v>
          </cell>
          <cell r="F294">
            <v>41278</v>
          </cell>
          <cell r="G294">
            <v>0</v>
          </cell>
          <cell r="H294">
            <v>41249</v>
          </cell>
          <cell r="I294">
            <v>41263</v>
          </cell>
          <cell r="J294">
            <v>0</v>
          </cell>
          <cell r="K294" t="str">
            <v>ALL</v>
          </cell>
          <cell r="M294" t="str">
            <v>Ruth Thomas</v>
          </cell>
          <cell r="N294" t="str">
            <v>Workload Meeting 12/12/12</v>
          </cell>
          <cell r="O294" t="str">
            <v>Andy Simpson</v>
          </cell>
          <cell r="P294" t="str">
            <v>CO</v>
          </cell>
          <cell r="Q294" t="str">
            <v>CLOSED</v>
          </cell>
          <cell r="R294">
            <v>1</v>
          </cell>
          <cell r="T294">
            <v>0</v>
          </cell>
          <cell r="AE294">
            <v>0</v>
          </cell>
          <cell r="AF294">
            <v>3</v>
          </cell>
          <cell r="AG294"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294">
            <v>41278</v>
          </cell>
          <cell r="AK294">
            <v>41278</v>
          </cell>
        </row>
        <row r="295">
          <cell r="A295">
            <v>2862</v>
          </cell>
          <cell r="B295" t="str">
            <v>COR2862</v>
          </cell>
          <cell r="C295" t="str">
            <v>Greater Transparency over AQ Appeal Performance MOD378</v>
          </cell>
          <cell r="D295">
            <v>41351</v>
          </cell>
          <cell r="E295" t="str">
            <v>PD-CLSD</v>
          </cell>
          <cell r="F295">
            <v>41597</v>
          </cell>
          <cell r="G295">
            <v>0</v>
          </cell>
          <cell r="H295">
            <v>41254</v>
          </cell>
          <cell r="I295">
            <v>41283</v>
          </cell>
          <cell r="J295">
            <v>0</v>
          </cell>
          <cell r="K295" t="str">
            <v>ADN</v>
          </cell>
          <cell r="M295" t="str">
            <v>Joel Martin</v>
          </cell>
          <cell r="N295" t="str">
            <v>Workload Meeting 12/12/12</v>
          </cell>
          <cell r="O295" t="str">
            <v>Lorraine Cave</v>
          </cell>
          <cell r="P295" t="str">
            <v>CO</v>
          </cell>
          <cell r="Q295" t="str">
            <v>COMPLETE</v>
          </cell>
          <cell r="R295">
            <v>1</v>
          </cell>
          <cell r="S295">
            <v>41597</v>
          </cell>
          <cell r="U295">
            <v>41290</v>
          </cell>
          <cell r="V295">
            <v>41304</v>
          </cell>
          <cell r="W295">
            <v>41355</v>
          </cell>
          <cell r="Y295" t="str">
            <v>Pre Sanction Meeting 12/03/2013</v>
          </cell>
          <cell r="AC295" t="str">
            <v>SENT</v>
          </cell>
          <cell r="AD295">
            <v>41372</v>
          </cell>
          <cell r="AE295">
            <v>0</v>
          </cell>
          <cell r="AF295">
            <v>4</v>
          </cell>
          <cell r="AG295"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95" t="str">
            <v>CLSD</v>
          </cell>
          <cell r="AI295">
            <v>41597</v>
          </cell>
          <cell r="AJ295">
            <v>41327</v>
          </cell>
          <cell r="AK295">
            <v>41327</v>
          </cell>
          <cell r="AL295">
            <v>41365</v>
          </cell>
          <cell r="AO295">
            <v>41453</v>
          </cell>
        </row>
        <row r="296">
          <cell r="A296">
            <v>2865</v>
          </cell>
          <cell r="B296" t="str">
            <v>COR2865</v>
          </cell>
          <cell r="C296" t="str">
            <v>Tackling the shipperless and unregistered sites backlog -Costs/benefit analysis</v>
          </cell>
          <cell r="D296">
            <v>41394</v>
          </cell>
          <cell r="E296" t="str">
            <v>PD-CLSD</v>
          </cell>
          <cell r="F296">
            <v>41631</v>
          </cell>
          <cell r="G296">
            <v>0</v>
          </cell>
          <cell r="H296">
            <v>41256</v>
          </cell>
          <cell r="I296">
            <v>41289</v>
          </cell>
          <cell r="J296">
            <v>0</v>
          </cell>
          <cell r="K296" t="str">
            <v>ADN</v>
          </cell>
          <cell r="L296" t="str">
            <v>NGD, SGN, WNW, NGN</v>
          </cell>
          <cell r="M296" t="str">
            <v>Alan Raper</v>
          </cell>
          <cell r="N296" t="str">
            <v>Workload Meeting 19/12/12</v>
          </cell>
          <cell r="O296" t="str">
            <v>Lorraine Cave</v>
          </cell>
          <cell r="P296" t="str">
            <v>CO</v>
          </cell>
          <cell r="Q296" t="str">
            <v>COMPLETE</v>
          </cell>
          <cell r="R296">
            <v>1</v>
          </cell>
          <cell r="S296">
            <v>41631</v>
          </cell>
          <cell r="U296">
            <v>41313</v>
          </cell>
          <cell r="V296">
            <v>41330</v>
          </cell>
          <cell r="W296">
            <v>41423</v>
          </cell>
          <cell r="AC296" t="str">
            <v>SENT</v>
          </cell>
          <cell r="AD296">
            <v>41397</v>
          </cell>
          <cell r="AE296">
            <v>0</v>
          </cell>
          <cell r="AF296">
            <v>3</v>
          </cell>
          <cell r="AG296" t="str">
            <v>12/09/13 KB - Note sent to DN's recommending  _x000D_
_x000D_
19/12/2012 AT - Added to Tracking Sheet after approval at workload meeting 19/12/2012. Related to MOD 410a.</v>
          </cell>
          <cell r="AH296" t="str">
            <v>CLSD</v>
          </cell>
          <cell r="AI296">
            <v>41631</v>
          </cell>
          <cell r="AJ296">
            <v>41302</v>
          </cell>
          <cell r="AK296">
            <v>41302</v>
          </cell>
          <cell r="AL296">
            <v>41409</v>
          </cell>
          <cell r="AM296">
            <v>41397</v>
          </cell>
        </row>
        <row r="297">
          <cell r="A297">
            <v>2874</v>
          </cell>
          <cell r="B297" t="str">
            <v>COR2874</v>
          </cell>
          <cell r="C297" t="str">
            <v>AQ Review 2013</v>
          </cell>
          <cell r="E297" t="str">
            <v>PD-CLSD</v>
          </cell>
          <cell r="F297">
            <v>41661</v>
          </cell>
          <cell r="G297">
            <v>0</v>
          </cell>
          <cell r="H297">
            <v>41283</v>
          </cell>
          <cell r="J297">
            <v>0</v>
          </cell>
          <cell r="N297" t="str">
            <v>Workload Meeting 09/01/13</v>
          </cell>
          <cell r="O297" t="str">
            <v>Lorraine Cave</v>
          </cell>
          <cell r="P297" t="str">
            <v>CR</v>
          </cell>
          <cell r="Q297" t="str">
            <v>COMPLETE</v>
          </cell>
          <cell r="R297">
            <v>0</v>
          </cell>
          <cell r="AE297">
            <v>0</v>
          </cell>
          <cell r="AF297">
            <v>6</v>
          </cell>
          <cell r="AG297"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7" t="str">
            <v>CLSD</v>
          </cell>
          <cell r="AI297">
            <v>41661</v>
          </cell>
        </row>
        <row r="298">
          <cell r="A298">
            <v>2878</v>
          </cell>
          <cell r="B298" t="str">
            <v>COR2878</v>
          </cell>
          <cell r="C298" t="str">
            <v>MOD 0338V - Removal of UNC requirement for a gas trader to hold a gas shipper licence _x000D_
_x000D_
_x000D_
_x000D_
(ON HOLD)</v>
          </cell>
          <cell r="E298" t="str">
            <v>BE-CLSD</v>
          </cell>
          <cell r="F298">
            <v>41701</v>
          </cell>
          <cell r="G298">
            <v>0</v>
          </cell>
          <cell r="H298">
            <v>41262</v>
          </cell>
          <cell r="I298">
            <v>41282</v>
          </cell>
          <cell r="J298">
            <v>0</v>
          </cell>
          <cell r="K298" t="str">
            <v>NNW</v>
          </cell>
          <cell r="L298" t="str">
            <v>UKT</v>
          </cell>
          <cell r="M298" t="str">
            <v>Sean McGoldrick</v>
          </cell>
          <cell r="O298" t="str">
            <v>Andy Earnshaw</v>
          </cell>
          <cell r="P298" t="str">
            <v>CO</v>
          </cell>
          <cell r="Q298" t="str">
            <v>CLOSED</v>
          </cell>
          <cell r="R298">
            <v>1</v>
          </cell>
          <cell r="U298">
            <v>41445</v>
          </cell>
          <cell r="V298">
            <v>41458</v>
          </cell>
          <cell r="W298">
            <v>41554</v>
          </cell>
          <cell r="Y298" t="str">
            <v>Pre Sanction Meeting 03/09/13</v>
          </cell>
          <cell r="Z298">
            <v>140000</v>
          </cell>
          <cell r="AE298">
            <v>0</v>
          </cell>
          <cell r="AF298">
            <v>5</v>
          </cell>
          <cell r="AG298"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8">
            <v>41310</v>
          </cell>
          <cell r="AO298">
            <v>41784</v>
          </cell>
        </row>
        <row r="299">
          <cell r="A299">
            <v>2879</v>
          </cell>
          <cell r="B299" t="str">
            <v>COR2879</v>
          </cell>
          <cell r="C299" t="str">
            <v>SPAA Market Domain Data Process</v>
          </cell>
          <cell r="D299">
            <v>41341</v>
          </cell>
          <cell r="E299" t="str">
            <v>PD-CLSD</v>
          </cell>
          <cell r="F299">
            <v>42836</v>
          </cell>
          <cell r="G299">
            <v>0</v>
          </cell>
          <cell r="H299">
            <v>41260</v>
          </cell>
          <cell r="I299">
            <v>41276</v>
          </cell>
          <cell r="J299">
            <v>0</v>
          </cell>
          <cell r="K299" t="str">
            <v>ADN</v>
          </cell>
          <cell r="M299" t="str">
            <v>Joel Martin</v>
          </cell>
          <cell r="O299" t="str">
            <v>Dave Addison</v>
          </cell>
          <cell r="P299" t="str">
            <v>CO</v>
          </cell>
          <cell r="Q299" t="str">
            <v>CLOSED</v>
          </cell>
          <cell r="R299">
            <v>1</v>
          </cell>
          <cell r="T299">
            <v>0</v>
          </cell>
          <cell r="U299">
            <v>41291</v>
          </cell>
          <cell r="V299">
            <v>41305</v>
          </cell>
          <cell r="W299">
            <v>41334</v>
          </cell>
          <cell r="Y299" t="str">
            <v>Pre Sanction Meeting 05/03/2013</v>
          </cell>
          <cell r="AE299">
            <v>0</v>
          </cell>
          <cell r="AF299">
            <v>3</v>
          </cell>
          <cell r="AG299"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9">
            <v>41290</v>
          </cell>
          <cell r="AL299">
            <v>41355</v>
          </cell>
        </row>
        <row r="300">
          <cell r="A300">
            <v>2883</v>
          </cell>
          <cell r="B300" t="str">
            <v>COR2883</v>
          </cell>
          <cell r="C300" t="str">
            <v>BPMS - Internal Project</v>
          </cell>
          <cell r="E300" t="str">
            <v>EQ-CLSD</v>
          </cell>
          <cell r="F300">
            <v>41950</v>
          </cell>
          <cell r="G300">
            <v>0</v>
          </cell>
          <cell r="H300">
            <v>41277</v>
          </cell>
          <cell r="J300">
            <v>0</v>
          </cell>
          <cell r="N300" t="str">
            <v>Project Brief approved at Workload meeting on 17/07/13</v>
          </cell>
          <cell r="O300" t="str">
            <v>Andy Simpson</v>
          </cell>
          <cell r="P300" t="str">
            <v>CO</v>
          </cell>
          <cell r="Q300" t="str">
            <v>CLOSED</v>
          </cell>
          <cell r="R300">
            <v>0</v>
          </cell>
          <cell r="S300">
            <v>41950</v>
          </cell>
          <cell r="AE300">
            <v>0</v>
          </cell>
          <cell r="AF300">
            <v>6</v>
          </cell>
          <cell r="AG300"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301">
          <cell r="A301">
            <v>2884</v>
          </cell>
          <cell r="B301" t="str">
            <v>COR2884</v>
          </cell>
          <cell r="C301" t="str">
            <v>Desktop Transformation Project</v>
          </cell>
          <cell r="E301" t="str">
            <v>PD-CLSD</v>
          </cell>
          <cell r="F301">
            <v>42683</v>
          </cell>
          <cell r="G301">
            <v>0</v>
          </cell>
          <cell r="H301">
            <v>41283</v>
          </cell>
          <cell r="J301">
            <v>0</v>
          </cell>
          <cell r="N301" t="str">
            <v>Workload Meeting 09/01/13_x000D_
 PIA - Pre Sanction Meeting 20/09/16</v>
          </cell>
          <cell r="O301" t="str">
            <v>Darran Dredge</v>
          </cell>
          <cell r="P301" t="str">
            <v>BI</v>
          </cell>
          <cell r="Q301" t="str">
            <v>CLOSED</v>
          </cell>
          <cell r="R301">
            <v>0</v>
          </cell>
          <cell r="S301">
            <v>42683</v>
          </cell>
          <cell r="AE301">
            <v>0</v>
          </cell>
          <cell r="AF301">
            <v>6</v>
          </cell>
          <cell r="AG301"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301">
            <v>42459</v>
          </cell>
        </row>
        <row r="302">
          <cell r="A302">
            <v>2885</v>
          </cell>
          <cell r="B302" t="str">
            <v>COR2885</v>
          </cell>
          <cell r="C302" t="str">
            <v>IP TTD Server Procurement</v>
          </cell>
          <cell r="E302" t="str">
            <v>CO-CLSD</v>
          </cell>
          <cell r="F302">
            <v>41281</v>
          </cell>
          <cell r="G302">
            <v>0</v>
          </cell>
          <cell r="H302">
            <v>41281</v>
          </cell>
          <cell r="I302">
            <v>41295</v>
          </cell>
          <cell r="J302">
            <v>0</v>
          </cell>
          <cell r="N302" t="str">
            <v>Workload Meeting 20/02/13</v>
          </cell>
          <cell r="P302" t="str">
            <v>BI</v>
          </cell>
          <cell r="Q302" t="str">
            <v>CLOSED</v>
          </cell>
          <cell r="R302">
            <v>0</v>
          </cell>
          <cell r="AE302">
            <v>0</v>
          </cell>
          <cell r="AF302">
            <v>7</v>
          </cell>
          <cell r="AG302"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303">
          <cell r="A303">
            <v>2354</v>
          </cell>
          <cell r="B303" t="str">
            <v>xrn2354</v>
          </cell>
          <cell r="C303" t="str">
            <v>DN Access to IP (Information Provisioning) Systems &amp; Reports</v>
          </cell>
          <cell r="E303" t="str">
            <v>CO-CLSD</v>
          </cell>
          <cell r="F303">
            <v>42223</v>
          </cell>
          <cell r="G303">
            <v>0</v>
          </cell>
          <cell r="H303">
            <v>40751</v>
          </cell>
          <cell r="I303">
            <v>40765</v>
          </cell>
          <cell r="J303">
            <v>0</v>
          </cell>
          <cell r="K303" t="str">
            <v>ADN</v>
          </cell>
          <cell r="M303" t="str">
            <v>Joel Martin</v>
          </cell>
          <cell r="N303" t="str">
            <v>not yet approved</v>
          </cell>
          <cell r="O303" t="str">
            <v>Lorraine Cave</v>
          </cell>
          <cell r="P303" t="str">
            <v>CO</v>
          </cell>
          <cell r="Q303" t="str">
            <v>CLOSED</v>
          </cell>
          <cell r="R303">
            <v>1</v>
          </cell>
          <cell r="AE303">
            <v>0</v>
          </cell>
          <cell r="AF303">
            <v>3</v>
          </cell>
          <cell r="AG303"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303">
            <v>41227</v>
          </cell>
          <cell r="AK303">
            <v>41227</v>
          </cell>
        </row>
        <row r="304">
          <cell r="A304">
            <v>2412</v>
          </cell>
          <cell r="B304" t="str">
            <v>xrn2412</v>
          </cell>
          <cell r="C304" t="str">
            <v>Ad-hoc Interruption Auction – Autumn 2011</v>
          </cell>
          <cell r="E304" t="str">
            <v>EQ-CLSD</v>
          </cell>
          <cell r="F304">
            <v>41450</v>
          </cell>
          <cell r="G304">
            <v>0</v>
          </cell>
          <cell r="H304">
            <v>40808</v>
          </cell>
          <cell r="I304">
            <v>40822</v>
          </cell>
          <cell r="J304">
            <v>0</v>
          </cell>
          <cell r="K304" t="str">
            <v>ALL</v>
          </cell>
          <cell r="M304" t="str">
            <v>Joanna Ferguson</v>
          </cell>
          <cell r="N304" t="str">
            <v>not yet approved</v>
          </cell>
          <cell r="P304" t="str">
            <v>CO</v>
          </cell>
          <cell r="Q304" t="str">
            <v>COMPLETE</v>
          </cell>
          <cell r="R304">
            <v>1</v>
          </cell>
          <cell r="AE304">
            <v>0</v>
          </cell>
          <cell r="AF304">
            <v>5</v>
          </cell>
          <cell r="AG304"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305">
          <cell r="A305">
            <v>2508</v>
          </cell>
          <cell r="B305" t="str">
            <v>xrn2508</v>
          </cell>
          <cell r="C305" t="str">
            <v xml:space="preserve">Gemini Exit - 37 Month Application Period fault resolution
</v>
          </cell>
          <cell r="E305" t="str">
            <v>EQ-CLSD</v>
          </cell>
          <cell r="F305">
            <v>41309</v>
          </cell>
          <cell r="G305">
            <v>0</v>
          </cell>
          <cell r="H305">
            <v>40900</v>
          </cell>
          <cell r="I305">
            <v>40919</v>
          </cell>
          <cell r="J305">
            <v>0</v>
          </cell>
          <cell r="K305" t="str">
            <v>NNW</v>
          </cell>
          <cell r="L305" t="str">
            <v>NGT</v>
          </cell>
          <cell r="M305" t="str">
            <v>Sean McGoldrick</v>
          </cell>
          <cell r="N305" t="str">
            <v>Not approved as running as a small change rather than a project.</v>
          </cell>
          <cell r="O305" t="str">
            <v>Lorraine Cave</v>
          </cell>
          <cell r="P305" t="str">
            <v>CO</v>
          </cell>
          <cell r="Q305" t="str">
            <v>CLOSED</v>
          </cell>
          <cell r="R305">
            <v>1</v>
          </cell>
          <cell r="AE305">
            <v>0</v>
          </cell>
          <cell r="AF305">
            <v>5</v>
          </cell>
          <cell r="AG305"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306">
          <cell r="A306">
            <v>3008</v>
          </cell>
          <cell r="B306" t="str">
            <v>COR3008</v>
          </cell>
          <cell r="C306" t="str">
            <v>MOD0430 – DCC Day 1 Shipper Technical Design</v>
          </cell>
          <cell r="E306" t="str">
            <v>BE-CLSD</v>
          </cell>
          <cell r="F306">
            <v>41604</v>
          </cell>
          <cell r="G306">
            <v>0</v>
          </cell>
          <cell r="H306">
            <v>41379</v>
          </cell>
          <cell r="I306">
            <v>41393</v>
          </cell>
          <cell r="J306">
            <v>0</v>
          </cell>
          <cell r="K306" t="str">
            <v>ALL</v>
          </cell>
          <cell r="M306" t="str">
            <v>Joanna Ferguson</v>
          </cell>
          <cell r="N306" t="str">
            <v>Workload Meeting 19/04/13</v>
          </cell>
          <cell r="O306" t="str">
            <v>Lee Chambers</v>
          </cell>
          <cell r="P306" t="str">
            <v>CO</v>
          </cell>
          <cell r="Q306" t="str">
            <v>CLOSED</v>
          </cell>
          <cell r="R306">
            <v>1</v>
          </cell>
          <cell r="U306">
            <v>41450</v>
          </cell>
          <cell r="AE306">
            <v>0</v>
          </cell>
          <cell r="AF306">
            <v>42</v>
          </cell>
          <cell r="AG306"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306">
            <v>41439</v>
          </cell>
        </row>
        <row r="307">
          <cell r="A307">
            <v>3001</v>
          </cell>
          <cell r="B307" t="str">
            <v>COR3001</v>
          </cell>
          <cell r="C307" t="str">
            <v>Mod 345 - Removal of DMV Regime</v>
          </cell>
          <cell r="E307" t="str">
            <v>PD-CLSD</v>
          </cell>
          <cell r="F307">
            <v>41596</v>
          </cell>
          <cell r="G307">
            <v>0</v>
          </cell>
          <cell r="H307">
            <v>41376</v>
          </cell>
          <cell r="I307">
            <v>41390</v>
          </cell>
          <cell r="J307">
            <v>0</v>
          </cell>
          <cell r="K307" t="str">
            <v>ALL</v>
          </cell>
          <cell r="M307" t="str">
            <v>Joel Martin</v>
          </cell>
          <cell r="N307" t="str">
            <v>Worload Meeting 17/04/2013</v>
          </cell>
          <cell r="O307" t="str">
            <v>Lorraine Cave</v>
          </cell>
          <cell r="P307" t="str">
            <v>CO</v>
          </cell>
          <cell r="Q307" t="str">
            <v>COMPLETE</v>
          </cell>
          <cell r="R307">
            <v>1</v>
          </cell>
          <cell r="S307">
            <v>41596</v>
          </cell>
          <cell r="AE307">
            <v>0</v>
          </cell>
          <cell r="AF307">
            <v>4</v>
          </cell>
          <cell r="AG307" t="str">
            <v>18/11/13 KB - Email closure authorisation received from Joel Martin.</v>
          </cell>
          <cell r="AH307" t="str">
            <v>CLSD</v>
          </cell>
          <cell r="AI307">
            <v>41596</v>
          </cell>
          <cell r="AJ307">
            <v>41397</v>
          </cell>
        </row>
        <row r="308">
          <cell r="A308">
            <v>3041</v>
          </cell>
          <cell r="B308" t="str">
            <v>COR3041</v>
          </cell>
          <cell r="C308" t="str">
            <v>Capture Request Change for Exit Capacity Daily Auctions</v>
          </cell>
          <cell r="D308">
            <v>41411</v>
          </cell>
          <cell r="E308" t="str">
            <v>PD-CLSD</v>
          </cell>
          <cell r="F308">
            <v>41670</v>
          </cell>
          <cell r="G308">
            <v>0</v>
          </cell>
          <cell r="H308">
            <v>41390</v>
          </cell>
          <cell r="J308">
            <v>0</v>
          </cell>
          <cell r="K308" t="str">
            <v>NNW</v>
          </cell>
          <cell r="L308" t="str">
            <v>NGT</v>
          </cell>
          <cell r="M308" t="str">
            <v>Sean McGoldriick</v>
          </cell>
          <cell r="N308" t="str">
            <v>E mail circulation and correspondence after receipt of CO</v>
          </cell>
          <cell r="O308" t="str">
            <v>Andy Earnshaw</v>
          </cell>
          <cell r="P308" t="str">
            <v>CO</v>
          </cell>
          <cell r="Q308" t="str">
            <v>COMPLETE</v>
          </cell>
          <cell r="R308">
            <v>0</v>
          </cell>
          <cell r="W308">
            <v>41402</v>
          </cell>
          <cell r="Y308" t="str">
            <v>Pre Sanction Review Meeting 07/05/13</v>
          </cell>
          <cell r="Z308">
            <v>23500</v>
          </cell>
          <cell r="AC308" t="str">
            <v>SENT</v>
          </cell>
          <cell r="AD308">
            <v>41425</v>
          </cell>
          <cell r="AE308">
            <v>0</v>
          </cell>
          <cell r="AF308">
            <v>5</v>
          </cell>
          <cell r="AG308"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08" t="str">
            <v>CLSD</v>
          </cell>
          <cell r="AI308">
            <v>41670</v>
          </cell>
          <cell r="AL308">
            <v>41425</v>
          </cell>
          <cell r="AO308">
            <v>41497</v>
          </cell>
          <cell r="AP308">
            <v>41670</v>
          </cell>
        </row>
        <row r="309">
          <cell r="A309">
            <v>3076</v>
          </cell>
          <cell r="B309" t="str">
            <v>COR3076</v>
          </cell>
          <cell r="C309" t="str">
            <v>Amendment to bi-monthly S&amp;U Statistics Report</v>
          </cell>
          <cell r="D309">
            <v>41631</v>
          </cell>
          <cell r="E309" t="str">
            <v>PD-CLSD</v>
          </cell>
          <cell r="F309">
            <v>42037</v>
          </cell>
          <cell r="G309">
            <v>0</v>
          </cell>
          <cell r="H309">
            <v>41423</v>
          </cell>
          <cell r="I309">
            <v>41436</v>
          </cell>
          <cell r="J309">
            <v>1</v>
          </cell>
          <cell r="K309" t="str">
            <v>ADN</v>
          </cell>
          <cell r="M309" t="str">
            <v>Ruth Thomas</v>
          </cell>
          <cell r="N309" t="str">
            <v>Approved without Workload meeting as already assigned to Lorraine Cave.</v>
          </cell>
          <cell r="O309" t="str">
            <v>Lorraine Cave</v>
          </cell>
          <cell r="P309" t="str">
            <v>CO</v>
          </cell>
          <cell r="Q309" t="str">
            <v>COMPLETE</v>
          </cell>
          <cell r="R309">
            <v>1</v>
          </cell>
          <cell r="S309">
            <v>42037</v>
          </cell>
          <cell r="T309">
            <v>0</v>
          </cell>
          <cell r="U309">
            <v>41480</v>
          </cell>
          <cell r="V309">
            <v>41493</v>
          </cell>
          <cell r="W309">
            <v>41565</v>
          </cell>
          <cell r="Y309" t="str">
            <v>E mail Pre Sanc Approval</v>
          </cell>
          <cell r="Z309">
            <v>6000</v>
          </cell>
          <cell r="AC309" t="str">
            <v>SENT</v>
          </cell>
          <cell r="AD309">
            <v>41647</v>
          </cell>
          <cell r="AE309">
            <v>0</v>
          </cell>
          <cell r="AF309">
            <v>3</v>
          </cell>
          <cell r="AG309"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09" t="str">
            <v>CLSD</v>
          </cell>
          <cell r="AI309">
            <v>42037</v>
          </cell>
          <cell r="AJ309">
            <v>41450</v>
          </cell>
          <cell r="AL309">
            <v>41648</v>
          </cell>
          <cell r="AM309">
            <v>41648</v>
          </cell>
          <cell r="AO309">
            <v>41726</v>
          </cell>
        </row>
        <row r="310">
          <cell r="A310">
            <v>3080</v>
          </cell>
          <cell r="B310" t="str">
            <v>COR3080</v>
          </cell>
          <cell r="C310" t="str">
            <v>Provision of the SPAA Theft Code of Practice reporting requirements for Transporters (CURRENTLY ON HOLD)</v>
          </cell>
          <cell r="E310" t="str">
            <v>EQ-CLSD</v>
          </cell>
          <cell r="F310">
            <v>41691</v>
          </cell>
          <cell r="G310">
            <v>0</v>
          </cell>
          <cell r="H310">
            <v>41423</v>
          </cell>
          <cell r="I310">
            <v>41436</v>
          </cell>
          <cell r="J310">
            <v>1</v>
          </cell>
          <cell r="K310" t="str">
            <v>ADN</v>
          </cell>
          <cell r="M310" t="str">
            <v>Joanna Ferguson</v>
          </cell>
          <cell r="N310" t="str">
            <v>Approved and assigned to LC in lieu of a Workload meeting.</v>
          </cell>
          <cell r="O310" t="str">
            <v>Lorraine Cave</v>
          </cell>
          <cell r="P310" t="str">
            <v>CO</v>
          </cell>
          <cell r="Q310" t="str">
            <v>CLOSED</v>
          </cell>
          <cell r="R310">
            <v>1</v>
          </cell>
          <cell r="AE310">
            <v>0</v>
          </cell>
          <cell r="AF310">
            <v>3</v>
          </cell>
          <cell r="AG310"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11">
          <cell r="A311">
            <v>3079</v>
          </cell>
          <cell r="B311" t="str">
            <v>COR3079</v>
          </cell>
          <cell r="C311" t="str">
            <v>Server Migration Project - Xoserve Impact</v>
          </cell>
          <cell r="E311" t="str">
            <v>EQ-CLSD</v>
          </cell>
          <cell r="F311">
            <v>41436</v>
          </cell>
          <cell r="G311">
            <v>0</v>
          </cell>
          <cell r="H311">
            <v>41423</v>
          </cell>
          <cell r="I311">
            <v>41436</v>
          </cell>
          <cell r="J311">
            <v>0</v>
          </cell>
          <cell r="K311" t="str">
            <v>NNW</v>
          </cell>
          <cell r="L311" t="str">
            <v>NGT/NGD</v>
          </cell>
          <cell r="M311" t="str">
            <v>Ruth Thomas</v>
          </cell>
          <cell r="O311" t="str">
            <v>Chris Fears</v>
          </cell>
          <cell r="P311" t="str">
            <v>CO</v>
          </cell>
          <cell r="Q311" t="str">
            <v>CLOSED</v>
          </cell>
          <cell r="R311">
            <v>1</v>
          </cell>
          <cell r="AE311">
            <v>0</v>
          </cell>
          <cell r="AF311">
            <v>5</v>
          </cell>
          <cell r="AG311"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11">
            <v>42093</v>
          </cell>
        </row>
        <row r="312">
          <cell r="A312">
            <v>3521</v>
          </cell>
          <cell r="B312" t="str">
            <v>COR3521</v>
          </cell>
          <cell r="C312" t="str">
            <v>New Role For Gemini User – restricted access to nomination APIs</v>
          </cell>
          <cell r="E312" t="str">
            <v>CO-CLSD</v>
          </cell>
          <cell r="F312">
            <v>41970</v>
          </cell>
          <cell r="G312">
            <v>0</v>
          </cell>
          <cell r="H312">
            <v>41957</v>
          </cell>
          <cell r="I312">
            <v>41970</v>
          </cell>
          <cell r="J312">
            <v>0</v>
          </cell>
          <cell r="K312" t="str">
            <v>NNW</v>
          </cell>
          <cell r="L312" t="str">
            <v>NGT</v>
          </cell>
          <cell r="M312" t="str">
            <v>Sean McGoldrick</v>
          </cell>
          <cell r="N312" t="str">
            <v>ICAF Meeting 19/11/14</v>
          </cell>
          <cell r="O312" t="str">
            <v>Dave Turpin</v>
          </cell>
          <cell r="P312" t="str">
            <v>CO</v>
          </cell>
          <cell r="Q312" t="str">
            <v>CLOSED</v>
          </cell>
          <cell r="R312">
            <v>1</v>
          </cell>
          <cell r="AE312">
            <v>0</v>
          </cell>
          <cell r="AF312">
            <v>1</v>
          </cell>
          <cell r="AG312"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313">
          <cell r="A313">
            <v>3531</v>
          </cell>
          <cell r="B313" t="str">
            <v>COR3531</v>
          </cell>
          <cell r="C313" t="str">
            <v>Payment of fees in relation to implementation of Mod513</v>
          </cell>
          <cell r="D313">
            <v>42095</v>
          </cell>
          <cell r="E313" t="str">
            <v>PD-POPD</v>
          </cell>
          <cell r="F313">
            <v>42709</v>
          </cell>
          <cell r="G313">
            <v>0</v>
          </cell>
          <cell r="H313">
            <v>41968</v>
          </cell>
          <cell r="I313">
            <v>41982</v>
          </cell>
          <cell r="J313">
            <v>1</v>
          </cell>
          <cell r="K313" t="str">
            <v>ADN</v>
          </cell>
          <cell r="M313" t="str">
            <v>Ruth Thomas / Chris Warner</v>
          </cell>
          <cell r="N313" t="str">
            <v>ICAF Meeting 26/11/14</v>
          </cell>
          <cell r="O313" t="str">
            <v>Dave Turpin</v>
          </cell>
          <cell r="P313" t="str">
            <v>CO</v>
          </cell>
          <cell r="Q313" t="str">
            <v>LIVE</v>
          </cell>
          <cell r="R313">
            <v>1</v>
          </cell>
          <cell r="W313">
            <v>42012</v>
          </cell>
          <cell r="X313">
            <v>42012</v>
          </cell>
          <cell r="Z313">
            <v>20000</v>
          </cell>
          <cell r="AE313">
            <v>0</v>
          </cell>
          <cell r="AF313">
            <v>3</v>
          </cell>
          <cell r="AG313" t="str">
            <v>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314">
          <cell r="A314">
            <v>3537</v>
          </cell>
          <cell r="B314" t="str">
            <v>COR3537</v>
          </cell>
          <cell r="C314" t="str">
            <v>Gas LIO Change from NGT to Xoserve and EIC Responsibilities for Xoserve</v>
          </cell>
          <cell r="D314">
            <v>42200</v>
          </cell>
          <cell r="E314" t="str">
            <v>PD-CLSD</v>
          </cell>
          <cell r="F314">
            <v>42398</v>
          </cell>
          <cell r="G314">
            <v>0</v>
          </cell>
          <cell r="H314">
            <v>41981</v>
          </cell>
          <cell r="I314">
            <v>41992</v>
          </cell>
          <cell r="J314">
            <v>0</v>
          </cell>
          <cell r="K314" t="str">
            <v>NNW</v>
          </cell>
          <cell r="L314" t="str">
            <v>NGT</v>
          </cell>
          <cell r="M314" t="str">
            <v>Sean McGoldrick</v>
          </cell>
          <cell r="N314" t="str">
            <v>ICAF Meeting 10/12/2014_x000D_
Pre-Sanction 05/05/2015</v>
          </cell>
          <cell r="O314" t="str">
            <v>Jessica Harris</v>
          </cell>
          <cell r="P314" t="str">
            <v>CO</v>
          </cell>
          <cell r="Q314" t="str">
            <v>COMPLETE</v>
          </cell>
          <cell r="R314">
            <v>1</v>
          </cell>
          <cell r="S314">
            <v>42398</v>
          </cell>
          <cell r="T314">
            <v>0</v>
          </cell>
          <cell r="U314">
            <v>42026</v>
          </cell>
          <cell r="V314">
            <v>42039</v>
          </cell>
          <cell r="W314">
            <v>42131</v>
          </cell>
          <cell r="Y314" t="str">
            <v>Presanc 05/05/2015</v>
          </cell>
          <cell r="Z314">
            <v>7865</v>
          </cell>
          <cell r="AC314" t="str">
            <v>SENT</v>
          </cell>
          <cell r="AD314">
            <v>42230</v>
          </cell>
          <cell r="AE314">
            <v>0</v>
          </cell>
          <cell r="AF314">
            <v>5</v>
          </cell>
          <cell r="AG314"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314" t="str">
            <v>CLSD</v>
          </cell>
          <cell r="AI314">
            <v>42391</v>
          </cell>
          <cell r="AJ314">
            <v>42027</v>
          </cell>
          <cell r="AL314">
            <v>42214</v>
          </cell>
          <cell r="AM314">
            <v>42209</v>
          </cell>
          <cell r="AN314">
            <v>42220</v>
          </cell>
          <cell r="AO314">
            <v>42253</v>
          </cell>
          <cell r="AP314">
            <v>42398</v>
          </cell>
        </row>
        <row r="315">
          <cell r="A315">
            <v>3550</v>
          </cell>
          <cell r="B315" t="str">
            <v>COR3550</v>
          </cell>
          <cell r="C315" t="str">
            <v>Implementation of Xoserve FGO Review</v>
          </cell>
          <cell r="D315">
            <v>42444</v>
          </cell>
          <cell r="E315" t="str">
            <v>PD-POPD</v>
          </cell>
          <cell r="F315">
            <v>42968</v>
          </cell>
          <cell r="G315">
            <v>0</v>
          </cell>
          <cell r="H315">
            <v>42012</v>
          </cell>
          <cell r="I315">
            <v>42025</v>
          </cell>
          <cell r="J315">
            <v>1</v>
          </cell>
          <cell r="K315" t="str">
            <v>ALL</v>
          </cell>
          <cell r="M315" t="str">
            <v>Joanna Ferguson</v>
          </cell>
          <cell r="N315" t="str">
            <v>ICAF Meeting 14/01/15_x000D_
Pre-Sanction- 08/12/15</v>
          </cell>
          <cell r="O315" t="str">
            <v>Martin Baker</v>
          </cell>
          <cell r="P315" t="str">
            <v>CO</v>
          </cell>
          <cell r="Q315" t="str">
            <v>LIVE</v>
          </cell>
          <cell r="R315">
            <v>1</v>
          </cell>
          <cell r="T315">
            <v>0</v>
          </cell>
          <cell r="U315">
            <v>42153</v>
          </cell>
          <cell r="V315">
            <v>42167</v>
          </cell>
          <cell r="W315">
            <v>42356</v>
          </cell>
          <cell r="X315">
            <v>42356</v>
          </cell>
          <cell r="Y315" t="str">
            <v>Pre Sanction Review Meeting</v>
          </cell>
          <cell r="Z315">
            <v>800000</v>
          </cell>
          <cell r="AC315" t="str">
            <v>SENT</v>
          </cell>
          <cell r="AD315">
            <v>42468</v>
          </cell>
          <cell r="AE315">
            <v>0</v>
          </cell>
          <cell r="AF315">
            <v>4</v>
          </cell>
          <cell r="AG315" t="str">
            <v>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H315" t="str">
            <v>CLSD</v>
          </cell>
          <cell r="AI315">
            <v>42968</v>
          </cell>
          <cell r="AJ315">
            <v>42062</v>
          </cell>
          <cell r="AL315">
            <v>42458</v>
          </cell>
          <cell r="AM315">
            <v>42468</v>
          </cell>
          <cell r="AN315">
            <v>42468</v>
          </cell>
          <cell r="AO315">
            <v>42830</v>
          </cell>
          <cell r="AP315">
            <v>42947</v>
          </cell>
        </row>
        <row r="316">
          <cell r="A316">
            <v>3538</v>
          </cell>
          <cell r="B316" t="str">
            <v>COR3538</v>
          </cell>
          <cell r="C316" t="str">
            <v>Upgrade and Expansion of EFT</v>
          </cell>
          <cell r="D316">
            <v>42025</v>
          </cell>
          <cell r="E316" t="str">
            <v>PD-POPD</v>
          </cell>
          <cell r="F316">
            <v>42978</v>
          </cell>
          <cell r="G316">
            <v>0</v>
          </cell>
          <cell r="H316">
            <v>41985</v>
          </cell>
          <cell r="J316">
            <v>0</v>
          </cell>
          <cell r="N316" t="str">
            <v>ICAF Meeting 21/01/15_x000D_
Pre-Sanction 01/07/2017 - PIA</v>
          </cell>
          <cell r="O316" t="str">
            <v>Helen Pardoe</v>
          </cell>
          <cell r="P316" t="str">
            <v>BI</v>
          </cell>
          <cell r="Q316" t="str">
            <v>LIVE</v>
          </cell>
          <cell r="R316">
            <v>0</v>
          </cell>
          <cell r="AE316">
            <v>0</v>
          </cell>
          <cell r="AF316">
            <v>7</v>
          </cell>
          <cell r="AG316" t="str">
            <v>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H316" t="str">
            <v>CLSD</v>
          </cell>
          <cell r="AI316">
            <v>42978</v>
          </cell>
          <cell r="AO316">
            <v>42650</v>
          </cell>
        </row>
        <row r="317">
          <cell r="A317">
            <v>1154.1600000000001</v>
          </cell>
          <cell r="B317" t="str">
            <v>COR1154.16</v>
          </cell>
          <cell r="C317" t="str">
            <v>Gemini Consequential Change</v>
          </cell>
          <cell r="E317" t="str">
            <v>CO-CLSD</v>
          </cell>
          <cell r="G317">
            <v>0</v>
          </cell>
          <cell r="J317">
            <v>0</v>
          </cell>
          <cell r="O317" t="str">
            <v>Jessica Harris</v>
          </cell>
          <cell r="P317" t="str">
            <v>CO</v>
          </cell>
          <cell r="Q317" t="str">
            <v>CLOSED</v>
          </cell>
          <cell r="R317">
            <v>0</v>
          </cell>
          <cell r="AE317">
            <v>0</v>
          </cell>
          <cell r="AG317" t="str">
            <v>13/04/2015 AT - Set CO-CLSD</v>
          </cell>
        </row>
        <row r="318">
          <cell r="A318">
            <v>1154.17</v>
          </cell>
          <cell r="B318" t="str">
            <v>COR1154.17</v>
          </cell>
          <cell r="C318" t="str">
            <v>CMS Consequential Change</v>
          </cell>
          <cell r="E318" t="str">
            <v>CO-CLSD</v>
          </cell>
          <cell r="G318">
            <v>0</v>
          </cell>
          <cell r="J318">
            <v>0</v>
          </cell>
          <cell r="O318" t="str">
            <v>Andy Simpson</v>
          </cell>
          <cell r="P318" t="str">
            <v>CO</v>
          </cell>
          <cell r="Q318" t="str">
            <v>CLOSED</v>
          </cell>
          <cell r="R318">
            <v>0</v>
          </cell>
          <cell r="AE318">
            <v>0</v>
          </cell>
          <cell r="AG318" t="str">
            <v>13/04/2015 AT - Set CO-CLSD</v>
          </cell>
        </row>
        <row r="319">
          <cell r="A319">
            <v>3572</v>
          </cell>
          <cell r="B319" t="str">
            <v>COR3572</v>
          </cell>
          <cell r="C319" t="str">
            <v>EU Phase 3 Delivery</v>
          </cell>
          <cell r="D319">
            <v>42289</v>
          </cell>
          <cell r="E319" t="str">
            <v>CO-CLSD</v>
          </cell>
          <cell r="F319">
            <v>42794</v>
          </cell>
          <cell r="G319">
            <v>0</v>
          </cell>
          <cell r="H319">
            <v>42040</v>
          </cell>
          <cell r="I319">
            <v>42054</v>
          </cell>
          <cell r="J319">
            <v>0</v>
          </cell>
          <cell r="K319" t="str">
            <v>TNO</v>
          </cell>
          <cell r="M319" t="str">
            <v>Sean McGoldrick</v>
          </cell>
          <cell r="N319" t="str">
            <v>ICAF 11/02/15_x000D_
Pre-Sanction 11/08/15_x000D_
BER- Pre-Sanction 25/08/15</v>
          </cell>
          <cell r="O319" t="str">
            <v>Nicola Patmore</v>
          </cell>
          <cell r="P319" t="str">
            <v>CO</v>
          </cell>
          <cell r="Q319" t="str">
            <v>COMPLETE</v>
          </cell>
          <cell r="R319">
            <v>1</v>
          </cell>
          <cell r="U319">
            <v>42130</v>
          </cell>
          <cell r="V319">
            <v>42144</v>
          </cell>
          <cell r="W319">
            <v>42277</v>
          </cell>
          <cell r="Y319" t="str">
            <v>Pre-Sanction-25/08/15</v>
          </cell>
          <cell r="Z319">
            <v>2500000</v>
          </cell>
          <cell r="AC319" t="str">
            <v>SENT</v>
          </cell>
          <cell r="AD319">
            <v>42303</v>
          </cell>
          <cell r="AE319">
            <v>0</v>
          </cell>
          <cell r="AF319">
            <v>5</v>
          </cell>
          <cell r="AG319"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319" t="str">
            <v>CLSD</v>
          </cell>
          <cell r="AI319">
            <v>42663</v>
          </cell>
          <cell r="AJ319">
            <v>42111</v>
          </cell>
          <cell r="AP319">
            <v>42643</v>
          </cell>
        </row>
        <row r="320">
          <cell r="A320">
            <v>3575</v>
          </cell>
          <cell r="B320" t="str">
            <v>COR3575</v>
          </cell>
          <cell r="C320" t="str">
            <v>Amendments to the current ‘MNC’ MPRN creation process</v>
          </cell>
          <cell r="D320">
            <v>42426</v>
          </cell>
          <cell r="E320" t="str">
            <v>CO-CLSD</v>
          </cell>
          <cell r="F320">
            <v>42807</v>
          </cell>
          <cell r="G320">
            <v>0</v>
          </cell>
          <cell r="H320">
            <v>42013</v>
          </cell>
          <cell r="J320">
            <v>0</v>
          </cell>
          <cell r="K320" t="str">
            <v>ADN</v>
          </cell>
          <cell r="M320" t="str">
            <v>Chris Warner</v>
          </cell>
          <cell r="N320" t="str">
            <v>Portfolio Board Vote - see comments and supporting emails.</v>
          </cell>
          <cell r="O320" t="str">
            <v>Lorraine Cave</v>
          </cell>
          <cell r="P320" t="str">
            <v>CO</v>
          </cell>
          <cell r="Q320" t="str">
            <v>COMPLETE</v>
          </cell>
          <cell r="R320">
            <v>1</v>
          </cell>
          <cell r="S320">
            <v>42807</v>
          </cell>
          <cell r="T320">
            <v>0</v>
          </cell>
          <cell r="Y320" t="str">
            <v>Pre-Sanction 16/02/2016</v>
          </cell>
          <cell r="Z320">
            <v>32606</v>
          </cell>
          <cell r="AC320" t="str">
            <v>SENT</v>
          </cell>
          <cell r="AD320">
            <v>42432</v>
          </cell>
          <cell r="AE320">
            <v>1</v>
          </cell>
          <cell r="AF320">
            <v>3</v>
          </cell>
          <cell r="AG320"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320" t="str">
            <v>CLSD</v>
          </cell>
          <cell r="AI320">
            <v>42627</v>
          </cell>
          <cell r="AJ320">
            <v>42104</v>
          </cell>
          <cell r="AL320">
            <v>42440</v>
          </cell>
          <cell r="AM320">
            <v>42432</v>
          </cell>
          <cell r="AO320">
            <v>42559</v>
          </cell>
          <cell r="AP320">
            <v>42628</v>
          </cell>
        </row>
        <row r="321">
          <cell r="A321">
            <v>3581</v>
          </cell>
          <cell r="B321" t="str">
            <v>COR3581</v>
          </cell>
          <cell r="C321" t="str">
            <v>Xoserve disaggregation of multi meter supply points with a DM element (Mod 428)</v>
          </cell>
          <cell r="D321">
            <v>42171</v>
          </cell>
          <cell r="E321" t="str">
            <v>PD-POPD</v>
          </cell>
          <cell r="F321">
            <v>42661</v>
          </cell>
          <cell r="G321">
            <v>0</v>
          </cell>
          <cell r="H321">
            <v>42046</v>
          </cell>
          <cell r="I321">
            <v>42059</v>
          </cell>
          <cell r="J321">
            <v>0</v>
          </cell>
          <cell r="K321" t="str">
            <v>ADN</v>
          </cell>
          <cell r="M321" t="str">
            <v>Joanna Ferguson</v>
          </cell>
          <cell r="N321" t="str">
            <v>ICAF 11/02/15</v>
          </cell>
          <cell r="O321" t="str">
            <v>Andy Simpson</v>
          </cell>
          <cell r="P321" t="str">
            <v>CO</v>
          </cell>
          <cell r="Q321" t="str">
            <v>LIVE</v>
          </cell>
          <cell r="R321">
            <v>1</v>
          </cell>
          <cell r="T321">
            <v>0</v>
          </cell>
          <cell r="U321">
            <v>42096</v>
          </cell>
          <cell r="V321">
            <v>42111</v>
          </cell>
          <cell r="W321">
            <v>42159</v>
          </cell>
          <cell r="Z321">
            <v>10570</v>
          </cell>
          <cell r="AC321" t="str">
            <v>SENT</v>
          </cell>
          <cell r="AD321">
            <v>42181</v>
          </cell>
          <cell r="AE321">
            <v>0</v>
          </cell>
          <cell r="AF321">
            <v>3</v>
          </cell>
          <cell r="AG321" t="str">
            <v>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21" t="str">
            <v>CLSD</v>
          </cell>
          <cell r="AI321">
            <v>42485</v>
          </cell>
          <cell r="AJ321">
            <v>42101</v>
          </cell>
          <cell r="AM321">
            <v>42185</v>
          </cell>
          <cell r="AO321">
            <v>42278</v>
          </cell>
          <cell r="AP321">
            <v>42460</v>
          </cell>
        </row>
        <row r="322">
          <cell r="A322">
            <v>3600</v>
          </cell>
          <cell r="B322" t="str">
            <v>COR3600</v>
          </cell>
          <cell r="C322" t="str">
            <v>Xoserve Office Relocation</v>
          </cell>
          <cell r="E322" t="str">
            <v>PD-POPD</v>
          </cell>
          <cell r="F322">
            <v>42594</v>
          </cell>
          <cell r="G322">
            <v>0</v>
          </cell>
          <cell r="H322">
            <v>42083</v>
          </cell>
          <cell r="J322">
            <v>0</v>
          </cell>
          <cell r="N322" t="str">
            <v>ICAF 25/03/15_x000D_
Pre-Sanction - 14/07/15</v>
          </cell>
          <cell r="O322" t="str">
            <v>Julian Childs</v>
          </cell>
          <cell r="P322" t="str">
            <v>CO</v>
          </cell>
          <cell r="Q322" t="str">
            <v>LIVE</v>
          </cell>
          <cell r="R322">
            <v>0</v>
          </cell>
          <cell r="AE322">
            <v>0</v>
          </cell>
          <cell r="AG322"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22">
            <v>42580</v>
          </cell>
          <cell r="AP322">
            <v>42594</v>
          </cell>
        </row>
        <row r="323">
          <cell r="A323">
            <v>3620</v>
          </cell>
          <cell r="B323" t="str">
            <v>COR3620</v>
          </cell>
          <cell r="C323" t="str">
            <v>Implementation of UNC Modification 0473: Project Nexus – Allocation of Unidentified Gas</v>
          </cell>
          <cell r="D323">
            <v>42271</v>
          </cell>
          <cell r="E323" t="str">
            <v>PD-CLSD</v>
          </cell>
          <cell r="F323">
            <v>42718</v>
          </cell>
          <cell r="G323">
            <v>0</v>
          </cell>
          <cell r="H323">
            <v>42104</v>
          </cell>
          <cell r="I323">
            <v>42118</v>
          </cell>
          <cell r="J323">
            <v>0</v>
          </cell>
          <cell r="K323" t="str">
            <v>ALL</v>
          </cell>
          <cell r="M323" t="str">
            <v>Joanna Ferguson</v>
          </cell>
          <cell r="N323" t="str">
            <v>ICAF 15/04/2015_x000D_
Pre-Sanction 07/07/15_x000D_
BER at Pre-Sanction 04/08/15</v>
          </cell>
          <cell r="O323" t="str">
            <v>Lorraine Cave</v>
          </cell>
          <cell r="P323" t="str">
            <v>CO</v>
          </cell>
          <cell r="Q323" t="str">
            <v>COMPLETE</v>
          </cell>
          <cell r="R323">
            <v>1</v>
          </cell>
          <cell r="T323">
            <v>10000</v>
          </cell>
          <cell r="U323">
            <v>42195</v>
          </cell>
          <cell r="V323">
            <v>42209</v>
          </cell>
          <cell r="W323">
            <v>42230</v>
          </cell>
          <cell r="Y323" t="str">
            <v>Pre-Sanction 4/08/15- Lorraine Cave</v>
          </cell>
          <cell r="Z323">
            <v>87750</v>
          </cell>
          <cell r="AC323" t="str">
            <v>SENT</v>
          </cell>
          <cell r="AD323">
            <v>42282</v>
          </cell>
          <cell r="AE323">
            <v>1</v>
          </cell>
          <cell r="AF323">
            <v>3</v>
          </cell>
          <cell r="AG323"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23" t="str">
            <v>CLSD</v>
          </cell>
          <cell r="AI323">
            <v>42646</v>
          </cell>
          <cell r="AJ323">
            <v>42132</v>
          </cell>
          <cell r="AL323">
            <v>42285</v>
          </cell>
          <cell r="AO323">
            <v>42580</v>
          </cell>
          <cell r="AP323">
            <v>42643</v>
          </cell>
        </row>
        <row r="324">
          <cell r="A324">
            <v>3697</v>
          </cell>
          <cell r="B324" t="str">
            <v>COR3697</v>
          </cell>
          <cell r="C324" t="str">
            <v xml:space="preserve"> iEP Project Support _x000D_
(iEP support for key project stages e.g. Config, Testing, Cut-Over and go-live)</v>
          </cell>
          <cell r="D324">
            <v>42600</v>
          </cell>
          <cell r="E324" t="str">
            <v>PD-CLSD</v>
          </cell>
          <cell r="F324">
            <v>42744</v>
          </cell>
          <cell r="G324">
            <v>0</v>
          </cell>
          <cell r="H324">
            <v>42136</v>
          </cell>
          <cell r="I324">
            <v>42158</v>
          </cell>
          <cell r="J324">
            <v>0</v>
          </cell>
          <cell r="K324" t="str">
            <v>NNW</v>
          </cell>
          <cell r="L324" t="str">
            <v>NGT</v>
          </cell>
          <cell r="M324" t="str">
            <v>Beverly Viney</v>
          </cell>
          <cell r="N324" t="str">
            <v>Pre-Sanction -28/07/15_x000D_
Pre-Sanction 05/07/16</v>
          </cell>
          <cell r="O324" t="str">
            <v>Rachel Addison</v>
          </cell>
          <cell r="P324" t="str">
            <v>CO</v>
          </cell>
          <cell r="Q324" t="str">
            <v>COMPLETE</v>
          </cell>
          <cell r="R324">
            <v>0</v>
          </cell>
          <cell r="S324">
            <v>42744</v>
          </cell>
          <cell r="U324">
            <v>42159</v>
          </cell>
          <cell r="V324">
            <v>42173</v>
          </cell>
          <cell r="W324">
            <v>42237</v>
          </cell>
          <cell r="Y324" t="str">
            <v>Pre Sanction/XEC</v>
          </cell>
          <cell r="Z324">
            <v>191553</v>
          </cell>
          <cell r="AC324" t="str">
            <v>SENT</v>
          </cell>
          <cell r="AD324">
            <v>42265</v>
          </cell>
          <cell r="AE324">
            <v>0</v>
          </cell>
          <cell r="AF324">
            <v>5</v>
          </cell>
          <cell r="AG324"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24" t="str">
            <v>CLSD</v>
          </cell>
          <cell r="AI324">
            <v>42717</v>
          </cell>
          <cell r="AK324">
            <v>42185</v>
          </cell>
          <cell r="AO324">
            <v>42581</v>
          </cell>
          <cell r="AP324">
            <v>42692</v>
          </cell>
        </row>
        <row r="325">
          <cell r="A325">
            <v>3841</v>
          </cell>
          <cell r="B325" t="str">
            <v>COR3841</v>
          </cell>
          <cell r="C325" t="str">
            <v>UNC Modification 0518S - Shipper Verification of meter and address details following system meter removals - Interim solution</v>
          </cell>
          <cell r="E325" t="str">
            <v>BE-CLSD</v>
          </cell>
          <cell r="F325">
            <v>42507</v>
          </cell>
          <cell r="G325">
            <v>0</v>
          </cell>
          <cell r="H325">
            <v>42290</v>
          </cell>
          <cell r="J325">
            <v>0</v>
          </cell>
          <cell r="K325" t="str">
            <v>ADN</v>
          </cell>
          <cell r="L325" t="str">
            <v>SGN</v>
          </cell>
          <cell r="M325" t="str">
            <v>Sue Hilbourne &amp; Hilary Chapman</v>
          </cell>
          <cell r="N325" t="str">
            <v>ICAF 21/10/2015_x000D_
Pre-Sanction - 10/11/2015</v>
          </cell>
          <cell r="O325" t="str">
            <v>Lorraine Cave</v>
          </cell>
          <cell r="P325" t="str">
            <v>CO</v>
          </cell>
          <cell r="Q325" t="str">
            <v>CLOSED</v>
          </cell>
          <cell r="R325">
            <v>1</v>
          </cell>
          <cell r="S325">
            <v>42507</v>
          </cell>
          <cell r="T325">
            <v>0</v>
          </cell>
          <cell r="U325">
            <v>42391</v>
          </cell>
          <cell r="V325">
            <v>42405</v>
          </cell>
          <cell r="W325">
            <v>42416</v>
          </cell>
          <cell r="Y325" t="str">
            <v>Pre-Sanction 10.11.2016</v>
          </cell>
          <cell r="AE325">
            <v>0</v>
          </cell>
          <cell r="AF325">
            <v>3</v>
          </cell>
          <cell r="AG325"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25">
            <v>42311</v>
          </cell>
        </row>
        <row r="326">
          <cell r="A326">
            <v>3701</v>
          </cell>
          <cell r="B326" t="str">
            <v>COR3701</v>
          </cell>
          <cell r="C326" t="str">
            <v>Amendment to Theft of Gas Calculator</v>
          </cell>
          <cell r="E326" t="str">
            <v>CO-CLSD</v>
          </cell>
          <cell r="F326">
            <v>42299</v>
          </cell>
          <cell r="G326">
            <v>0</v>
          </cell>
          <cell r="H326">
            <v>42139</v>
          </cell>
          <cell r="J326">
            <v>1</v>
          </cell>
          <cell r="K326" t="str">
            <v>ADN</v>
          </cell>
          <cell r="L326" t="str">
            <v>NGD, SSGN, WWU, NGN</v>
          </cell>
          <cell r="M326" t="str">
            <v>Chris Warner</v>
          </cell>
          <cell r="N326" t="str">
            <v>ICAF Approved - 20/05/15</v>
          </cell>
          <cell r="O326" t="str">
            <v>Dave Addison</v>
          </cell>
          <cell r="P326" t="str">
            <v>CO</v>
          </cell>
          <cell r="Q326" t="str">
            <v>CLOSED</v>
          </cell>
          <cell r="R326">
            <v>1</v>
          </cell>
          <cell r="S326">
            <v>42299</v>
          </cell>
          <cell r="AE326">
            <v>0</v>
          </cell>
          <cell r="AF326">
            <v>3</v>
          </cell>
          <cell r="AG326"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26" t="str">
            <v>CLSD</v>
          </cell>
          <cell r="AI326">
            <v>42299</v>
          </cell>
          <cell r="AP326">
            <v>42272</v>
          </cell>
        </row>
        <row r="327">
          <cell r="A327">
            <v>3825</v>
          </cell>
          <cell r="B327" t="str">
            <v>COR3825</v>
          </cell>
          <cell r="C327" t="str">
            <v>Feasibility Analysis for CMS, Gemini and Data Centre Shared Services</v>
          </cell>
          <cell r="E327" t="str">
            <v>CO-RCVD</v>
          </cell>
          <cell r="F327">
            <v>42342</v>
          </cell>
          <cell r="G327">
            <v>0</v>
          </cell>
          <cell r="H327">
            <v>42270</v>
          </cell>
          <cell r="J327">
            <v>0</v>
          </cell>
          <cell r="N327" t="str">
            <v>ICAF- 30/09/15</v>
          </cell>
          <cell r="O327" t="str">
            <v>Azam Saddique</v>
          </cell>
          <cell r="P327" t="str">
            <v>CR</v>
          </cell>
          <cell r="Q327" t="str">
            <v>LIVE</v>
          </cell>
          <cell r="R327">
            <v>0</v>
          </cell>
          <cell r="AE327">
            <v>0</v>
          </cell>
          <cell r="AF327">
            <v>7</v>
          </cell>
          <cell r="AG327" t="str">
            <v>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28">
          <cell r="A328">
            <v>3907</v>
          </cell>
          <cell r="B328" t="str">
            <v>COR3907</v>
          </cell>
          <cell r="C328" t="str">
            <v>Server Migration Support Project</v>
          </cell>
          <cell r="E328" t="str">
            <v>PD-IMPD</v>
          </cell>
          <cell r="F328">
            <v>42978</v>
          </cell>
          <cell r="G328">
            <v>0</v>
          </cell>
          <cell r="H328">
            <v>42341</v>
          </cell>
          <cell r="J328">
            <v>0</v>
          </cell>
          <cell r="N328" t="str">
            <v>ICAF - 09/12/15_x000D_
Pre-Sanction 19/01/2016_x000D_
CR ICAF 07/12/16_x000D_
Pre-Sanction 17/01/17 Revised Business Case</v>
          </cell>
          <cell r="O328" t="str">
            <v>Emma Rose</v>
          </cell>
          <cell r="P328" t="str">
            <v>CR</v>
          </cell>
          <cell r="Q328" t="str">
            <v>LIVE</v>
          </cell>
          <cell r="R328">
            <v>0</v>
          </cell>
          <cell r="AE328">
            <v>0</v>
          </cell>
          <cell r="AF328">
            <v>7</v>
          </cell>
          <cell r="AG328" t="str">
            <v>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28">
            <v>43008</v>
          </cell>
        </row>
        <row r="329">
          <cell r="A329">
            <v>3908</v>
          </cell>
          <cell r="B329" t="str">
            <v>COR3908</v>
          </cell>
          <cell r="C329" t="str">
            <v>Upgrade/Migration of our existing CMS and Gemini Control-M Servers</v>
          </cell>
          <cell r="E329" t="str">
            <v>EQ-CLSD</v>
          </cell>
          <cell r="F329">
            <v>42522</v>
          </cell>
          <cell r="G329">
            <v>0</v>
          </cell>
          <cell r="H329">
            <v>42345</v>
          </cell>
          <cell r="J329">
            <v>0</v>
          </cell>
          <cell r="N329" t="str">
            <v>ICAF - 09/12/15_x000D_
Pre-sanction-22/12/15</v>
          </cell>
          <cell r="O329" t="str">
            <v>Christina Mcarthur</v>
          </cell>
          <cell r="P329" t="str">
            <v>CR</v>
          </cell>
          <cell r="Q329" t="str">
            <v>CLOSED</v>
          </cell>
          <cell r="R329">
            <v>0</v>
          </cell>
          <cell r="S329">
            <v>42522</v>
          </cell>
          <cell r="AE329">
            <v>0</v>
          </cell>
          <cell r="AF329">
            <v>7</v>
          </cell>
          <cell r="AG329"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330">
          <cell r="A330">
            <v>2831.5</v>
          </cell>
          <cell r="B330" t="str">
            <v>COR2831.5</v>
          </cell>
          <cell r="C330" t="str">
            <v>Smart Metering UNC MOD 430 DCC Testing and Trialling</v>
          </cell>
          <cell r="D330">
            <v>42802</v>
          </cell>
          <cell r="E330" t="str">
            <v>PD-IMPD</v>
          </cell>
          <cell r="F330">
            <v>42830</v>
          </cell>
          <cell r="G330">
            <v>0</v>
          </cell>
          <cell r="H330">
            <v>42360</v>
          </cell>
          <cell r="J330">
            <v>0</v>
          </cell>
          <cell r="K330" t="str">
            <v>ALL</v>
          </cell>
          <cell r="M330" t="str">
            <v>Jo Fergusson</v>
          </cell>
          <cell r="N330" t="str">
            <v>Pre-Sanction 24/01/17 Revised BER _x000D_
BER Pre-Sanction 08/12/2015_x000D_
ICAF 23/12/2015_x000D_
Revised BC Pre-Sanction 10/01/17</v>
          </cell>
          <cell r="O330" t="str">
            <v>Helen Pardoe</v>
          </cell>
          <cell r="P330" t="str">
            <v>CO</v>
          </cell>
          <cell r="Q330" t="str">
            <v>LIVE</v>
          </cell>
          <cell r="R330">
            <v>1</v>
          </cell>
          <cell r="Y330" t="str">
            <v>CMSG &amp; Pre-sanction</v>
          </cell>
          <cell r="Z330">
            <v>330000</v>
          </cell>
          <cell r="AC330" t="str">
            <v>SENT</v>
          </cell>
          <cell r="AD330">
            <v>42811</v>
          </cell>
          <cell r="AE330">
            <v>0</v>
          </cell>
          <cell r="AF330">
            <v>42</v>
          </cell>
          <cell r="AG330"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330" t="str">
            <v>PROD</v>
          </cell>
          <cell r="AL330">
            <v>42816</v>
          </cell>
          <cell r="AM330">
            <v>42811</v>
          </cell>
          <cell r="AN330">
            <v>42811</v>
          </cell>
          <cell r="AO330">
            <v>42832</v>
          </cell>
          <cell r="AP330">
            <v>43024</v>
          </cell>
        </row>
        <row r="331">
          <cell r="A331">
            <v>3928</v>
          </cell>
          <cell r="B331" t="str">
            <v>COR3928</v>
          </cell>
          <cell r="C331" t="str">
            <v>AQ Review 2016</v>
          </cell>
          <cell r="E331" t="str">
            <v>PD-CLSD</v>
          </cell>
          <cell r="F331">
            <v>42807</v>
          </cell>
          <cell r="G331">
            <v>0</v>
          </cell>
          <cell r="H331">
            <v>42377</v>
          </cell>
          <cell r="J331">
            <v>0</v>
          </cell>
          <cell r="N331" t="str">
            <v>ICAF 13/01/2016</v>
          </cell>
          <cell r="O331" t="str">
            <v>Emma Rose</v>
          </cell>
          <cell r="P331" t="str">
            <v>BI</v>
          </cell>
          <cell r="Q331" t="str">
            <v>CLOSED</v>
          </cell>
          <cell r="R331">
            <v>0</v>
          </cell>
          <cell r="S331">
            <v>42807</v>
          </cell>
          <cell r="AE331">
            <v>0</v>
          </cell>
          <cell r="AF331">
            <v>6</v>
          </cell>
          <cell r="AG331"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331">
            <v>42649</v>
          </cell>
        </row>
        <row r="332">
          <cell r="A332">
            <v>3967</v>
          </cell>
          <cell r="B332" t="str">
            <v>COR3967</v>
          </cell>
          <cell r="C332" t="str">
            <v>Upgrade the current Gemini E-training package to ensure it can be published to the industry</v>
          </cell>
          <cell r="D332">
            <v>42438</v>
          </cell>
          <cell r="E332" t="str">
            <v>PD-CLSD</v>
          </cell>
          <cell r="F332">
            <v>42580</v>
          </cell>
          <cell r="G332">
            <v>0</v>
          </cell>
          <cell r="H332">
            <v>42410</v>
          </cell>
          <cell r="J332">
            <v>0</v>
          </cell>
          <cell r="K332" t="str">
            <v>NNW</v>
          </cell>
          <cell r="L332" t="str">
            <v>NGT</v>
          </cell>
          <cell r="M332" t="str">
            <v>Beverley Viney</v>
          </cell>
          <cell r="N332" t="str">
            <v>ICAF - 17/02/16_x000D_
Pre-Sanction 8/03/16</v>
          </cell>
          <cell r="O332" t="str">
            <v>Jessica Harris</v>
          </cell>
          <cell r="P332" t="str">
            <v>CO</v>
          </cell>
          <cell r="Q332" t="str">
            <v>COMPLETE</v>
          </cell>
          <cell r="R332">
            <v>1</v>
          </cell>
          <cell r="V332">
            <v>42424</v>
          </cell>
          <cell r="W332">
            <v>42440</v>
          </cell>
          <cell r="Y332" t="str">
            <v>Pre Sanction 8th March 2016</v>
          </cell>
          <cell r="Z332">
            <v>15000</v>
          </cell>
          <cell r="AC332" t="str">
            <v>PROD</v>
          </cell>
          <cell r="AD332">
            <v>42447</v>
          </cell>
          <cell r="AE332">
            <v>0</v>
          </cell>
          <cell r="AF332">
            <v>5</v>
          </cell>
          <cell r="AG332"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332" t="str">
            <v>CLSD</v>
          </cell>
          <cell r="AI332">
            <v>42580</v>
          </cell>
          <cell r="AL332">
            <v>42452</v>
          </cell>
          <cell r="AM332">
            <v>42447</v>
          </cell>
          <cell r="AN332">
            <v>42447</v>
          </cell>
          <cell r="AO332">
            <v>42470</v>
          </cell>
          <cell r="AP332">
            <v>42538</v>
          </cell>
        </row>
        <row r="333">
          <cell r="A333">
            <v>3974</v>
          </cell>
          <cell r="B333" t="str">
            <v>COR3974</v>
          </cell>
          <cell r="C333" t="str">
            <v>Pulling address data to be issued to GB Group to support - COR3782 – Address Validation &amp; Data Cleansing</v>
          </cell>
          <cell r="E333" t="str">
            <v>CO-CLSD</v>
          </cell>
          <cell r="F333">
            <v>42451</v>
          </cell>
          <cell r="G333">
            <v>0</v>
          </cell>
          <cell r="H333">
            <v>42418</v>
          </cell>
          <cell r="J333">
            <v>0</v>
          </cell>
          <cell r="N333" t="str">
            <v>ICAF 24/02/2016</v>
          </cell>
          <cell r="O333" t="str">
            <v>Jane Rocky</v>
          </cell>
          <cell r="P333" t="str">
            <v>CR</v>
          </cell>
          <cell r="Q333" t="str">
            <v>CLOSED</v>
          </cell>
          <cell r="R333">
            <v>0</v>
          </cell>
          <cell r="S333">
            <v>42451</v>
          </cell>
          <cell r="AE333">
            <v>0</v>
          </cell>
          <cell r="AG333"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34">
          <cell r="A334">
            <v>3978</v>
          </cell>
          <cell r="B334" t="str">
            <v>COR3978</v>
          </cell>
          <cell r="C334" t="str">
            <v>Xoserve Expenditure and Purchase Approval Automation System</v>
          </cell>
          <cell r="E334" t="str">
            <v>PD-PROD</v>
          </cell>
          <cell r="F334">
            <v>42431</v>
          </cell>
          <cell r="G334">
            <v>0</v>
          </cell>
          <cell r="H334">
            <v>42426</v>
          </cell>
          <cell r="J334">
            <v>0</v>
          </cell>
          <cell r="N334" t="str">
            <v>ICAF - 02/03/2016_x000D_
Pre-Sanction - Bus case- 15/03/16_x000D_
Adjusted Business Case &amp; AEAF at Pre-sanction - 16/08/16</v>
          </cell>
          <cell r="O334" t="str">
            <v>Gareth Hepworth</v>
          </cell>
          <cell r="P334" t="str">
            <v>CR</v>
          </cell>
          <cell r="Q334" t="str">
            <v>ON HOLD</v>
          </cell>
          <cell r="R334">
            <v>0</v>
          </cell>
          <cell r="AE334">
            <v>0</v>
          </cell>
          <cell r="AF334">
            <v>6</v>
          </cell>
          <cell r="AG334" t="str">
            <v>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35">
          <cell r="A335">
            <v>3985</v>
          </cell>
          <cell r="B335" t="str">
            <v>COR3985</v>
          </cell>
          <cell r="C335" t="str">
            <v>Pressure Tier data provision service</v>
          </cell>
          <cell r="E335" t="str">
            <v>PD-CLSD</v>
          </cell>
          <cell r="F335">
            <v>42556</v>
          </cell>
          <cell r="G335">
            <v>0</v>
          </cell>
          <cell r="H335">
            <v>42436</v>
          </cell>
          <cell r="I335">
            <v>42450</v>
          </cell>
          <cell r="J335">
            <v>0</v>
          </cell>
          <cell r="K335" t="str">
            <v>ADN</v>
          </cell>
          <cell r="M335" t="str">
            <v>Joanna Ferguson</v>
          </cell>
          <cell r="N335" t="str">
            <v>ICAF - 09/03/16</v>
          </cell>
          <cell r="O335" t="str">
            <v>Lorraine Cave</v>
          </cell>
          <cell r="P335" t="str">
            <v>CO</v>
          </cell>
          <cell r="Q335" t="str">
            <v>CLOSED</v>
          </cell>
          <cell r="R335">
            <v>1</v>
          </cell>
          <cell r="S335">
            <v>42556</v>
          </cell>
          <cell r="T335">
            <v>0</v>
          </cell>
          <cell r="U335">
            <v>42524</v>
          </cell>
          <cell r="V335">
            <v>42538</v>
          </cell>
          <cell r="W335">
            <v>42580</v>
          </cell>
          <cell r="AE335">
            <v>0</v>
          </cell>
          <cell r="AF335">
            <v>3</v>
          </cell>
          <cell r="AG335"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35">
            <v>42465</v>
          </cell>
          <cell r="AK335">
            <v>42465</v>
          </cell>
        </row>
        <row r="336">
          <cell r="A336">
            <v>3456</v>
          </cell>
          <cell r="B336" t="str">
            <v>COR3456</v>
          </cell>
          <cell r="C336" t="str">
            <v>Stakeholder Management System</v>
          </cell>
          <cell r="E336" t="str">
            <v>CO-RCVD</v>
          </cell>
          <cell r="F336">
            <v>42325</v>
          </cell>
          <cell r="G336">
            <v>0</v>
          </cell>
          <cell r="H336">
            <v>41842</v>
          </cell>
          <cell r="J336">
            <v>0</v>
          </cell>
          <cell r="N336" t="str">
            <v>ICAF 22/07/2014_x000D_
Pre Sanction 20/10/15</v>
          </cell>
          <cell r="O336" t="str">
            <v>Darran Jackson</v>
          </cell>
          <cell r="P336" t="str">
            <v>CR</v>
          </cell>
          <cell r="Q336" t="str">
            <v>LIVE</v>
          </cell>
          <cell r="R336">
            <v>0</v>
          </cell>
          <cell r="AE336">
            <v>0</v>
          </cell>
          <cell r="AF336">
            <v>6</v>
          </cell>
          <cell r="AG336" t="str">
            <v>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37">
          <cell r="A337">
            <v>3929</v>
          </cell>
          <cell r="B337" t="str">
            <v>COR3929</v>
          </cell>
          <cell r="C337" t="str">
            <v>Missing DDU files</v>
          </cell>
          <cell r="D337">
            <v>42451</v>
          </cell>
          <cell r="E337" t="str">
            <v>PD-CLSD</v>
          </cell>
          <cell r="F337">
            <v>42689</v>
          </cell>
          <cell r="G337">
            <v>0</v>
          </cell>
          <cell r="H337">
            <v>42377</v>
          </cell>
          <cell r="I337">
            <v>42391</v>
          </cell>
          <cell r="J337">
            <v>0</v>
          </cell>
          <cell r="K337" t="str">
            <v>NNW</v>
          </cell>
          <cell r="L337" t="str">
            <v>SGN</v>
          </cell>
          <cell r="M337" t="str">
            <v>Colin Thomson</v>
          </cell>
          <cell r="N337" t="str">
            <v>ICAF - 13/01/32016</v>
          </cell>
          <cell r="O337" t="str">
            <v>Darran Dredge</v>
          </cell>
          <cell r="P337" t="str">
            <v>CO</v>
          </cell>
          <cell r="Q337" t="str">
            <v>CLOSED</v>
          </cell>
          <cell r="R337">
            <v>1</v>
          </cell>
          <cell r="S337">
            <v>42689</v>
          </cell>
          <cell r="U337">
            <v>42405</v>
          </cell>
          <cell r="V337">
            <v>42419</v>
          </cell>
          <cell r="W337">
            <v>42433</v>
          </cell>
          <cell r="Y337" t="str">
            <v>Pre-Sanction 03/03/16</v>
          </cell>
          <cell r="Z337">
            <v>2268</v>
          </cell>
          <cell r="AC337" t="str">
            <v>CLSD</v>
          </cell>
          <cell r="AD337">
            <v>42467</v>
          </cell>
          <cell r="AE337">
            <v>0</v>
          </cell>
          <cell r="AF337">
            <v>5</v>
          </cell>
          <cell r="AG337"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37" t="str">
            <v>CLSD</v>
          </cell>
          <cell r="AI337">
            <v>42639</v>
          </cell>
          <cell r="AJ337">
            <v>42405</v>
          </cell>
          <cell r="AK337">
            <v>42405</v>
          </cell>
          <cell r="AP337">
            <v>42597</v>
          </cell>
        </row>
        <row r="338">
          <cell r="A338">
            <v>3930</v>
          </cell>
          <cell r="B338" t="str">
            <v>COR3930</v>
          </cell>
          <cell r="C338" t="str">
            <v>GSR Data Extract</v>
          </cell>
          <cell r="E338" t="str">
            <v>PD-CLSD</v>
          </cell>
          <cell r="F338">
            <v>42544</v>
          </cell>
          <cell r="G338">
            <v>0</v>
          </cell>
          <cell r="H338">
            <v>42380</v>
          </cell>
          <cell r="I338">
            <v>42394</v>
          </cell>
          <cell r="J338">
            <v>0</v>
          </cell>
          <cell r="K338" t="str">
            <v>NNW</v>
          </cell>
          <cell r="L338" t="str">
            <v>NGD</v>
          </cell>
          <cell r="M338" t="str">
            <v>Sharu Patel</v>
          </cell>
          <cell r="N338" t="str">
            <v>ICAF 13/01/2016</v>
          </cell>
          <cell r="O338" t="str">
            <v>Lorraine Cave</v>
          </cell>
          <cell r="P338" t="str">
            <v>CO</v>
          </cell>
          <cell r="Q338" t="str">
            <v>CLOSED</v>
          </cell>
          <cell r="R338">
            <v>1</v>
          </cell>
          <cell r="S338">
            <v>42544</v>
          </cell>
          <cell r="U338">
            <v>42418</v>
          </cell>
          <cell r="V338">
            <v>42432</v>
          </cell>
          <cell r="AE338">
            <v>0</v>
          </cell>
          <cell r="AF338">
            <v>5</v>
          </cell>
          <cell r="AG338"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38">
            <v>42405</v>
          </cell>
          <cell r="AK338">
            <v>42405</v>
          </cell>
        </row>
        <row r="339">
          <cell r="A339">
            <v>3921</v>
          </cell>
          <cell r="B339" t="str">
            <v>COR3921</v>
          </cell>
          <cell r="C339" t="str">
            <v>Activity checks for withdrawn sites (black hole)</v>
          </cell>
          <cell r="E339" t="str">
            <v>BE-CLSD</v>
          </cell>
          <cell r="F339">
            <v>42503</v>
          </cell>
          <cell r="G339">
            <v>0</v>
          </cell>
          <cell r="H339">
            <v>42356</v>
          </cell>
          <cell r="I339">
            <v>42394</v>
          </cell>
          <cell r="J339">
            <v>0</v>
          </cell>
          <cell r="K339" t="str">
            <v>NNW</v>
          </cell>
          <cell r="L339" t="str">
            <v>NGD, SGN, WWU, NGN</v>
          </cell>
          <cell r="M339" t="str">
            <v>Colin Thomson</v>
          </cell>
          <cell r="N339" t="str">
            <v>ICAF - 20/01/2016</v>
          </cell>
          <cell r="O339" t="str">
            <v>Lorraine Cave</v>
          </cell>
          <cell r="P339" t="str">
            <v>CO</v>
          </cell>
          <cell r="Q339" t="str">
            <v>CLOSED</v>
          </cell>
          <cell r="R339">
            <v>1</v>
          </cell>
          <cell r="S339">
            <v>42503</v>
          </cell>
          <cell r="U339">
            <v>42415</v>
          </cell>
          <cell r="V339">
            <v>42429</v>
          </cell>
          <cell r="W339">
            <v>42503</v>
          </cell>
          <cell r="X339">
            <v>42503</v>
          </cell>
          <cell r="AE339">
            <v>1</v>
          </cell>
          <cell r="AF339">
            <v>3</v>
          </cell>
          <cell r="AG339"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39">
            <v>42412</v>
          </cell>
          <cell r="AK339">
            <v>42412</v>
          </cell>
        </row>
        <row r="340">
          <cell r="A340">
            <v>3704</v>
          </cell>
          <cell r="B340" t="str">
            <v>COR3704</v>
          </cell>
          <cell r="C340" t="str">
            <v>Creation of a Learning Management System</v>
          </cell>
          <cell r="E340" t="str">
            <v>PD-PROD</v>
          </cell>
          <cell r="F340">
            <v>42391</v>
          </cell>
          <cell r="G340">
            <v>0</v>
          </cell>
          <cell r="H340">
            <v>42142</v>
          </cell>
          <cell r="J340">
            <v>0</v>
          </cell>
          <cell r="N340" t="str">
            <v>ICAF 08/07/15_x000D_
 XEC 13/01/15_x000D_
Pre-sanction - 23/08/16</v>
          </cell>
          <cell r="O340" t="str">
            <v>Karen Anthony</v>
          </cell>
          <cell r="P340" t="str">
            <v>CR</v>
          </cell>
          <cell r="Q340" t="str">
            <v>LIVE</v>
          </cell>
          <cell r="R340">
            <v>0</v>
          </cell>
          <cell r="AE340">
            <v>0</v>
          </cell>
          <cell r="AF340">
            <v>6</v>
          </cell>
          <cell r="AG340" t="str">
            <v>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40">
            <v>42829</v>
          </cell>
        </row>
        <row r="341">
          <cell r="A341">
            <v>3939</v>
          </cell>
          <cell r="B341" t="str">
            <v>COR3939</v>
          </cell>
          <cell r="C341" t="str">
            <v>SGN IX Configuration Requirements</v>
          </cell>
          <cell r="D341">
            <v>42451</v>
          </cell>
          <cell r="E341" t="str">
            <v>PD-CLSD</v>
          </cell>
          <cell r="F341">
            <v>42807</v>
          </cell>
          <cell r="G341">
            <v>0</v>
          </cell>
          <cell r="H341">
            <v>42389</v>
          </cell>
          <cell r="J341">
            <v>0</v>
          </cell>
          <cell r="K341" t="str">
            <v>NNW</v>
          </cell>
          <cell r="L341" t="str">
            <v>SGN</v>
          </cell>
          <cell r="M341" t="str">
            <v>Colin Thomson</v>
          </cell>
          <cell r="N341" t="str">
            <v>ICAF 27/01/2016_x000D_
BER approved presanction- 22.03.16</v>
          </cell>
          <cell r="O341" t="str">
            <v>Darran Dredge</v>
          </cell>
          <cell r="P341" t="str">
            <v>CO</v>
          </cell>
          <cell r="Q341" t="str">
            <v>COMPLETE</v>
          </cell>
          <cell r="R341">
            <v>1</v>
          </cell>
          <cell r="S341">
            <v>42807</v>
          </cell>
          <cell r="V341">
            <v>42418</v>
          </cell>
          <cell r="W341">
            <v>42447</v>
          </cell>
          <cell r="X341">
            <v>42452</v>
          </cell>
          <cell r="Y341" t="str">
            <v>Pre- Sanction 22/03.2016</v>
          </cell>
          <cell r="Z341">
            <v>2121</v>
          </cell>
          <cell r="AA341">
            <v>2121</v>
          </cell>
          <cell r="AC341" t="str">
            <v>CLSD</v>
          </cell>
          <cell r="AD341">
            <v>42467</v>
          </cell>
          <cell r="AE341">
            <v>0</v>
          </cell>
          <cell r="AF341">
            <v>5</v>
          </cell>
          <cell r="AG341"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41" t="str">
            <v>CLSD</v>
          </cell>
          <cell r="AI341">
            <v>42590</v>
          </cell>
          <cell r="AP341">
            <v>42597</v>
          </cell>
        </row>
        <row r="342">
          <cell r="A342">
            <v>3960</v>
          </cell>
          <cell r="B342" t="str">
            <v>COR3960</v>
          </cell>
          <cell r="C342" t="str">
            <v>EU 2016 ‘Summer Release’</v>
          </cell>
          <cell r="D342">
            <v>42571</v>
          </cell>
          <cell r="E342" t="str">
            <v>PD-CLSD</v>
          </cell>
          <cell r="F342">
            <v>42807</v>
          </cell>
          <cell r="G342">
            <v>0</v>
          </cell>
          <cell r="H342">
            <v>42405</v>
          </cell>
          <cell r="I342">
            <v>42419</v>
          </cell>
          <cell r="J342">
            <v>0</v>
          </cell>
          <cell r="K342" t="str">
            <v>NNW</v>
          </cell>
          <cell r="L342" t="str">
            <v>NGT</v>
          </cell>
          <cell r="M342" t="str">
            <v>Beverley Viney</v>
          </cell>
          <cell r="N342" t="str">
            <v>ICAF 10.02.2016_x000D_
Start Up approved email 23/2/16_x000D_
Bus Case - Pre-sanction 15/06/16 _x000D_
BER pre-sanction 17/05/16</v>
          </cell>
          <cell r="O342" t="str">
            <v>Jessica Harris</v>
          </cell>
          <cell r="P342" t="str">
            <v>CO</v>
          </cell>
          <cell r="Q342" t="str">
            <v>COMPLETE</v>
          </cell>
          <cell r="R342">
            <v>0</v>
          </cell>
          <cell r="S342">
            <v>42442</v>
          </cell>
          <cell r="T342">
            <v>85106</v>
          </cell>
          <cell r="U342">
            <v>42461</v>
          </cell>
          <cell r="V342">
            <v>42475</v>
          </cell>
          <cell r="W342">
            <v>42507</v>
          </cell>
          <cell r="X342">
            <v>42507</v>
          </cell>
          <cell r="Y342" t="str">
            <v>Pre-Sanction 17/05/16</v>
          </cell>
          <cell r="Z342">
            <v>806894</v>
          </cell>
          <cell r="AC342" t="str">
            <v>SENT</v>
          </cell>
          <cell r="AD342">
            <v>42590</v>
          </cell>
          <cell r="AE342">
            <v>0</v>
          </cell>
          <cell r="AF342">
            <v>5</v>
          </cell>
          <cell r="AG342"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42" t="str">
            <v>CLSD</v>
          </cell>
          <cell r="AI342">
            <v>42716</v>
          </cell>
          <cell r="AJ342">
            <v>42445</v>
          </cell>
          <cell r="AK342">
            <v>42445</v>
          </cell>
          <cell r="AO342">
            <v>42596</v>
          </cell>
          <cell r="AP342">
            <v>42689</v>
          </cell>
        </row>
        <row r="343">
          <cell r="A343">
            <v>3951</v>
          </cell>
          <cell r="B343" t="str">
            <v>COR3951</v>
          </cell>
          <cell r="C343" t="str">
            <v>Transfer of Xoserve migrated data via EWS file</v>
          </cell>
          <cell r="E343" t="str">
            <v>PD-HOLD</v>
          </cell>
          <cell r="F343">
            <v>42594</v>
          </cell>
          <cell r="G343">
            <v>0</v>
          </cell>
          <cell r="H343">
            <v>42398</v>
          </cell>
          <cell r="I343">
            <v>42426</v>
          </cell>
          <cell r="J343">
            <v>0</v>
          </cell>
          <cell r="K343" t="str">
            <v>NNW</v>
          </cell>
          <cell r="L343" t="str">
            <v>NGD</v>
          </cell>
          <cell r="M343" t="str">
            <v>Ruth Cresswell/ Robin Howes</v>
          </cell>
          <cell r="N343" t="str">
            <v>ICAF 10/02/2016</v>
          </cell>
          <cell r="O343" t="str">
            <v>Dave Turpin</v>
          </cell>
          <cell r="P343" t="str">
            <v>CO</v>
          </cell>
          <cell r="Q343" t="str">
            <v>ON HOLD</v>
          </cell>
          <cell r="R343">
            <v>0</v>
          </cell>
          <cell r="AE343">
            <v>0</v>
          </cell>
          <cell r="AG343"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43">
            <v>42453</v>
          </cell>
          <cell r="AK343">
            <v>42453</v>
          </cell>
        </row>
        <row r="344">
          <cell r="A344">
            <v>3952</v>
          </cell>
          <cell r="B344" t="str">
            <v>COR3952</v>
          </cell>
          <cell r="C344" t="str">
            <v>L3 / L4 load of NG address DB via EWS file</v>
          </cell>
          <cell r="E344" t="str">
            <v>PD-HOLD</v>
          </cell>
          <cell r="F344">
            <v>42594</v>
          </cell>
          <cell r="G344">
            <v>0</v>
          </cell>
          <cell r="H344">
            <v>42398</v>
          </cell>
          <cell r="I344">
            <v>42426</v>
          </cell>
          <cell r="J344">
            <v>0</v>
          </cell>
          <cell r="K344" t="str">
            <v>NNW</v>
          </cell>
          <cell r="L344" t="str">
            <v>NGD</v>
          </cell>
          <cell r="M344" t="str">
            <v>Ruth Cresswell</v>
          </cell>
          <cell r="N344" t="str">
            <v>ICAF - 10/02/16</v>
          </cell>
          <cell r="P344" t="str">
            <v>CO</v>
          </cell>
          <cell r="Q344" t="str">
            <v>ON HOLD</v>
          </cell>
          <cell r="R344">
            <v>0</v>
          </cell>
          <cell r="AE344">
            <v>0</v>
          </cell>
          <cell r="AG344"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44">
            <v>42453</v>
          </cell>
          <cell r="AK344">
            <v>42453</v>
          </cell>
        </row>
        <row r="345">
          <cell r="A345">
            <v>3997</v>
          </cell>
          <cell r="B345" t="str">
            <v>COR3997</v>
          </cell>
          <cell r="C345" t="str">
            <v>Security requirement and invoice payment cycle for the Trading System Clearer - (UNC Modification 0568)</v>
          </cell>
          <cell r="D345">
            <v>42551</v>
          </cell>
          <cell r="E345" t="str">
            <v>PD-CLSD</v>
          </cell>
          <cell r="F345">
            <v>42627</v>
          </cell>
          <cell r="G345">
            <v>0</v>
          </cell>
          <cell r="H345">
            <v>42447</v>
          </cell>
          <cell r="I345">
            <v>42468</v>
          </cell>
          <cell r="J345">
            <v>0</v>
          </cell>
          <cell r="K345" t="str">
            <v>NNW</v>
          </cell>
          <cell r="L345" t="str">
            <v>NGT</v>
          </cell>
          <cell r="M345" t="str">
            <v>Beverley Viney</v>
          </cell>
          <cell r="N345" t="str">
            <v>ICAF - 23/03/2016_x000D_
Pre-sanction 24/05/2016</v>
          </cell>
          <cell r="O345" t="str">
            <v>Darran Dredge</v>
          </cell>
          <cell r="P345" t="str">
            <v>CO</v>
          </cell>
          <cell r="Q345" t="str">
            <v>COMPLETE</v>
          </cell>
          <cell r="R345">
            <v>0</v>
          </cell>
          <cell r="T345">
            <v>0</v>
          </cell>
          <cell r="U345">
            <v>42466</v>
          </cell>
          <cell r="V345">
            <v>42480</v>
          </cell>
          <cell r="W345">
            <v>42515</v>
          </cell>
          <cell r="Y345" t="str">
            <v>Pre-Sanction 24.05.16</v>
          </cell>
          <cell r="Z345">
            <v>7809</v>
          </cell>
          <cell r="AC345" t="str">
            <v>PROD</v>
          </cell>
          <cell r="AD345">
            <v>42565</v>
          </cell>
          <cell r="AE345">
            <v>0</v>
          </cell>
          <cell r="AF345">
            <v>5</v>
          </cell>
          <cell r="AG345"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345" t="str">
            <v>CLSD</v>
          </cell>
          <cell r="AI345">
            <v>42606</v>
          </cell>
          <cell r="AJ345">
            <v>42465</v>
          </cell>
          <cell r="AK345">
            <v>42465</v>
          </cell>
          <cell r="AM345">
            <v>42565</v>
          </cell>
          <cell r="AN345">
            <v>42565</v>
          </cell>
          <cell r="AO345">
            <v>42576</v>
          </cell>
          <cell r="AP345">
            <v>42608</v>
          </cell>
        </row>
        <row r="346">
          <cell r="A346">
            <v>3995</v>
          </cell>
          <cell r="B346" t="str">
            <v>COR3995</v>
          </cell>
          <cell r="C346" t="str">
            <v>Energy Theft Tip-off Service Data Provision</v>
          </cell>
          <cell r="D346">
            <v>42571</v>
          </cell>
          <cell r="E346" t="str">
            <v>PD-SENT</v>
          </cell>
          <cell r="F346">
            <v>42867</v>
          </cell>
          <cell r="G346">
            <v>0</v>
          </cell>
          <cell r="H346">
            <v>42444</v>
          </cell>
          <cell r="I346">
            <v>42468</v>
          </cell>
          <cell r="J346">
            <v>0</v>
          </cell>
          <cell r="K346" t="str">
            <v>NNW</v>
          </cell>
          <cell r="L346" t="str">
            <v>NGD, SGN, WWU, NGN</v>
          </cell>
          <cell r="M346" t="str">
            <v>Alex Ross-Shaw</v>
          </cell>
          <cell r="N346" t="str">
            <v>ICAF - 06/04/16_x000D_
Start Up / CAT-Email Pre-Sanction Group on 07.06.16_x000D_
BER Pre sanction -12/07/16</v>
          </cell>
          <cell r="O346" t="str">
            <v>Mark Pollard</v>
          </cell>
          <cell r="P346" t="str">
            <v>CO</v>
          </cell>
          <cell r="Q346" t="str">
            <v>LIVE</v>
          </cell>
          <cell r="R346">
            <v>0</v>
          </cell>
          <cell r="T346">
            <v>0</v>
          </cell>
          <cell r="U346">
            <v>42522</v>
          </cell>
          <cell r="V346">
            <v>42536</v>
          </cell>
          <cell r="W346">
            <v>42578</v>
          </cell>
          <cell r="X346">
            <v>42578</v>
          </cell>
          <cell r="Y346" t="str">
            <v>Pre-sanction 12/07/2016</v>
          </cell>
          <cell r="Z346">
            <v>12820</v>
          </cell>
          <cell r="AC346" t="str">
            <v>SENT</v>
          </cell>
          <cell r="AD346">
            <v>42572</v>
          </cell>
          <cell r="AE346">
            <v>0</v>
          </cell>
          <cell r="AF346">
            <v>3</v>
          </cell>
          <cell r="AG346" t="str">
            <v>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346" t="str">
            <v>SENT</v>
          </cell>
          <cell r="AJ346">
            <v>42475</v>
          </cell>
          <cell r="AK346">
            <v>42475</v>
          </cell>
          <cell r="AO346">
            <v>42826</v>
          </cell>
          <cell r="AP346">
            <v>42886</v>
          </cell>
        </row>
        <row r="347">
          <cell r="A347">
            <v>4018</v>
          </cell>
          <cell r="B347" t="str">
            <v>COR4018</v>
          </cell>
          <cell r="C347" t="str">
            <v>Separation of National Grid Gas Distribution Business</v>
          </cell>
          <cell r="E347" t="str">
            <v>PD-CLSD</v>
          </cell>
          <cell r="F347">
            <v>42618</v>
          </cell>
          <cell r="G347">
            <v>0</v>
          </cell>
          <cell r="H347">
            <v>42482</v>
          </cell>
          <cell r="J347">
            <v>0</v>
          </cell>
          <cell r="N347" t="str">
            <v>ICAF - 27/04/16</v>
          </cell>
          <cell r="O347" t="str">
            <v>David Williamson</v>
          </cell>
          <cell r="P347" t="str">
            <v>CR</v>
          </cell>
          <cell r="Q347" t="str">
            <v>CLOSED</v>
          </cell>
          <cell r="R347">
            <v>0</v>
          </cell>
          <cell r="S347">
            <v>42618</v>
          </cell>
          <cell r="AE347">
            <v>0</v>
          </cell>
          <cell r="AG347"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348">
          <cell r="A348">
            <v>4009</v>
          </cell>
          <cell r="B348" t="str">
            <v>COR4009</v>
          </cell>
          <cell r="C348" t="str">
            <v>Billing History by all NTS capacity / commodity related charges (applicable dates in 2014 to Nexus implementation)</v>
          </cell>
          <cell r="D348">
            <v>42570</v>
          </cell>
          <cell r="E348" t="str">
            <v>PD-IMPD</v>
          </cell>
          <cell r="F348">
            <v>42935</v>
          </cell>
          <cell r="G348">
            <v>0</v>
          </cell>
          <cell r="H348">
            <v>42472</v>
          </cell>
          <cell r="J348">
            <v>0</v>
          </cell>
          <cell r="K348" t="str">
            <v>NNW</v>
          </cell>
          <cell r="L348" t="str">
            <v>NGT</v>
          </cell>
          <cell r="M348" t="str">
            <v>Beverly Viney</v>
          </cell>
          <cell r="N348" t="str">
            <v>ICAF - 20/04/16_x000D_
Pre-Sanction - BER 14/06/16</v>
          </cell>
          <cell r="O348" t="str">
            <v>Mark Pollard</v>
          </cell>
          <cell r="P348" t="str">
            <v>CO</v>
          </cell>
          <cell r="Q348" t="str">
            <v>LIVE</v>
          </cell>
          <cell r="R348">
            <v>0</v>
          </cell>
          <cell r="T348">
            <v>0</v>
          </cell>
          <cell r="U348">
            <v>42527</v>
          </cell>
          <cell r="Y348" t="str">
            <v>Pre-Sanction</v>
          </cell>
          <cell r="Z348">
            <v>11662</v>
          </cell>
          <cell r="AA348">
            <v>11662</v>
          </cell>
          <cell r="AC348" t="str">
            <v>SENT</v>
          </cell>
          <cell r="AD348">
            <v>42580</v>
          </cell>
          <cell r="AE348">
            <v>0</v>
          </cell>
          <cell r="AF348">
            <v>5</v>
          </cell>
          <cell r="AG348" t="str">
            <v>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348">
            <v>42524</v>
          </cell>
          <cell r="AK348">
            <v>42524</v>
          </cell>
          <cell r="AL348">
            <v>42584</v>
          </cell>
          <cell r="AM348">
            <v>42580</v>
          </cell>
          <cell r="AO348">
            <v>42936</v>
          </cell>
          <cell r="AP348">
            <v>42957</v>
          </cell>
        </row>
        <row r="349">
          <cell r="A349">
            <v>4043</v>
          </cell>
          <cell r="B349" t="str">
            <v>COR4043</v>
          </cell>
          <cell r="C349" t="str">
            <v>DN Sales Outbound Services</v>
          </cell>
          <cell r="D349">
            <v>42790</v>
          </cell>
          <cell r="E349" t="str">
            <v>PD-PROD</v>
          </cell>
          <cell r="F349">
            <v>42803</v>
          </cell>
          <cell r="G349">
            <v>0</v>
          </cell>
          <cell r="H349">
            <v>42516</v>
          </cell>
          <cell r="I349">
            <v>42531</v>
          </cell>
          <cell r="J349">
            <v>0</v>
          </cell>
          <cell r="K349" t="str">
            <v>NNW</v>
          </cell>
          <cell r="L349" t="str">
            <v>NGD</v>
          </cell>
          <cell r="M349" t="str">
            <v>Chris Warner</v>
          </cell>
          <cell r="N349" t="str">
            <v>01/06/2017ss Case/BER approved at Pre-Sanction today</v>
          </cell>
          <cell r="O349" t="str">
            <v>Darran Dredge</v>
          </cell>
          <cell r="P349" t="str">
            <v>CO</v>
          </cell>
          <cell r="Q349" t="str">
            <v>LIVE</v>
          </cell>
          <cell r="R349">
            <v>1</v>
          </cell>
          <cell r="T349">
            <v>130000</v>
          </cell>
          <cell r="U349">
            <v>42538</v>
          </cell>
          <cell r="V349">
            <v>42552</v>
          </cell>
          <cell r="W349">
            <v>42613</v>
          </cell>
          <cell r="Y349" t="str">
            <v>Pre-sanction 15/11/16</v>
          </cell>
          <cell r="Z349">
            <v>2249460</v>
          </cell>
          <cell r="AC349" t="str">
            <v>SENT</v>
          </cell>
          <cell r="AD349">
            <v>42803</v>
          </cell>
          <cell r="AE349">
            <v>0</v>
          </cell>
          <cell r="AF349">
            <v>5</v>
          </cell>
          <cell r="AG349" t="str">
            <v>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49">
            <v>42545</v>
          </cell>
          <cell r="AL349">
            <v>42804</v>
          </cell>
          <cell r="AO349">
            <v>42887</v>
          </cell>
          <cell r="AP349">
            <v>43372</v>
          </cell>
        </row>
        <row r="350">
          <cell r="A350">
            <v>4042</v>
          </cell>
          <cell r="B350" t="str">
            <v>COR4042</v>
          </cell>
          <cell r="C350" t="str">
            <v>Provision of data via machine: machine mechanism for the provision of services including those envisaged by the Competition and Markets Authority (CMA) Data Requirement to support Price comparison Websites and British Gas API requirements to support their</v>
          </cell>
          <cell r="E350" t="str">
            <v>CO-CLSD</v>
          </cell>
          <cell r="F350">
            <v>42675</v>
          </cell>
          <cell r="G350">
            <v>0</v>
          </cell>
          <cell r="H350">
            <v>42517</v>
          </cell>
          <cell r="J350">
            <v>0</v>
          </cell>
          <cell r="M350" t="str">
            <v>n/a</v>
          </cell>
          <cell r="N350" t="str">
            <v>ICAF- 01/06/016</v>
          </cell>
          <cell r="O350" t="str">
            <v>Gareth Hepworth</v>
          </cell>
          <cell r="P350" t="str">
            <v>CR</v>
          </cell>
          <cell r="Q350" t="str">
            <v>CLOSED</v>
          </cell>
          <cell r="R350">
            <v>0</v>
          </cell>
          <cell r="AE350">
            <v>0</v>
          </cell>
          <cell r="AF350">
            <v>7</v>
          </cell>
          <cell r="AG350"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51">
          <cell r="A351">
            <v>4053</v>
          </cell>
          <cell r="B351" t="str">
            <v>COR4053</v>
          </cell>
          <cell r="C351" t="str">
            <v>Options Analysis for Sustaining Gemini</v>
          </cell>
          <cell r="D351">
            <v>42695</v>
          </cell>
          <cell r="E351" t="str">
            <v>PD-PROD</v>
          </cell>
          <cell r="F351">
            <v>42713</v>
          </cell>
          <cell r="G351">
            <v>0</v>
          </cell>
          <cell r="H351">
            <v>42538</v>
          </cell>
          <cell r="I351">
            <v>42552</v>
          </cell>
          <cell r="J351">
            <v>0</v>
          </cell>
          <cell r="K351" t="str">
            <v>NNW</v>
          </cell>
          <cell r="L351" t="str">
            <v>NGT</v>
          </cell>
          <cell r="M351" t="str">
            <v>Beverley Viney</v>
          </cell>
          <cell r="N351" t="str">
            <v>ICAF - 22/06/16_x000D_
Pre-Sanction 05/07/16_x000D_
Start-up apporach-   30/08/16_x000D_
Pre-Sanction 13/09/16 - Business Case/EAF/BER</v>
          </cell>
          <cell r="O351" t="str">
            <v>Hannah Reddy</v>
          </cell>
          <cell r="P351" t="str">
            <v>CO</v>
          </cell>
          <cell r="Q351" t="str">
            <v>LIVE</v>
          </cell>
          <cell r="R351">
            <v>0</v>
          </cell>
          <cell r="T351">
            <v>0</v>
          </cell>
          <cell r="U351">
            <v>42573</v>
          </cell>
          <cell r="V351">
            <v>42587</v>
          </cell>
          <cell r="W351">
            <v>42639</v>
          </cell>
          <cell r="X351">
            <v>42639</v>
          </cell>
          <cell r="Y351" t="str">
            <v>Pre-Sanction</v>
          </cell>
          <cell r="Z351">
            <v>396386</v>
          </cell>
          <cell r="AC351" t="str">
            <v>PROD</v>
          </cell>
          <cell r="AD351">
            <v>42713</v>
          </cell>
          <cell r="AE351">
            <v>0</v>
          </cell>
          <cell r="AF351">
            <v>5</v>
          </cell>
          <cell r="AG351" t="str">
            <v>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51">
            <v>42566</v>
          </cell>
          <cell r="AL351">
            <v>42709</v>
          </cell>
          <cell r="AM351">
            <v>42716</v>
          </cell>
          <cell r="AO351">
            <v>42951</v>
          </cell>
        </row>
        <row r="352">
          <cell r="A352">
            <v>3991</v>
          </cell>
          <cell r="B352" t="str">
            <v>COR3991</v>
          </cell>
          <cell r="C352" t="str">
            <v>Procurement for the PAF Administrator Role</v>
          </cell>
          <cell r="D352">
            <v>42655</v>
          </cell>
          <cell r="E352" t="str">
            <v>PD-IMPD</v>
          </cell>
          <cell r="F352">
            <v>42913</v>
          </cell>
          <cell r="G352">
            <v>0</v>
          </cell>
          <cell r="H352">
            <v>42440</v>
          </cell>
          <cell r="J352">
            <v>0</v>
          </cell>
          <cell r="K352" t="str">
            <v>NNW</v>
          </cell>
          <cell r="L352" t="str">
            <v>NGD, SGN, WWU, NG</v>
          </cell>
          <cell r="M352" t="str">
            <v>Robert Wigginton</v>
          </cell>
          <cell r="N352" t="str">
            <v>Deffered at ICAF on 23/03/16_x000D_
Approved ICAF 16/03/16_x000D_
Pre-sanction  - EQR, Start up &amp; PAT approved 16/08/16_x000D_
BER approved Pre-Sanction 20/09/16</v>
          </cell>
          <cell r="O352" t="str">
            <v>Mark Pollard</v>
          </cell>
          <cell r="P352" t="str">
            <v>CO</v>
          </cell>
          <cell r="Q352" t="str">
            <v>LIVE</v>
          </cell>
          <cell r="R352">
            <v>1</v>
          </cell>
          <cell r="T352">
            <v>10000</v>
          </cell>
          <cell r="U352">
            <v>42628</v>
          </cell>
          <cell r="W352">
            <v>42634</v>
          </cell>
          <cell r="X352">
            <v>42634</v>
          </cell>
          <cell r="Y352" t="str">
            <v>Pre-Sanction - 21.09.16</v>
          </cell>
          <cell r="Z352">
            <v>77145</v>
          </cell>
          <cell r="AC352" t="str">
            <v>SENT</v>
          </cell>
          <cell r="AD352">
            <v>42656</v>
          </cell>
          <cell r="AE352">
            <v>1</v>
          </cell>
          <cell r="AF352">
            <v>3</v>
          </cell>
          <cell r="AG352" t="str">
            <v>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52">
            <v>42599</v>
          </cell>
          <cell r="AM352">
            <v>42669</v>
          </cell>
          <cell r="AO352">
            <v>42912</v>
          </cell>
          <cell r="AP352">
            <v>42993</v>
          </cell>
        </row>
        <row r="353">
          <cell r="A353">
            <v>4073</v>
          </cell>
          <cell r="B353" t="str">
            <v>COR4073</v>
          </cell>
          <cell r="C353" t="str">
            <v>EU Phase 4A</v>
          </cell>
          <cell r="D353">
            <v>42717</v>
          </cell>
          <cell r="E353" t="str">
            <v>PD-PROD</v>
          </cell>
          <cell r="F353">
            <v>42727</v>
          </cell>
          <cell r="G353">
            <v>0</v>
          </cell>
          <cell r="H353">
            <v>42576</v>
          </cell>
          <cell r="I353">
            <v>42590</v>
          </cell>
          <cell r="J353">
            <v>0</v>
          </cell>
          <cell r="K353" t="str">
            <v>NNW</v>
          </cell>
          <cell r="L353" t="str">
            <v>NGT</v>
          </cell>
          <cell r="M353" t="str">
            <v>Beverley Viney</v>
          </cell>
          <cell r="N353" t="str">
            <v>ICAF - 03/08/16_x000D_
ICAF revised CO - 19.10.16 _x000D_
Pre-Sanction 09/08/16_x000D_
Pre-Sanction 18/10/16_x000D_
ICAF Revised CO 16/11/16_x000D_
Adjusted BER 06/12/16</v>
          </cell>
          <cell r="O353" t="str">
            <v>Rachel Addison</v>
          </cell>
          <cell r="P353" t="str">
            <v>CO</v>
          </cell>
          <cell r="Q353" t="str">
            <v>LIVE</v>
          </cell>
          <cell r="R353">
            <v>1</v>
          </cell>
          <cell r="T353">
            <v>50650</v>
          </cell>
          <cell r="U353">
            <v>42604</v>
          </cell>
          <cell r="V353">
            <v>42619</v>
          </cell>
          <cell r="Y353" t="str">
            <v>Pre Sanction</v>
          </cell>
          <cell r="Z353">
            <v>1970668</v>
          </cell>
          <cell r="AC353" t="str">
            <v>SENT</v>
          </cell>
          <cell r="AD353">
            <v>42727</v>
          </cell>
          <cell r="AE353">
            <v>1</v>
          </cell>
          <cell r="AF353">
            <v>5</v>
          </cell>
          <cell r="AG353" t="str">
            <v>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53">
            <v>42598</v>
          </cell>
          <cell r="AK353">
            <v>42598</v>
          </cell>
          <cell r="AL353">
            <v>42731</v>
          </cell>
          <cell r="AM353">
            <v>42727</v>
          </cell>
          <cell r="AN353">
            <v>42727</v>
          </cell>
          <cell r="AO353">
            <v>42960</v>
          </cell>
          <cell r="AP353">
            <v>43052</v>
          </cell>
        </row>
        <row r="354">
          <cell r="A354">
            <v>4079</v>
          </cell>
          <cell r="B354" t="str">
            <v>COR4079</v>
          </cell>
          <cell r="C354" t="str">
            <v>Reports required under UNC TPD V16.1 in legacy systems (reports required by Mod 520A)</v>
          </cell>
          <cell r="D354">
            <v>42683</v>
          </cell>
          <cell r="E354" t="str">
            <v>PD-SENT</v>
          </cell>
          <cell r="F354">
            <v>42878</v>
          </cell>
          <cell r="G354">
            <v>0</v>
          </cell>
          <cell r="H354">
            <v>42587</v>
          </cell>
          <cell r="I354">
            <v>42601</v>
          </cell>
          <cell r="J354">
            <v>0</v>
          </cell>
          <cell r="K354" t="str">
            <v>NNW</v>
          </cell>
          <cell r="L354" t="str">
            <v>NGD, SGN,WWU, NG</v>
          </cell>
          <cell r="M354" t="str">
            <v>Richard Pomroy</v>
          </cell>
          <cell r="N354" t="str">
            <v>ICAF - 10/08/16_x000D_
Pre-Sanction 30/08/16_x000D_
BER-Pre-Sanction 18/10/16</v>
          </cell>
          <cell r="O354" t="str">
            <v>Mark Pollard</v>
          </cell>
          <cell r="P354" t="str">
            <v>CO</v>
          </cell>
          <cell r="Q354" t="str">
            <v>LIVE</v>
          </cell>
          <cell r="R354">
            <v>1</v>
          </cell>
          <cell r="T354">
            <v>0</v>
          </cell>
          <cell r="U354">
            <v>42657</v>
          </cell>
          <cell r="W354">
            <v>42671</v>
          </cell>
          <cell r="Y354" t="str">
            <v>Pre Sanction</v>
          </cell>
          <cell r="Z354">
            <v>4910</v>
          </cell>
          <cell r="AC354" t="str">
            <v>SENT</v>
          </cell>
          <cell r="AD354">
            <v>42703</v>
          </cell>
          <cell r="AE354">
            <v>1</v>
          </cell>
          <cell r="AF354">
            <v>3</v>
          </cell>
          <cell r="AG354" t="str">
            <v>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354" t="str">
            <v>SENT</v>
          </cell>
          <cell r="AI354">
            <v>42878</v>
          </cell>
          <cell r="AJ354">
            <v>42614</v>
          </cell>
          <cell r="AK354">
            <v>42614</v>
          </cell>
          <cell r="AL354">
            <v>42697</v>
          </cell>
          <cell r="AO354">
            <v>42772</v>
          </cell>
          <cell r="AP354">
            <v>42886</v>
          </cell>
        </row>
        <row r="355">
          <cell r="A355">
            <v>4082</v>
          </cell>
          <cell r="B355" t="str">
            <v>COR4082</v>
          </cell>
          <cell r="C355" t="str">
            <v>Upgrade of Shared Components, Management Services and Network Switches</v>
          </cell>
          <cell r="E355" t="str">
            <v>PD-IMPD</v>
          </cell>
          <cell r="F355">
            <v>42867</v>
          </cell>
          <cell r="G355">
            <v>0</v>
          </cell>
          <cell r="H355">
            <v>42587</v>
          </cell>
          <cell r="J355">
            <v>0</v>
          </cell>
          <cell r="N355" t="str">
            <v>ICAF - 10/08/16_x000D_
Business case Pre-Sanction 09/08/16_x000D_
Start Up -Pre-Sanction 23/08/16_x000D_
PIA - Approved Via email 01/07/2017</v>
          </cell>
          <cell r="O355" t="str">
            <v>Parminder Dhir</v>
          </cell>
          <cell r="P355" t="str">
            <v>CR</v>
          </cell>
          <cell r="Q355" t="str">
            <v>LIVE</v>
          </cell>
          <cell r="R355">
            <v>0</v>
          </cell>
          <cell r="AE355">
            <v>0</v>
          </cell>
          <cell r="AF355">
            <v>7</v>
          </cell>
          <cell r="AG355" t="str">
            <v>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355">
            <v>42886</v>
          </cell>
          <cell r="AP355">
            <v>42978</v>
          </cell>
        </row>
        <row r="356">
          <cell r="A356">
            <v>3720</v>
          </cell>
          <cell r="B356" t="str">
            <v>COR3720</v>
          </cell>
          <cell r="C356" t="str">
            <v>Document Management System for Legal &amp; Compliance</v>
          </cell>
          <cell r="E356" t="str">
            <v>PD-PROD</v>
          </cell>
          <cell r="F356">
            <v>42811</v>
          </cell>
          <cell r="G356">
            <v>0</v>
          </cell>
          <cell r="H356">
            <v>42146</v>
          </cell>
          <cell r="J356">
            <v>0</v>
          </cell>
          <cell r="N356" t="str">
            <v>ICAF 31/08/16</v>
          </cell>
          <cell r="O356" t="str">
            <v>Gareth Hepworth</v>
          </cell>
          <cell r="P356" t="str">
            <v>CR</v>
          </cell>
          <cell r="Q356" t="str">
            <v>LIVE</v>
          </cell>
          <cell r="R356">
            <v>0</v>
          </cell>
          <cell r="AE356">
            <v>0</v>
          </cell>
          <cell r="AF356">
            <v>7</v>
          </cell>
          <cell r="AG356" t="str">
            <v>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row>
        <row r="357">
          <cell r="A357">
            <v>4043.1</v>
          </cell>
          <cell r="B357" t="str">
            <v>COR4043.1</v>
          </cell>
          <cell r="C357" t="str">
            <v>DN Sales (Outbound Services)</v>
          </cell>
          <cell r="D357">
            <v>42790</v>
          </cell>
          <cell r="E357" t="str">
            <v>PD-PROD</v>
          </cell>
          <cell r="F357">
            <v>42803</v>
          </cell>
          <cell r="G357">
            <v>0</v>
          </cell>
          <cell r="J357">
            <v>0</v>
          </cell>
          <cell r="P357" t="str">
            <v>CO</v>
          </cell>
          <cell r="Q357" t="str">
            <v>LIVE</v>
          </cell>
          <cell r="R357">
            <v>0</v>
          </cell>
          <cell r="AE357">
            <v>0</v>
          </cell>
          <cell r="AF357">
            <v>5</v>
          </cell>
          <cell r="AG357"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8">
          <cell r="A358">
            <v>4043.2</v>
          </cell>
          <cell r="B358" t="str">
            <v>COR4043.2</v>
          </cell>
          <cell r="C358" t="str">
            <v>DN Sales Outbound Services – DBI for current UK Link</v>
          </cell>
          <cell r="E358" t="str">
            <v>CO-RCVD</v>
          </cell>
          <cell r="F358">
            <v>42618</v>
          </cell>
          <cell r="G358">
            <v>0</v>
          </cell>
          <cell r="H358">
            <v>42516</v>
          </cell>
          <cell r="J358">
            <v>0</v>
          </cell>
          <cell r="O358" t="str">
            <v>Mark Pollard</v>
          </cell>
          <cell r="P358" t="str">
            <v>CO</v>
          </cell>
          <cell r="Q358" t="str">
            <v>LIVE</v>
          </cell>
          <cell r="R358">
            <v>0</v>
          </cell>
          <cell r="AE358">
            <v>0</v>
          </cell>
          <cell r="AF358">
            <v>5</v>
          </cell>
          <cell r="AG358"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9">
          <cell r="A359">
            <v>4043.3</v>
          </cell>
          <cell r="B359" t="str">
            <v>COR4043.3</v>
          </cell>
          <cell r="C359" t="str">
            <v>DN Sales Outbound Services – Operating costs for current UK Link</v>
          </cell>
          <cell r="E359" t="str">
            <v>CO-RCVD</v>
          </cell>
          <cell r="F359">
            <v>42618</v>
          </cell>
          <cell r="G359">
            <v>0</v>
          </cell>
          <cell r="J359">
            <v>0</v>
          </cell>
          <cell r="O359" t="str">
            <v>Mark Pollard</v>
          </cell>
          <cell r="P359" t="str">
            <v>CO</v>
          </cell>
          <cell r="Q359" t="str">
            <v>LIVE</v>
          </cell>
          <cell r="R359">
            <v>0</v>
          </cell>
          <cell r="AE359">
            <v>0</v>
          </cell>
          <cell r="AF359">
            <v>5</v>
          </cell>
          <cell r="AG359"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60">
          <cell r="A360">
            <v>4043.4</v>
          </cell>
          <cell r="B360" t="str">
            <v>COR4043.4</v>
          </cell>
          <cell r="C360" t="str">
            <v>DN Sales Outbound Services – Analysis on new UK Link</v>
          </cell>
          <cell r="E360" t="str">
            <v>CO-RCVD</v>
          </cell>
          <cell r="F360">
            <v>42618</v>
          </cell>
          <cell r="G360">
            <v>0</v>
          </cell>
          <cell r="J360">
            <v>0</v>
          </cell>
          <cell r="O360" t="str">
            <v>Mark Pollard</v>
          </cell>
          <cell r="P360" t="str">
            <v>CO</v>
          </cell>
          <cell r="Q360" t="str">
            <v>LIVE</v>
          </cell>
          <cell r="R360">
            <v>0</v>
          </cell>
          <cell r="AE360">
            <v>0</v>
          </cell>
          <cell r="AF360">
            <v>5</v>
          </cell>
          <cell r="AG360"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61">
          <cell r="A361">
            <v>4043.5</v>
          </cell>
          <cell r="B361" t="str">
            <v>COR4043.5</v>
          </cell>
          <cell r="C361" t="str">
            <v>DN Sales Outbound Services – DBI for new UK Link</v>
          </cell>
          <cell r="E361" t="str">
            <v>CO-RCVD</v>
          </cell>
          <cell r="F361">
            <v>42618</v>
          </cell>
          <cell r="G361">
            <v>0</v>
          </cell>
          <cell r="J361">
            <v>0</v>
          </cell>
          <cell r="O361" t="str">
            <v>Mark Pollard</v>
          </cell>
          <cell r="P361" t="str">
            <v>CO</v>
          </cell>
          <cell r="Q361" t="str">
            <v>LIVE</v>
          </cell>
          <cell r="R361">
            <v>0</v>
          </cell>
          <cell r="AE361">
            <v>0</v>
          </cell>
          <cell r="AF361">
            <v>5</v>
          </cell>
          <cell r="AG36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62">
          <cell r="A362">
            <v>4043.6</v>
          </cell>
          <cell r="B362" t="str">
            <v>COR4043.6</v>
          </cell>
          <cell r="C362" t="str">
            <v>DN Sales Outbound Services – Operating costs for new UK Link</v>
          </cell>
          <cell r="E362" t="str">
            <v>CO-RCVD</v>
          </cell>
          <cell r="F362">
            <v>42618</v>
          </cell>
          <cell r="G362">
            <v>0</v>
          </cell>
          <cell r="J362">
            <v>0</v>
          </cell>
          <cell r="O362" t="str">
            <v>Mark Pollard</v>
          </cell>
          <cell r="P362" t="str">
            <v>CO</v>
          </cell>
          <cell r="Q362" t="str">
            <v>LIVE</v>
          </cell>
          <cell r="R362">
            <v>0</v>
          </cell>
          <cell r="AE362">
            <v>0</v>
          </cell>
          <cell r="AF362">
            <v>5</v>
          </cell>
          <cell r="AG36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63">
          <cell r="A363">
            <v>4095</v>
          </cell>
          <cell r="B363" t="str">
            <v>COR4095</v>
          </cell>
          <cell r="C363" t="str">
            <v>Ad-hoc Interruption Auction – Autumn 2016</v>
          </cell>
          <cell r="E363" t="str">
            <v>CO-CLSD</v>
          </cell>
          <cell r="F363">
            <v>42751</v>
          </cell>
          <cell r="G363">
            <v>0</v>
          </cell>
          <cell r="H363">
            <v>42618</v>
          </cell>
          <cell r="J363">
            <v>0</v>
          </cell>
          <cell r="K363" t="str">
            <v>NNW</v>
          </cell>
          <cell r="L363" t="str">
            <v>NGN</v>
          </cell>
          <cell r="M363" t="str">
            <v>Joanna Ferguson</v>
          </cell>
          <cell r="N363" t="str">
            <v>ICAF - 07/09/16_x000D_
 Start Up Pre Sanction 20/09/16_x000D_
CR at ICAF 21/09/16</v>
          </cell>
          <cell r="O363" t="str">
            <v>Darran Dredge</v>
          </cell>
          <cell r="P363" t="str">
            <v>CO</v>
          </cell>
          <cell r="Q363" t="str">
            <v>CLOSED</v>
          </cell>
          <cell r="R363">
            <v>1</v>
          </cell>
          <cell r="S363">
            <v>42751</v>
          </cell>
          <cell r="AE363">
            <v>0</v>
          </cell>
          <cell r="AF363">
            <v>5</v>
          </cell>
          <cell r="AG363"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364">
          <cell r="A364">
            <v>4109</v>
          </cell>
          <cell r="B364" t="str">
            <v>COR4109</v>
          </cell>
          <cell r="C364" t="str">
            <v>Gemini User Test Environment</v>
          </cell>
          <cell r="E364" t="str">
            <v>PD-CLSD</v>
          </cell>
          <cell r="F364">
            <v>42978</v>
          </cell>
          <cell r="G364">
            <v>0</v>
          </cell>
          <cell r="H364">
            <v>42635</v>
          </cell>
          <cell r="J364">
            <v>0</v>
          </cell>
          <cell r="K364" t="str">
            <v>NNW</v>
          </cell>
          <cell r="L364" t="str">
            <v>NGT</v>
          </cell>
          <cell r="M364" t="str">
            <v>Beverley Viney</v>
          </cell>
          <cell r="N364" t="str">
            <v>ICAF - 28/09/16_x000D_
Pre-Sanction 31/01/17 - DCA</v>
          </cell>
          <cell r="O364" t="str">
            <v>Nicola Patmore</v>
          </cell>
          <cell r="P364" t="str">
            <v>CO</v>
          </cell>
          <cell r="Q364" t="str">
            <v>CLOSED</v>
          </cell>
          <cell r="R364">
            <v>1</v>
          </cell>
          <cell r="V364">
            <v>42649</v>
          </cell>
          <cell r="AE364">
            <v>0</v>
          </cell>
          <cell r="AF364">
            <v>5</v>
          </cell>
          <cell r="AG364"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365">
          <cell r="A365">
            <v>4112</v>
          </cell>
          <cell r="B365" t="str">
            <v>COR4112</v>
          </cell>
          <cell r="C365" t="str">
            <v>Microsoft Project Online Plus (MPOP) – Implementation of new PPM solution</v>
          </cell>
          <cell r="E365" t="str">
            <v>PD-PROD</v>
          </cell>
          <cell r="F365">
            <v>42648</v>
          </cell>
          <cell r="G365">
            <v>0</v>
          </cell>
          <cell r="H365">
            <v>42646</v>
          </cell>
          <cell r="J365">
            <v>0</v>
          </cell>
          <cell r="N365" t="str">
            <v>ICAF 05/10/16_x000D_
Start up and PAT tool via email by Pre-Sanc group- 18/10/16_x000D_
Pre-Sanction 25/10/16_x000D_
XEC approval 08/11/16_x000D_
Pre-Sancrion 20/006/17 - Revised Business Case</v>
          </cell>
          <cell r="O365" t="str">
            <v>Christina Francis</v>
          </cell>
          <cell r="P365" t="str">
            <v>CR</v>
          </cell>
          <cell r="Q365" t="str">
            <v>LIVE</v>
          </cell>
          <cell r="R365">
            <v>0</v>
          </cell>
          <cell r="AE365">
            <v>0</v>
          </cell>
          <cell r="AF365">
            <v>6</v>
          </cell>
          <cell r="AG365" t="str">
            <v>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365">
            <v>43004</v>
          </cell>
        </row>
        <row r="366">
          <cell r="A366">
            <v>4114</v>
          </cell>
          <cell r="B366" t="str">
            <v>COR4114</v>
          </cell>
          <cell r="C366" t="str">
            <v>iEP GCS Project Clock Change Testing</v>
          </cell>
          <cell r="D366">
            <v>42719</v>
          </cell>
          <cell r="E366" t="str">
            <v>PD-CLSD</v>
          </cell>
          <cell r="F366">
            <v>42902</v>
          </cell>
          <cell r="G366">
            <v>0</v>
          </cell>
          <cell r="H366">
            <v>42647</v>
          </cell>
          <cell r="J366">
            <v>0</v>
          </cell>
          <cell r="K366" t="str">
            <v>NNW</v>
          </cell>
          <cell r="L366" t="str">
            <v>NGT</v>
          </cell>
          <cell r="M366" t="str">
            <v>Desmond Seymour/ James Daniels</v>
          </cell>
          <cell r="N366" t="str">
            <v>ICAF 05/10/16_x000D_
start up doc- Pre-Sanction 18/10/16_x000D_
BER Pre-Sanction 01/11/16_x000D_
BC approved XEC 08/11/16</v>
          </cell>
          <cell r="O366" t="str">
            <v>Hannah Reddy</v>
          </cell>
          <cell r="P366" t="str">
            <v>CO</v>
          </cell>
          <cell r="Q366" t="str">
            <v>COMPLETE</v>
          </cell>
          <cell r="R366">
            <v>1</v>
          </cell>
          <cell r="V366">
            <v>42661</v>
          </cell>
          <cell r="W366">
            <v>42676</v>
          </cell>
          <cell r="Y366" t="str">
            <v>Pre-Sanction</v>
          </cell>
          <cell r="Z366">
            <v>1463</v>
          </cell>
          <cell r="AC366" t="str">
            <v>PNDG</v>
          </cell>
          <cell r="AE366">
            <v>0</v>
          </cell>
          <cell r="AF366">
            <v>5</v>
          </cell>
          <cell r="AG366"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366" t="str">
            <v>CLSD</v>
          </cell>
          <cell r="AI366">
            <v>42773</v>
          </cell>
          <cell r="AP366">
            <v>42751</v>
          </cell>
        </row>
        <row r="367">
          <cell r="A367">
            <v>4110</v>
          </cell>
          <cell r="B367" t="str">
            <v>COR4110</v>
          </cell>
          <cell r="C367" t="str">
            <v>Creation of a Service to Release Domestic Consumer Data to _x000D_
W’s &amp; TPI’s</v>
          </cell>
          <cell r="E367" t="str">
            <v>PD-IMPD</v>
          </cell>
          <cell r="F367">
            <v>42909</v>
          </cell>
          <cell r="G367">
            <v>0</v>
          </cell>
          <cell r="H367">
            <v>42655</v>
          </cell>
          <cell r="J367">
            <v>0</v>
          </cell>
          <cell r="K367" t="str">
            <v>NNW</v>
          </cell>
          <cell r="L367" t="str">
            <v>NGD,SGN,WWU,NGN</v>
          </cell>
          <cell r="M367" t="str">
            <v>Jo Ferguson</v>
          </cell>
          <cell r="N367" t="str">
            <v>ICAF - 12.10.16_x000D_
EQR Pre-Sanction 18/10/16_x000D_
Start-Up Pre-Sanction 01/11/16_x000D_
18/04/17 BC and BER approved at Pre-Sanction</v>
          </cell>
          <cell r="O367" t="str">
            <v>Mark Pollard</v>
          </cell>
          <cell r="P367" t="str">
            <v>CO</v>
          </cell>
          <cell r="Q367" t="str">
            <v>LIVE</v>
          </cell>
          <cell r="R367">
            <v>0</v>
          </cell>
          <cell r="T367">
            <v>89000</v>
          </cell>
          <cell r="U367">
            <v>42689</v>
          </cell>
          <cell r="V367">
            <v>42703</v>
          </cell>
          <cell r="W367">
            <v>42825</v>
          </cell>
          <cell r="X367">
            <v>42916</v>
          </cell>
          <cell r="Y367" t="str">
            <v>Pre Sanction</v>
          </cell>
          <cell r="AE367">
            <v>0</v>
          </cell>
          <cell r="AF367">
            <v>3</v>
          </cell>
          <cell r="AG367" t="str">
            <v>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367">
            <v>42669</v>
          </cell>
          <cell r="AK367">
            <v>42669</v>
          </cell>
          <cell r="AP367">
            <v>42978</v>
          </cell>
        </row>
        <row r="368">
          <cell r="A368">
            <v>4121</v>
          </cell>
          <cell r="B368" t="str">
            <v>COR4121</v>
          </cell>
          <cell r="C368" t="str">
            <v>AQ Review 2017</v>
          </cell>
          <cell r="E368" t="str">
            <v>PD-CLSD</v>
          </cell>
          <cell r="F368">
            <v>42905</v>
          </cell>
          <cell r="G368">
            <v>0</v>
          </cell>
          <cell r="H368">
            <v>42653</v>
          </cell>
          <cell r="J368">
            <v>0</v>
          </cell>
          <cell r="N368" t="str">
            <v>Vicky Palmer via email_x000D_
ICAF due to go for information on 19/10/16</v>
          </cell>
          <cell r="O368" t="str">
            <v>Emma Rose</v>
          </cell>
          <cell r="P368" t="str">
            <v>CR</v>
          </cell>
          <cell r="Q368" t="str">
            <v>CLOSED</v>
          </cell>
          <cell r="R368">
            <v>0</v>
          </cell>
          <cell r="AE368">
            <v>0</v>
          </cell>
          <cell r="AF368">
            <v>6</v>
          </cell>
          <cell r="AG368" t="str">
            <v>31/07/107 DC Email received with closedown docs._x000D_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369">
          <cell r="A369">
            <v>4117</v>
          </cell>
          <cell r="B369" t="str">
            <v>COR4117</v>
          </cell>
          <cell r="C369" t="str">
            <v>Transform Us</v>
          </cell>
          <cell r="E369" t="str">
            <v>PD-PROD</v>
          </cell>
          <cell r="F369">
            <v>42811</v>
          </cell>
          <cell r="G369">
            <v>0</v>
          </cell>
          <cell r="H369">
            <v>42648</v>
          </cell>
          <cell r="J369">
            <v>0</v>
          </cell>
          <cell r="N369" t="str">
            <v>ICAF - 26.10.16_x000D_
Business Case-Pre-Sanction 01/11/16_x000D_
BC approved XEC 08/11/16_x000D_
Revised BC Approved at Pre-Sanction 04/04/17</v>
          </cell>
          <cell r="O369" t="str">
            <v>Helen Pardoe</v>
          </cell>
          <cell r="P369" t="str">
            <v>CR</v>
          </cell>
          <cell r="Q369" t="str">
            <v>LIVE</v>
          </cell>
          <cell r="R369">
            <v>0</v>
          </cell>
          <cell r="AE369">
            <v>0</v>
          </cell>
          <cell r="AF369">
            <v>7</v>
          </cell>
          <cell r="AG369" t="str">
            <v>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369">
            <v>42853</v>
          </cell>
        </row>
        <row r="370">
          <cell r="A370">
            <v>4144</v>
          </cell>
          <cell r="B370" t="str">
            <v>COR4144</v>
          </cell>
          <cell r="C370" t="str">
            <v>iConversion</v>
          </cell>
          <cell r="E370" t="str">
            <v>PD-HOLD</v>
          </cell>
          <cell r="F370">
            <v>42797</v>
          </cell>
          <cell r="G370">
            <v>0</v>
          </cell>
          <cell r="H370">
            <v>42691</v>
          </cell>
          <cell r="I370">
            <v>42705</v>
          </cell>
          <cell r="J370">
            <v>0</v>
          </cell>
          <cell r="K370" t="str">
            <v>NNW</v>
          </cell>
          <cell r="L370" t="str">
            <v>NGT</v>
          </cell>
          <cell r="M370" t="str">
            <v>Beverley Viney</v>
          </cell>
          <cell r="N370" t="str">
            <v>ICAF - 23/11/16</v>
          </cell>
          <cell r="O370" t="str">
            <v>Nicola Patmore</v>
          </cell>
          <cell r="P370" t="str">
            <v>CO</v>
          </cell>
          <cell r="Q370" t="str">
            <v>ON HOLD</v>
          </cell>
          <cell r="R370">
            <v>1</v>
          </cell>
          <cell r="AE370">
            <v>0</v>
          </cell>
          <cell r="AF370">
            <v>5</v>
          </cell>
          <cell r="AG370" t="str">
            <v>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row>
        <row r="371">
          <cell r="A371">
            <v>4152</v>
          </cell>
          <cell r="B371" t="str">
            <v>COR4152</v>
          </cell>
          <cell r="C371" t="str">
            <v>SGN IX Configuration Requirements</v>
          </cell>
          <cell r="D371">
            <v>42727</v>
          </cell>
          <cell r="E371" t="str">
            <v>PD-POPD</v>
          </cell>
          <cell r="F371">
            <v>42741</v>
          </cell>
          <cell r="G371">
            <v>0</v>
          </cell>
          <cell r="H371">
            <v>42703</v>
          </cell>
          <cell r="J371">
            <v>0</v>
          </cell>
          <cell r="K371" t="str">
            <v>NNW</v>
          </cell>
          <cell r="L371" t="str">
            <v>SGN</v>
          </cell>
          <cell r="M371" t="str">
            <v>Hilary Chapman</v>
          </cell>
          <cell r="N371" t="str">
            <v>ICAF 30/11/16</v>
          </cell>
          <cell r="O371" t="str">
            <v>Lorraine Cave</v>
          </cell>
          <cell r="P371" t="str">
            <v>CO</v>
          </cell>
          <cell r="Q371" t="str">
            <v>LIVE</v>
          </cell>
          <cell r="R371">
            <v>0</v>
          </cell>
          <cell r="V371">
            <v>42717</v>
          </cell>
          <cell r="W371">
            <v>43091</v>
          </cell>
          <cell r="Y371" t="str">
            <v>Pre Sanction via email</v>
          </cell>
          <cell r="Z371">
            <v>1542</v>
          </cell>
          <cell r="AE371">
            <v>0</v>
          </cell>
          <cell r="AF371">
            <v>5</v>
          </cell>
          <cell r="AG371" t="str">
            <v>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row>
        <row r="372">
          <cell r="A372">
            <v>4148</v>
          </cell>
          <cell r="B372" t="str">
            <v>COR4148</v>
          </cell>
          <cell r="C372" t="str">
            <v>EU Interfaces Simulator (EUSIM)</v>
          </cell>
          <cell r="E372" t="str">
            <v>PD-CLSD</v>
          </cell>
          <cell r="F372">
            <v>42902</v>
          </cell>
          <cell r="G372">
            <v>0</v>
          </cell>
          <cell r="H372">
            <v>42699</v>
          </cell>
          <cell r="J372">
            <v>0</v>
          </cell>
          <cell r="N372" t="str">
            <v>ICAF 30/11/16_x000D_
BUS case - Pre-sanction 06/12/16_x000D_
Start Up/PAT Tool approved via email 23/12/16</v>
          </cell>
          <cell r="O372" t="str">
            <v>Nicola Patmore</v>
          </cell>
          <cell r="P372" t="str">
            <v>CR</v>
          </cell>
          <cell r="Q372" t="str">
            <v>COMPLETE</v>
          </cell>
          <cell r="R372">
            <v>0</v>
          </cell>
          <cell r="AE372">
            <v>0</v>
          </cell>
          <cell r="AF372">
            <v>6</v>
          </cell>
          <cell r="AG372"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372">
            <v>42863</v>
          </cell>
        </row>
        <row r="373">
          <cell r="A373">
            <v>4149</v>
          </cell>
          <cell r="B373" t="str">
            <v>COR4149</v>
          </cell>
          <cell r="C373" t="str">
            <v>NG Gateway Migration</v>
          </cell>
          <cell r="D373">
            <v>42929</v>
          </cell>
          <cell r="E373" t="str">
            <v>CA-RCVD</v>
          </cell>
          <cell r="F373">
            <v>42929</v>
          </cell>
          <cell r="G373">
            <v>0</v>
          </cell>
          <cell r="H373">
            <v>42702</v>
          </cell>
          <cell r="I373">
            <v>42809</v>
          </cell>
          <cell r="J373">
            <v>0</v>
          </cell>
          <cell r="K373" t="str">
            <v>NNW</v>
          </cell>
          <cell r="L373" t="str">
            <v>NGT</v>
          </cell>
          <cell r="N373" t="str">
            <v>ICAF 30/11/16_x000D_
ICAF 25/02/17 Revised CO_x000D_
Pre-Sanction 13/06/17 BC &amp; BER</v>
          </cell>
          <cell r="O373" t="str">
            <v>Nicola Patmore</v>
          </cell>
          <cell r="P373" t="str">
            <v>CO</v>
          </cell>
          <cell r="Q373" t="str">
            <v>LIVE</v>
          </cell>
          <cell r="R373">
            <v>1</v>
          </cell>
          <cell r="T373">
            <v>7000</v>
          </cell>
          <cell r="U373">
            <v>42818</v>
          </cell>
          <cell r="V373">
            <v>42860</v>
          </cell>
          <cell r="W373">
            <v>42913</v>
          </cell>
          <cell r="X373">
            <v>42926</v>
          </cell>
          <cell r="AE373">
            <v>0</v>
          </cell>
          <cell r="AF373">
            <v>5</v>
          </cell>
          <cell r="AG373" t="str">
            <v>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373">
            <v>42817</v>
          </cell>
          <cell r="AK373">
            <v>42817</v>
          </cell>
        </row>
        <row r="374">
          <cell r="A374">
            <v>4161</v>
          </cell>
          <cell r="B374" t="str">
            <v>COR4161</v>
          </cell>
          <cell r="C374" t="str">
            <v>Provision of Access to Domestic Consumer Data for PCW’s and TPI’s via Data Enquiry (DES)</v>
          </cell>
          <cell r="D374">
            <v>42759</v>
          </cell>
          <cell r="E374" t="str">
            <v>PD-POPD</v>
          </cell>
          <cell r="F374">
            <v>43696</v>
          </cell>
          <cell r="G374">
            <v>0</v>
          </cell>
          <cell r="H374">
            <v>42716</v>
          </cell>
          <cell r="I374">
            <v>42727</v>
          </cell>
          <cell r="J374">
            <v>0</v>
          </cell>
          <cell r="K374" t="str">
            <v>NNW</v>
          </cell>
          <cell r="L374" t="str">
            <v>NGD SSGN WWU NGN</v>
          </cell>
          <cell r="M374" t="str">
            <v>Joanna Ferguson/Shanna Key</v>
          </cell>
          <cell r="N374" t="str">
            <v>ICAF 14/12/16_x000D_
Pre-Sanction 17/01/17 Start up &amp; BER</v>
          </cell>
          <cell r="O374" t="str">
            <v>Emma Rose</v>
          </cell>
          <cell r="P374" t="str">
            <v>CO</v>
          </cell>
          <cell r="Q374" t="str">
            <v>LIVE</v>
          </cell>
          <cell r="R374">
            <v>1</v>
          </cell>
          <cell r="T374">
            <v>0</v>
          </cell>
          <cell r="U374">
            <v>42727</v>
          </cell>
          <cell r="V374">
            <v>42746</v>
          </cell>
          <cell r="W374">
            <v>42759</v>
          </cell>
          <cell r="Y374" t="str">
            <v>Pre-Sanction</v>
          </cell>
          <cell r="Z374">
            <v>9923</v>
          </cell>
          <cell r="AC374" t="str">
            <v>SENT</v>
          </cell>
          <cell r="AD374">
            <v>42773</v>
          </cell>
          <cell r="AE374">
            <v>1</v>
          </cell>
          <cell r="AF374">
            <v>3</v>
          </cell>
          <cell r="AG374" t="str">
            <v>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H374" t="str">
            <v>CLSD</v>
          </cell>
          <cell r="AI374">
            <v>42997</v>
          </cell>
          <cell r="AJ374">
            <v>42727</v>
          </cell>
          <cell r="AL374">
            <v>42773</v>
          </cell>
          <cell r="AO374">
            <v>42794</v>
          </cell>
        </row>
        <row r="375">
          <cell r="A375">
            <v>4160</v>
          </cell>
          <cell r="B375" t="str">
            <v>COR4160</v>
          </cell>
          <cell r="C375" t="str">
            <v>Provision of data for TRAS relating to permission provided in UNC0574</v>
          </cell>
          <cell r="E375" t="str">
            <v>PD-HOLD</v>
          </cell>
          <cell r="F375">
            <v>42718</v>
          </cell>
          <cell r="G375">
            <v>0</v>
          </cell>
          <cell r="H375">
            <v>42713</v>
          </cell>
          <cell r="J375">
            <v>0</v>
          </cell>
          <cell r="M375" t="str">
            <v>Joanna Ferguson</v>
          </cell>
          <cell r="N375" t="str">
            <v>ICAF 14/12/16</v>
          </cell>
          <cell r="O375" t="str">
            <v>Lorraine Cave</v>
          </cell>
          <cell r="P375" t="str">
            <v>CO</v>
          </cell>
          <cell r="Q375" t="str">
            <v>ON HOLD</v>
          </cell>
          <cell r="R375">
            <v>1</v>
          </cell>
          <cell r="AE375">
            <v>0</v>
          </cell>
          <cell r="AF375">
            <v>3</v>
          </cell>
          <cell r="AG375" t="str">
            <v>21/12/16 DC Email received from CH to say they will be putting this project on hold until further notice._x000D_
21/12/16 DC This was approved at ICAF 14/12 with open actions.  DD has agreed to send a acknowledgement out to the networks, also the EQIR is due Friday.</v>
          </cell>
        </row>
        <row r="376">
          <cell r="A376">
            <v>4172</v>
          </cell>
          <cell r="B376" t="str">
            <v>COR4172</v>
          </cell>
          <cell r="C376" t="str">
            <v>Monthly Nomination Referral Report</v>
          </cell>
          <cell r="D376">
            <v>42822</v>
          </cell>
          <cell r="E376" t="str">
            <v>PD-CLSD</v>
          </cell>
          <cell r="F376">
            <v>42902</v>
          </cell>
          <cell r="G376">
            <v>0</v>
          </cell>
          <cell r="H376">
            <v>42745</v>
          </cell>
          <cell r="J376">
            <v>0</v>
          </cell>
          <cell r="K376" t="str">
            <v>NNW</v>
          </cell>
          <cell r="L376" t="str">
            <v>SSGN,NGD,WWU,NGN</v>
          </cell>
          <cell r="M376" t="str">
            <v>Shanna Key</v>
          </cell>
          <cell r="N376" t="str">
            <v>ICAF 18/01/17_x000D_
BER - Pre-Sanction Review Group 03/02/17</v>
          </cell>
          <cell r="O376" t="str">
            <v>Lorraine Cave</v>
          </cell>
          <cell r="P376" t="str">
            <v>CO</v>
          </cell>
          <cell r="Q376" t="str">
            <v>COMPLETE</v>
          </cell>
          <cell r="R376">
            <v>0</v>
          </cell>
          <cell r="AE376">
            <v>0</v>
          </cell>
          <cell r="AF376">
            <v>3</v>
          </cell>
          <cell r="AG376"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376" t="str">
            <v>CLSD</v>
          </cell>
          <cell r="AI376">
            <v>42867</v>
          </cell>
          <cell r="AP376">
            <v>42832</v>
          </cell>
        </row>
        <row r="377">
          <cell r="A377">
            <v>4183</v>
          </cell>
          <cell r="B377" t="str">
            <v>COR4183</v>
          </cell>
          <cell r="C377" t="str">
            <v>XP/Office 2003 upgrade to Windows 7/Office 2010</v>
          </cell>
          <cell r="E377" t="str">
            <v>PD-CLSD</v>
          </cell>
          <cell r="F377">
            <v>42955</v>
          </cell>
          <cell r="G377">
            <v>0</v>
          </cell>
          <cell r="H377">
            <v>42765</v>
          </cell>
          <cell r="J377">
            <v>0</v>
          </cell>
          <cell r="N377" t="str">
            <v>ICAF 01/02/2017_x000D_
Pre-Sanction Approval via Email - Start Up approach 16 02 16</v>
          </cell>
          <cell r="O377" t="str">
            <v>Emma Rose</v>
          </cell>
          <cell r="P377" t="str">
            <v>CR</v>
          </cell>
          <cell r="Q377" t="str">
            <v>CLOSED</v>
          </cell>
          <cell r="R377">
            <v>0</v>
          </cell>
          <cell r="AE377">
            <v>0</v>
          </cell>
          <cell r="AF377">
            <v>7</v>
          </cell>
          <cell r="AG377"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378">
          <cell r="A378">
            <v>4186</v>
          </cell>
          <cell r="B378" t="str">
            <v>COR4186</v>
          </cell>
          <cell r="C378" t="str">
            <v>UK Link Future Release Analysis</v>
          </cell>
          <cell r="E378" t="str">
            <v>CO-RCVD</v>
          </cell>
          <cell r="F378">
            <v>42767</v>
          </cell>
          <cell r="G378">
            <v>0</v>
          </cell>
          <cell r="H378">
            <v>42765</v>
          </cell>
          <cell r="J378">
            <v>0</v>
          </cell>
          <cell r="N378" t="str">
            <v>ICAF 01/02/17_x000D_
Start Up Pre-Sanction 28/02/17_x000D_
Business Case Via Pre-Sanction email approval</v>
          </cell>
          <cell r="O378" t="str">
            <v>Lee Chambers</v>
          </cell>
          <cell r="P378" t="str">
            <v>CR</v>
          </cell>
          <cell r="Q378" t="str">
            <v>LIVE</v>
          </cell>
          <cell r="R378">
            <v>0</v>
          </cell>
          <cell r="AE378">
            <v>0</v>
          </cell>
          <cell r="AF378">
            <v>7</v>
          </cell>
          <cell r="AG378" t="str">
            <v>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row>
        <row r="379">
          <cell r="A379">
            <v>4228</v>
          </cell>
          <cell r="B379" t="str">
            <v>COR4228</v>
          </cell>
          <cell r="C379" t="str">
            <v>Gemini Data Extract / SME support</v>
          </cell>
          <cell r="D379">
            <v>42835</v>
          </cell>
          <cell r="E379" t="str">
            <v>PD-CLSD</v>
          </cell>
          <cell r="F379">
            <v>42955</v>
          </cell>
          <cell r="G379">
            <v>0</v>
          </cell>
          <cell r="H379">
            <v>42801</v>
          </cell>
          <cell r="J379">
            <v>0</v>
          </cell>
          <cell r="K379" t="str">
            <v>NNW</v>
          </cell>
          <cell r="L379" t="str">
            <v>NGT</v>
          </cell>
          <cell r="M379" t="str">
            <v>Beverley Viney</v>
          </cell>
          <cell r="N379" t="str">
            <v>ICAF 08/03/2017_x000D_
Pre-Sanction 28/03/17 BER</v>
          </cell>
          <cell r="O379" t="str">
            <v>Hannah Reddy</v>
          </cell>
          <cell r="P379" t="str">
            <v>CO</v>
          </cell>
          <cell r="Q379" t="str">
            <v>COMPLETE</v>
          </cell>
          <cell r="R379">
            <v>0</v>
          </cell>
          <cell r="X379">
            <v>42824</v>
          </cell>
          <cell r="Y379" t="str">
            <v>Pre Sanction</v>
          </cell>
          <cell r="Z379">
            <v>10936</v>
          </cell>
          <cell r="AE379">
            <v>0</v>
          </cell>
          <cell r="AF379">
            <v>5</v>
          </cell>
          <cell r="AG379"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379" t="str">
            <v>CLSD</v>
          </cell>
          <cell r="AI379">
            <v>42899</v>
          </cell>
        </row>
        <row r="380">
          <cell r="A380">
            <v>4242</v>
          </cell>
          <cell r="B380" t="str">
            <v>COR4242</v>
          </cell>
          <cell r="C380" t="str">
            <v>Monthly provision of national S&amp;U statistics</v>
          </cell>
          <cell r="D380">
            <v>42914</v>
          </cell>
          <cell r="E380" t="str">
            <v>CO-RCVD</v>
          </cell>
          <cell r="F380">
            <v>42837</v>
          </cell>
          <cell r="G380">
            <v>0</v>
          </cell>
          <cell r="H380">
            <v>42815</v>
          </cell>
          <cell r="J380">
            <v>0</v>
          </cell>
          <cell r="K380" t="str">
            <v>ADN</v>
          </cell>
          <cell r="L380" t="str">
            <v>NGD SSGN WWU NE</v>
          </cell>
          <cell r="M380" t="str">
            <v>Joanna Ferguson</v>
          </cell>
          <cell r="N380" t="str">
            <v>ICAF 12/04/17</v>
          </cell>
          <cell r="O380" t="str">
            <v>Lorraine Cave</v>
          </cell>
          <cell r="P380" t="str">
            <v>CO</v>
          </cell>
          <cell r="Q380" t="str">
            <v>LIVE</v>
          </cell>
          <cell r="R380">
            <v>0</v>
          </cell>
          <cell r="AE380">
            <v>0</v>
          </cell>
          <cell r="AF380">
            <v>5</v>
          </cell>
          <cell r="AG380" t="str">
            <v>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AP380">
            <v>42947</v>
          </cell>
        </row>
        <row r="381">
          <cell r="A381">
            <v>4248</v>
          </cell>
          <cell r="B381" t="str">
            <v>COR4248</v>
          </cell>
          <cell r="C381" t="str">
            <v>Quarterly smart metering reporting for HS&amp;E and GDNs</v>
          </cell>
          <cell r="E381" t="str">
            <v>PD-CLSD</v>
          </cell>
          <cell r="F381">
            <v>42913</v>
          </cell>
          <cell r="G381">
            <v>0</v>
          </cell>
          <cell r="H381">
            <v>42816</v>
          </cell>
          <cell r="J381">
            <v>0</v>
          </cell>
          <cell r="K381" t="str">
            <v>ADN</v>
          </cell>
          <cell r="L381" t="str">
            <v>NGD SSGN WWU NGN</v>
          </cell>
          <cell r="M381" t="str">
            <v>Joanna Ferguson</v>
          </cell>
          <cell r="N381" t="str">
            <v>ICAF 12/04/17</v>
          </cell>
          <cell r="O381" t="str">
            <v>Lorraine Cave</v>
          </cell>
          <cell r="P381" t="str">
            <v>CO</v>
          </cell>
          <cell r="Q381" t="str">
            <v>CLOSED</v>
          </cell>
          <cell r="R381">
            <v>0</v>
          </cell>
          <cell r="AE381">
            <v>0</v>
          </cell>
          <cell r="AF381">
            <v>5</v>
          </cell>
          <cell r="AG381" t="str">
            <v>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v>
          </cell>
          <cell r="AP381">
            <v>42947</v>
          </cell>
        </row>
        <row r="382">
          <cell r="A382">
            <v>4216</v>
          </cell>
          <cell r="B382" t="str">
            <v>COR4216</v>
          </cell>
          <cell r="C382" t="str">
            <v>API Platform Implementation</v>
          </cell>
          <cell r="E382" t="str">
            <v>PD-PROD</v>
          </cell>
          <cell r="F382">
            <v>42926</v>
          </cell>
          <cell r="G382">
            <v>0</v>
          </cell>
          <cell r="H382">
            <v>42769</v>
          </cell>
          <cell r="J382">
            <v>0</v>
          </cell>
          <cell r="N382" t="str">
            <v>ICAF 03/05/17_x000D_
Pre-Sanction 13/06/17 - BC</v>
          </cell>
          <cell r="O382" t="str">
            <v>Mark Pollard</v>
          </cell>
          <cell r="P382" t="str">
            <v>CR</v>
          </cell>
          <cell r="Q382" t="str">
            <v>LIVE</v>
          </cell>
          <cell r="R382">
            <v>0</v>
          </cell>
          <cell r="AE382">
            <v>0</v>
          </cell>
          <cell r="AG382" t="str">
            <v>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O382">
            <v>43034</v>
          </cell>
          <cell r="AP382">
            <v>43073</v>
          </cell>
        </row>
        <row r="383">
          <cell r="A383">
            <v>4246</v>
          </cell>
          <cell r="B383" t="str">
            <v>COR4246</v>
          </cell>
          <cell r="C383" t="str">
            <v>UKDCC4148 – Xoserve Impact – GlobalScape &amp; BFTS Interfaces</v>
          </cell>
          <cell r="D383">
            <v>42893</v>
          </cell>
          <cell r="E383" t="str">
            <v>PD-PROD</v>
          </cell>
          <cell r="F383">
            <v>42954</v>
          </cell>
          <cell r="G383">
            <v>0</v>
          </cell>
          <cell r="H383">
            <v>42816</v>
          </cell>
          <cell r="J383">
            <v>0</v>
          </cell>
          <cell r="K383" t="str">
            <v>TNO</v>
          </cell>
          <cell r="L383" t="str">
            <v>NGT</v>
          </cell>
          <cell r="M383" t="str">
            <v>Beverley Viney</v>
          </cell>
          <cell r="N383" t="str">
            <v>ICAF 29/03/17_x000D_
Pre-Sanction 30/05/17 - BER_x000D_
Pre-Sanction 13/06/17 - Start Up Approach</v>
          </cell>
          <cell r="O383" t="str">
            <v>Nicola Patmore</v>
          </cell>
          <cell r="P383" t="str">
            <v>CO</v>
          </cell>
          <cell r="Q383" t="str">
            <v>LIVE</v>
          </cell>
          <cell r="R383">
            <v>0</v>
          </cell>
          <cell r="Y383" t="str">
            <v>Pre-Sanction</v>
          </cell>
          <cell r="Z383">
            <v>750</v>
          </cell>
          <cell r="AE383">
            <v>0</v>
          </cell>
          <cell r="AF383">
            <v>5</v>
          </cell>
          <cell r="AG383" t="str">
            <v>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AP383">
            <v>43006</v>
          </cell>
        </row>
        <row r="384">
          <cell r="A384">
            <v>4262</v>
          </cell>
          <cell r="B384" t="str">
            <v>CP4262</v>
          </cell>
          <cell r="C384" t="str">
            <v>EU/GB Charging 2018/19 Gas Regulatory Change Feasibility and Analysis</v>
          </cell>
          <cell r="D384">
            <v>42916</v>
          </cell>
          <cell r="E384" t="str">
            <v>CA-RCVD</v>
          </cell>
          <cell r="F384">
            <v>42916</v>
          </cell>
          <cell r="G384">
            <v>0</v>
          </cell>
          <cell r="H384">
            <v>42850</v>
          </cell>
          <cell r="J384">
            <v>0</v>
          </cell>
          <cell r="M384" t="str">
            <v>Beverley Viney</v>
          </cell>
          <cell r="N384" t="str">
            <v>ICAF - 17/05/17_x000D_
Pre-Sanction 24/05/17 via email_x000D_
Pre-Sanction 20/06/17 - BER</v>
          </cell>
          <cell r="O384" t="str">
            <v>Hannah Reddy</v>
          </cell>
          <cell r="P384" t="str">
            <v>CO</v>
          </cell>
          <cell r="Q384" t="str">
            <v>LIVE</v>
          </cell>
          <cell r="R384">
            <v>0</v>
          </cell>
          <cell r="U384">
            <v>42901</v>
          </cell>
          <cell r="W384">
            <v>42906</v>
          </cell>
          <cell r="AE384">
            <v>0</v>
          </cell>
          <cell r="AG384" t="str">
            <v>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384">
            <v>42886</v>
          </cell>
          <cell r="AO384">
            <v>43000</v>
          </cell>
          <cell r="AP384">
            <v>43028</v>
          </cell>
        </row>
      </sheetData>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Business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Infrastructure General 17-18</v>
          </cell>
          <cell r="E11">
            <v>7.0609896274971273E-2</v>
          </cell>
          <cell r="F11">
            <v>0.52273607473192829</v>
          </cell>
          <cell r="G11">
            <v>1.0933466148920393E-2</v>
          </cell>
          <cell r="H11">
            <v>0.39572056284418</v>
          </cell>
          <cell r="I11" t="str">
            <v>N</v>
          </cell>
        </row>
        <row r="15">
          <cell r="B15" t="str">
            <v>INT_1718_03</v>
          </cell>
          <cell r="C15">
            <v>1072</v>
          </cell>
          <cell r="D15" t="str">
            <v>Gemini Sustaining and Replatforming 17-18</v>
          </cell>
          <cell r="E15">
            <v>1</v>
          </cell>
          <cell r="I15" t="str">
            <v>N</v>
          </cell>
        </row>
        <row r="16">
          <cell r="B16" t="str">
            <v>INT_1718_04</v>
          </cell>
          <cell r="C16">
            <v>1020</v>
          </cell>
          <cell r="D16" t="str">
            <v>DN sales outbound services 17-18</v>
          </cell>
          <cell r="E16">
            <v>1</v>
          </cell>
          <cell r="I16" t="str">
            <v>N</v>
          </cell>
        </row>
        <row r="17">
          <cell r="B17" t="str">
            <v>INT_1718_05</v>
          </cell>
          <cell r="C17">
            <v>3060</v>
          </cell>
          <cell r="D17" t="str">
            <v>DN Sales Inbound &amp; GSA 17-18</v>
          </cell>
          <cell r="E17">
            <v>7.0609896274971273E-2</v>
          </cell>
          <cell r="F17">
            <v>0.52273607473192829</v>
          </cell>
          <cell r="G17">
            <v>1.0933466148920393E-2</v>
          </cell>
          <cell r="H17">
            <v>0.39572056284418</v>
          </cell>
          <cell r="I17" t="str">
            <v>N</v>
          </cell>
        </row>
        <row r="18">
          <cell r="B18" t="str">
            <v>INT_1718_06</v>
          </cell>
          <cell r="C18">
            <v>11984</v>
          </cell>
          <cell r="D18" t="str">
            <v>UK Link Programme 17/18</v>
          </cell>
          <cell r="E18">
            <v>0.11</v>
          </cell>
          <cell r="F18">
            <v>0.89</v>
          </cell>
          <cell r="I18" t="str">
            <v>N</v>
          </cell>
        </row>
        <row r="19">
          <cell r="B19" t="str">
            <v>INT_1718_07</v>
          </cell>
          <cell r="C19">
            <v>1020</v>
          </cell>
          <cell r="D19" t="str">
            <v>UK Link Deferred Changes 17/18</v>
          </cell>
          <cell r="E19">
            <v>0.11</v>
          </cell>
          <cell r="F19">
            <v>0.89</v>
          </cell>
          <cell r="I19" t="str">
            <v>N</v>
          </cell>
        </row>
        <row r="20">
          <cell r="B20" t="str">
            <v>MKT_1617_01</v>
          </cell>
          <cell r="D20" t="str">
            <v>EU Framework 16/17</v>
          </cell>
          <cell r="I20" t="str">
            <v>N</v>
          </cell>
        </row>
        <row r="21">
          <cell r="B21" t="str">
            <v>MKT_1617_02</v>
          </cell>
          <cell r="D21" t="str">
            <v>Gemini (non EU) 16/17</v>
          </cell>
          <cell r="I21" t="str">
            <v>N</v>
          </cell>
        </row>
        <row r="22">
          <cell r="B22" t="str">
            <v>MKT_1617_03</v>
          </cell>
          <cell r="D22" t="str">
            <v>ASA Change Budget 16/17 - Pot 3</v>
          </cell>
          <cell r="I22" t="str">
            <v>Y</v>
          </cell>
        </row>
        <row r="23">
          <cell r="B23" t="str">
            <v>MKT_1617_04</v>
          </cell>
          <cell r="D23" t="str">
            <v>ASA Change Budget 16/17 - Pot 4</v>
          </cell>
          <cell r="I23" t="str">
            <v>Y</v>
          </cell>
        </row>
        <row r="24">
          <cell r="B24" t="str">
            <v>MKT_1617_05</v>
          </cell>
          <cell r="D24" t="str">
            <v>Smart Metering Programme 16/17 - Pot 4.2</v>
          </cell>
          <cell r="I24" t="str">
            <v>N</v>
          </cell>
        </row>
        <row r="25">
          <cell r="B25" t="str">
            <v>ASR_1617_01</v>
          </cell>
          <cell r="D25" t="str">
            <v>Legacy 'Pot 5'</v>
          </cell>
          <cell r="I25" t="str">
            <v>N</v>
          </cell>
        </row>
        <row r="26">
          <cell r="B26" t="str">
            <v>INT_1617_01</v>
          </cell>
          <cell r="D26" t="str">
            <v>Business Improvement 16/17 - Pot 6</v>
          </cell>
          <cell r="F26">
            <v>1</v>
          </cell>
          <cell r="I26" t="str">
            <v>N</v>
          </cell>
        </row>
        <row r="27">
          <cell r="B27" t="str">
            <v>INT_1617_02</v>
          </cell>
          <cell r="D27" t="str">
            <v>Infrastructure General 16/17 - Pot 7</v>
          </cell>
          <cell r="I27" t="str">
            <v>N</v>
          </cell>
        </row>
        <row r="28">
          <cell r="B28" t="str">
            <v>INT_1617_03</v>
          </cell>
          <cell r="D28" t="str">
            <v>Gemini Sustain/Replatform 16/17 - Pot 7.5</v>
          </cell>
          <cell r="I28" t="str">
            <v>N</v>
          </cell>
        </row>
        <row r="29">
          <cell r="B29" t="str">
            <v>INT_1617_04</v>
          </cell>
          <cell r="D29" t="str">
            <v>DN sales outbound services 16/17 - Pot 5.5</v>
          </cell>
          <cell r="I29" t="str">
            <v>N</v>
          </cell>
        </row>
        <row r="30">
          <cell r="B30" t="str">
            <v>INT_1617_05</v>
          </cell>
          <cell r="D30" t="str">
            <v>DN Sales Inbound &amp; GSA 16/17 - Pot 7.2</v>
          </cell>
          <cell r="I30" t="str">
            <v>N</v>
          </cell>
        </row>
        <row r="31">
          <cell r="B31" t="str">
            <v>INT_1617_06</v>
          </cell>
          <cell r="D31" t="str">
            <v>UK Link Programme 16/17 - Pot X</v>
          </cell>
          <cell r="I31" t="str">
            <v>N</v>
          </cell>
        </row>
      </sheetData>
      <sheetData sheetId="11"/>
      <sheetData sheetId="12"/>
      <sheetData sheetId="13"/>
      <sheetData sheetId="14"/>
      <sheetData sheetId="15"/>
      <sheetData sheetId="16">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cell r="Z4">
            <v>0</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cell r="Z5">
            <v>0</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cell r="Z7">
            <v>0</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cell r="Z8">
            <v>0</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cell r="Z10">
            <v>0</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cell r="Z11">
            <v>0</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cell r="Z13">
            <v>0</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cell r="Z14">
            <v>0</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cell r="Z15">
            <v>0</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cell r="Z16">
            <v>0</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cell r="Z17">
            <v>0</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cell r="Z19">
            <v>0</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cell r="Z20">
            <v>0</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cell r="Z22">
            <v>0</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cell r="Z23">
            <v>0</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cell r="Z25">
            <v>0</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cell r="Z26">
            <v>0</v>
          </cell>
        </row>
        <row r="27">
          <cell r="A27" t="str">
            <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A28" t="str">
            <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A29" t="str">
            <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A30" t="str">
            <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A31" t="str">
            <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t="str">
            <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A33" t="str">
            <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t="str">
            <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A35" t="str">
            <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t="str">
            <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A37" t="str">
            <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t="str">
            <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A39" t="str">
            <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A40" t="str">
            <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A41" t="str">
            <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t="str">
            <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t="str">
            <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A44" t="str">
            <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A45" t="str">
            <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t="str">
            <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A47" t="str">
            <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t="str">
            <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A49" t="str">
            <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A50" t="str">
            <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A51" t="str">
            <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A52" t="str">
            <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A53" t="str">
            <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t="str">
            <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A55" t="str">
            <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t="str">
            <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A57" t="str">
            <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A58" t="str">
            <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A59" t="str">
            <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t="str">
            <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t="str">
            <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A62" t="str">
            <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t="str">
            <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t="str">
            <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t="str">
            <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t="str">
            <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t="str">
            <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t="str">
            <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t="str">
            <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t="str">
            <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t="str">
            <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t="str">
            <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t="str">
            <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t="str">
            <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t="str">
            <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t="str">
            <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t="str">
            <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t="str">
            <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A79" t="str">
            <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t="str">
            <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t="str">
            <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t="str">
            <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t="str">
            <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A84" t="str">
            <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t="str">
            <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A86" t="str">
            <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t="str">
            <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t="str">
            <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t="str">
            <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A90" t="str">
            <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A91" t="str">
            <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A92" t="str">
            <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t="str">
            <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A94" t="str">
            <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t="str">
            <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t="str">
            <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A97" t="str">
            <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A98" t="str">
            <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t="str">
            <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A100" t="str">
            <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A101" t="str">
            <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A102" t="str">
            <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A103" t="str">
            <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A104" t="str">
            <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A105" t="str">
            <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A106" t="str">
            <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A107" t="str">
            <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A108" t="str">
            <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A109" t="str">
            <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A110" t="str">
            <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A111" t="str">
            <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A112" t="str">
            <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A113" t="str">
            <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A114" t="str">
            <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A115" t="str">
            <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A116" t="str">
            <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A117" t="str">
            <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A118" t="str">
            <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A119" t="str">
            <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A120" t="str">
            <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A121" t="str">
            <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A122" t="str">
            <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A123" t="str">
            <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A124" t="str">
            <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A125" t="str">
            <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A126" t="str">
            <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A127" t="str">
            <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A128" t="str">
            <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A129" t="str">
            <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A130" t="str">
            <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A131" t="str">
            <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A132" t="str">
            <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A133" t="str">
            <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A134" t="str">
            <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A135" t="str">
            <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A136" t="str">
            <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A137" t="str">
            <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A138" t="str">
            <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A139" t="str">
            <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A140" t="str">
            <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A141" t="str">
            <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A142" t="str">
            <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A143" t="str">
            <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A144" t="str">
            <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A145" t="str">
            <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A146" t="str">
            <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A147" t="str">
            <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A148" t="str">
            <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A149" t="str">
            <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A150" t="str">
            <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A151" t="str">
            <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A152" t="str">
            <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A153" t="str">
            <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A154" t="str">
            <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A155" t="str">
            <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A156" t="str">
            <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A157" t="str">
            <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A158" t="str">
            <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A159" t="str">
            <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A160" t="str">
            <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A161" t="str">
            <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A162" t="str">
            <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A163" t="str">
            <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A164" t="str">
            <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A165" t="str">
            <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A166" t="str">
            <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A167" t="str">
            <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A168" t="str">
            <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A169" t="str">
            <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A170" t="str">
            <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A171" t="str">
            <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A172" t="str">
            <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A173" t="str">
            <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A174" t="str">
            <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A175" t="str">
            <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A176" t="str">
            <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A177" t="str">
            <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A178" t="str">
            <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A179" t="str">
            <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A180" t="str">
            <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A181" t="str">
            <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A182" t="str">
            <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A183" t="str">
            <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A184" t="str">
            <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A185" t="str">
            <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A186" t="str">
            <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A187" t="str">
            <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A188" t="str">
            <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CODBData"/>
      <sheetName val="Pivot"/>
      <sheetName val="PotGraphs"/>
      <sheetName val="Lookup"/>
      <sheetName val="Standard_Data"/>
      <sheetName val="Budget Areas Map"/>
      <sheetName val="All Project read"/>
      <sheetName val="HouseKeeping"/>
      <sheetName val="Accounts Drift"/>
      <sheetName val="CMC_Current"/>
      <sheetName val="CMC_History"/>
      <sheetName val="CMC_Summary"/>
      <sheetName val="Change"/>
      <sheetName val="Current"/>
      <sheetName val="Previous"/>
    </sheetNames>
    <sheetDataSet>
      <sheetData sheetId="0" refreshError="1"/>
      <sheetData sheetId="1">
        <row r="3">
          <cell r="CY3">
            <v>42826</v>
          </cell>
        </row>
      </sheetData>
      <sheetData sheetId="2" refreshError="1"/>
      <sheetData sheetId="3" refreshError="1"/>
      <sheetData sheetId="4" refreshError="1"/>
      <sheetData sheetId="5">
        <row r="3">
          <cell r="A3">
            <v>3771</v>
          </cell>
          <cell r="B3" t="str">
            <v>COR3771</v>
          </cell>
          <cell r="C3" t="str">
            <v>Monthly Report of Gas Safety Regulations records with Meters Removed</v>
          </cell>
          <cell r="D3">
            <v>42325</v>
          </cell>
          <cell r="E3" t="str">
            <v>PD-CLSD</v>
          </cell>
          <cell r="F3">
            <v>42612</v>
          </cell>
          <cell r="G3">
            <v>0</v>
          </cell>
          <cell r="H3">
            <v>42223</v>
          </cell>
          <cell r="I3">
            <v>42248</v>
          </cell>
          <cell r="J3">
            <v>0</v>
          </cell>
          <cell r="K3" t="str">
            <v>NNW</v>
          </cell>
          <cell r="L3" t="str">
            <v>SGN</v>
          </cell>
          <cell r="M3" t="str">
            <v>Colin Thomson</v>
          </cell>
          <cell r="N3" t="str">
            <v>ICAF - 19/08/15_x000D_
Pre-Sanction - 03/11/15</v>
          </cell>
          <cell r="O3" t="str">
            <v>Darran Dredge</v>
          </cell>
          <cell r="P3" t="str">
            <v>CO</v>
          </cell>
          <cell r="Q3" t="str">
            <v>CLOSED</v>
          </cell>
          <cell r="R3">
            <v>1</v>
          </cell>
          <cell r="S3">
            <v>42642</v>
          </cell>
          <cell r="U3">
            <v>42297</v>
          </cell>
          <cell r="W3">
            <v>42306</v>
          </cell>
          <cell r="X3">
            <v>42314</v>
          </cell>
          <cell r="Y3" t="str">
            <v>Pre-sanction 03.11.15 - Lorraine Cave</v>
          </cell>
          <cell r="Z3">
            <v>1231</v>
          </cell>
          <cell r="AE3">
            <v>0</v>
          </cell>
          <cell r="AF3">
            <v>5</v>
          </cell>
          <cell r="AG3"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3" t="str">
            <v>CLSD</v>
          </cell>
          <cell r="AI3">
            <v>42612</v>
          </cell>
          <cell r="AJ3">
            <v>42290</v>
          </cell>
          <cell r="AK3">
            <v>42290</v>
          </cell>
          <cell r="AL3">
            <v>42339</v>
          </cell>
          <cell r="AP3">
            <v>42597</v>
          </cell>
        </row>
        <row r="4">
          <cell r="A4">
            <v>3782</v>
          </cell>
          <cell r="B4" t="str">
            <v>COR3782</v>
          </cell>
          <cell r="C4" t="str">
            <v>Address Validation and data cleansing</v>
          </cell>
          <cell r="E4" t="str">
            <v>PD-CLSD</v>
          </cell>
          <cell r="F4">
            <v>42902</v>
          </cell>
          <cell r="G4">
            <v>0</v>
          </cell>
          <cell r="H4">
            <v>42233</v>
          </cell>
          <cell r="J4">
            <v>0</v>
          </cell>
          <cell r="L4" t="str">
            <v>na</v>
          </cell>
          <cell r="M4" t="str">
            <v>na</v>
          </cell>
          <cell r="N4" t="str">
            <v>ICAF - 19/08/15_x000D_
Pre-Sanction - 25/08/15_x000D_
Pre -Sanction 17/01/17 PIA</v>
          </cell>
          <cell r="O4" t="str">
            <v>Lorraine Cave</v>
          </cell>
          <cell r="P4" t="str">
            <v>CR</v>
          </cell>
          <cell r="Q4" t="str">
            <v>COMPLETE</v>
          </cell>
          <cell r="R4">
            <v>0</v>
          </cell>
          <cell r="AE4">
            <v>1</v>
          </cell>
          <cell r="AF4">
            <v>6</v>
          </cell>
          <cell r="AG4"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4">
            <v>42566</v>
          </cell>
        </row>
        <row r="5">
          <cell r="A5">
            <v>3792</v>
          </cell>
          <cell r="B5" t="str">
            <v>COR3792</v>
          </cell>
          <cell r="C5" t="str">
            <v>Monthly Smart Meter Installations Report</v>
          </cell>
          <cell r="D5">
            <v>42354</v>
          </cell>
          <cell r="E5" t="str">
            <v>CO-CLSD</v>
          </cell>
          <cell r="F5">
            <v>42807</v>
          </cell>
          <cell r="G5">
            <v>0</v>
          </cell>
          <cell r="H5">
            <v>42237</v>
          </cell>
          <cell r="I5">
            <v>42254</v>
          </cell>
          <cell r="J5">
            <v>0</v>
          </cell>
          <cell r="K5" t="str">
            <v>NNW</v>
          </cell>
          <cell r="L5" t="str">
            <v>NGD</v>
          </cell>
          <cell r="M5" t="str">
            <v>Ruth Cresswell</v>
          </cell>
          <cell r="N5" t="str">
            <v>ICAF - 26/08/15</v>
          </cell>
          <cell r="O5" t="str">
            <v>Darran Dredge</v>
          </cell>
          <cell r="P5" t="str">
            <v>CO</v>
          </cell>
          <cell r="Q5" t="str">
            <v>COMPLETE</v>
          </cell>
          <cell r="R5">
            <v>1</v>
          </cell>
          <cell r="S5">
            <v>42807</v>
          </cell>
          <cell r="U5">
            <v>42324</v>
          </cell>
          <cell r="V5">
            <v>42338</v>
          </cell>
          <cell r="W5">
            <v>42352</v>
          </cell>
          <cell r="X5">
            <v>42352</v>
          </cell>
          <cell r="Y5" t="str">
            <v>Jane Rocky 14/12/15</v>
          </cell>
          <cell r="AE5">
            <v>0</v>
          </cell>
          <cell r="AF5">
            <v>5</v>
          </cell>
          <cell r="AG5"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5" t="str">
            <v>CLSD</v>
          </cell>
          <cell r="AI5">
            <v>42807</v>
          </cell>
          <cell r="AJ5">
            <v>42292</v>
          </cell>
          <cell r="AP5">
            <v>42758</v>
          </cell>
        </row>
        <row r="6">
          <cell r="A6">
            <v>3799</v>
          </cell>
          <cell r="B6" t="str">
            <v>COR3799</v>
          </cell>
          <cell r="C6" t="str">
            <v>Ad-hoc Interruption Auction – Autumn 2015</v>
          </cell>
          <cell r="E6" t="str">
            <v>PD-CLSD</v>
          </cell>
          <cell r="F6">
            <v>42493</v>
          </cell>
          <cell r="G6">
            <v>0</v>
          </cell>
          <cell r="H6">
            <v>42244</v>
          </cell>
          <cell r="J6">
            <v>0</v>
          </cell>
          <cell r="K6" t="str">
            <v>NNW</v>
          </cell>
          <cell r="L6" t="str">
            <v>NGD, SGN, WWU, NGN</v>
          </cell>
          <cell r="M6" t="str">
            <v>Joanna Ferguson</v>
          </cell>
          <cell r="N6" t="str">
            <v>ICAF - 02/09/15</v>
          </cell>
          <cell r="O6" t="str">
            <v>Lorraine Cave</v>
          </cell>
          <cell r="P6" t="str">
            <v>CO</v>
          </cell>
          <cell r="Q6" t="str">
            <v>CLOSED</v>
          </cell>
          <cell r="R6">
            <v>1</v>
          </cell>
          <cell r="S6">
            <v>42493</v>
          </cell>
          <cell r="AE6">
            <v>0</v>
          </cell>
          <cell r="AF6">
            <v>5</v>
          </cell>
          <cell r="AG6"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6">
            <v>42338</v>
          </cell>
        </row>
        <row r="7">
          <cell r="A7">
            <v>3842</v>
          </cell>
          <cell r="B7" t="str">
            <v>COR3842</v>
          </cell>
          <cell r="C7" t="str">
            <v>Modification Proposal 466AV - Changes to DM Read Services (with improved within day data provision)</v>
          </cell>
          <cell r="D7">
            <v>42419</v>
          </cell>
          <cell r="E7" t="str">
            <v>PD-PROD</v>
          </cell>
          <cell r="F7">
            <v>42440</v>
          </cell>
          <cell r="G7">
            <v>0</v>
          </cell>
          <cell r="H7">
            <v>42291</v>
          </cell>
          <cell r="I7">
            <v>42312</v>
          </cell>
          <cell r="J7">
            <v>0</v>
          </cell>
          <cell r="K7" t="str">
            <v>ADN</v>
          </cell>
          <cell r="L7" t="str">
            <v>NG</v>
          </cell>
          <cell r="M7" t="str">
            <v>Chris Warner</v>
          </cell>
          <cell r="N7" t="str">
            <v>ICAF 21/10/2015_x000D_
BER Approved pre-sanction 09/02/2016</v>
          </cell>
          <cell r="O7" t="str">
            <v>Darran Dredge</v>
          </cell>
          <cell r="P7" t="str">
            <v>CO</v>
          </cell>
          <cell r="Q7" t="str">
            <v>LIVE</v>
          </cell>
          <cell r="R7">
            <v>1</v>
          </cell>
          <cell r="U7">
            <v>42376</v>
          </cell>
          <cell r="V7">
            <v>42390</v>
          </cell>
          <cell r="W7">
            <v>42409</v>
          </cell>
          <cell r="Y7" t="str">
            <v>Pre-Sanction 09/02/2016</v>
          </cell>
          <cell r="AC7" t="str">
            <v>SENT</v>
          </cell>
          <cell r="AD7">
            <v>42440</v>
          </cell>
          <cell r="AE7">
            <v>1</v>
          </cell>
          <cell r="AF7">
            <v>3</v>
          </cell>
          <cell r="AG7" t="str">
            <v>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J7">
            <v>42318</v>
          </cell>
          <cell r="AL7">
            <v>42433</v>
          </cell>
          <cell r="AM7">
            <v>42440</v>
          </cell>
          <cell r="AN7">
            <v>42440</v>
          </cell>
          <cell r="AP7">
            <v>42909</v>
          </cell>
        </row>
        <row r="8">
          <cell r="A8">
            <v>3475</v>
          </cell>
          <cell r="B8" t="str">
            <v>COR3475</v>
          </cell>
          <cell r="C8" t="str">
            <v>Ad-hoc Interruption Auction – Autumn 2014</v>
          </cell>
          <cell r="E8" t="str">
            <v>PD-CLSD</v>
          </cell>
          <cell r="F8">
            <v>42066</v>
          </cell>
          <cell r="G8">
            <v>0</v>
          </cell>
          <cell r="H8">
            <v>41869</v>
          </cell>
          <cell r="J8">
            <v>0</v>
          </cell>
          <cell r="K8" t="str">
            <v>NNW</v>
          </cell>
          <cell r="M8" t="str">
            <v>Joanna Ferguson</v>
          </cell>
          <cell r="N8" t="str">
            <v>ICAF 27/08/14</v>
          </cell>
          <cell r="O8" t="str">
            <v>Lorraine Cave</v>
          </cell>
          <cell r="P8" t="str">
            <v>CO</v>
          </cell>
          <cell r="Q8" t="str">
            <v>COMPLETE</v>
          </cell>
          <cell r="R8">
            <v>1</v>
          </cell>
          <cell r="S8">
            <v>42066</v>
          </cell>
          <cell r="AE8">
            <v>0</v>
          </cell>
          <cell r="AF8">
            <v>5</v>
          </cell>
          <cell r="AG8"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9">
          <cell r="A9">
            <v>3457</v>
          </cell>
          <cell r="B9" t="str">
            <v>COR3457</v>
          </cell>
          <cell r="C9" t="str">
            <v>Solution to meet the obligations of UNC MOD 425V &amp; UNC MOD455</v>
          </cell>
          <cell r="D9">
            <v>42040</v>
          </cell>
          <cell r="E9" t="str">
            <v>PD-IMPD</v>
          </cell>
          <cell r="F9">
            <v>42083</v>
          </cell>
          <cell r="G9">
            <v>0</v>
          </cell>
          <cell r="H9">
            <v>41879</v>
          </cell>
          <cell r="I9">
            <v>41892</v>
          </cell>
          <cell r="J9">
            <v>1</v>
          </cell>
          <cell r="K9" t="str">
            <v>ADN</v>
          </cell>
          <cell r="M9" t="str">
            <v>Joanna Ferguson</v>
          </cell>
          <cell r="N9" t="str">
            <v>ICAF 03/09/14</v>
          </cell>
          <cell r="O9" t="str">
            <v>Jon Follows</v>
          </cell>
          <cell r="P9" t="str">
            <v>CO</v>
          </cell>
          <cell r="Q9" t="str">
            <v>LIVE</v>
          </cell>
          <cell r="R9">
            <v>1</v>
          </cell>
          <cell r="X9">
            <v>42031</v>
          </cell>
          <cell r="Y9" t="str">
            <v>Pre Sanction Review Meeting 20/01/15</v>
          </cell>
          <cell r="Z9">
            <v>94571</v>
          </cell>
          <cell r="AC9" t="str">
            <v>SENT</v>
          </cell>
          <cell r="AD9">
            <v>42083</v>
          </cell>
          <cell r="AE9">
            <v>0</v>
          </cell>
          <cell r="AF9">
            <v>3</v>
          </cell>
          <cell r="AG9" t="str">
            <v>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9">
            <v>42053</v>
          </cell>
          <cell r="AM9">
            <v>42083</v>
          </cell>
          <cell r="AO9">
            <v>42194</v>
          </cell>
          <cell r="AP9">
            <v>43372</v>
          </cell>
        </row>
        <row r="10">
          <cell r="A10">
            <v>232</v>
          </cell>
          <cell r="B10" t="str">
            <v>COR232</v>
          </cell>
          <cell r="C10" t="str">
            <v>Automatic upload of values into B2K &amp; Automatic issue of supporting documentation via the IX (Phase 2)</v>
          </cell>
          <cell r="E10" t="str">
            <v>BE-CLSD</v>
          </cell>
          <cell r="F10">
            <v>41197</v>
          </cell>
          <cell r="G10">
            <v>0</v>
          </cell>
          <cell r="H10">
            <v>38770</v>
          </cell>
          <cell r="J10">
            <v>0</v>
          </cell>
          <cell r="N10" t="str">
            <v>Simon McKeown</v>
          </cell>
          <cell r="O10" t="str">
            <v>Lorraine Cave</v>
          </cell>
          <cell r="P10" t="str">
            <v>BI</v>
          </cell>
          <cell r="Q10" t="str">
            <v>CLOSED</v>
          </cell>
          <cell r="R10">
            <v>0</v>
          </cell>
          <cell r="U10">
            <v>39029</v>
          </cell>
          <cell r="W10">
            <v>39134</v>
          </cell>
          <cell r="X10">
            <v>39134</v>
          </cell>
          <cell r="Y10" t="str">
            <v>Martin Baker</v>
          </cell>
          <cell r="AE10">
            <v>0</v>
          </cell>
          <cell r="AF10">
            <v>6</v>
          </cell>
          <cell r="AG10"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1">
          <cell r="A11">
            <v>3313</v>
          </cell>
          <cell r="B11" t="str">
            <v>COR3313</v>
          </cell>
          <cell r="C11" t="str">
            <v>Modify GSR Report Date Range</v>
          </cell>
          <cell r="D11">
            <v>41740</v>
          </cell>
          <cell r="E11" t="str">
            <v>PD-CLSD</v>
          </cell>
          <cell r="F11">
            <v>41975</v>
          </cell>
          <cell r="G11">
            <v>0</v>
          </cell>
          <cell r="H11">
            <v>41670</v>
          </cell>
          <cell r="I11">
            <v>41683</v>
          </cell>
          <cell r="J11">
            <v>0</v>
          </cell>
          <cell r="K11" t="str">
            <v>NNW</v>
          </cell>
          <cell r="L11" t="str">
            <v>NGD</v>
          </cell>
          <cell r="M11" t="str">
            <v>Ruth Thomas</v>
          </cell>
          <cell r="N11" t="str">
            <v>ICAF 05/02/14</v>
          </cell>
          <cell r="O11" t="str">
            <v>Lorraine Cave</v>
          </cell>
          <cell r="P11" t="str">
            <v>CO</v>
          </cell>
          <cell r="Q11" t="str">
            <v>COMPLETE</v>
          </cell>
          <cell r="R11">
            <v>0</v>
          </cell>
          <cell r="S11">
            <v>42199</v>
          </cell>
          <cell r="T11">
            <v>0</v>
          </cell>
          <cell r="U11">
            <v>41696</v>
          </cell>
          <cell r="V11">
            <v>41709</v>
          </cell>
          <cell r="W11">
            <v>41731</v>
          </cell>
          <cell r="Y11" t="str">
            <v>Pre Sanction Meeting 25/03/14</v>
          </cell>
          <cell r="Z11">
            <v>3702</v>
          </cell>
          <cell r="AC11" t="str">
            <v>SENT</v>
          </cell>
          <cell r="AD11">
            <v>41753</v>
          </cell>
          <cell r="AE11">
            <v>0</v>
          </cell>
          <cell r="AF11">
            <v>5</v>
          </cell>
          <cell r="AG11" t="str">
            <v>14/01/2015 AT - CCN RECEIVED ON THE 02/12/2014</v>
          </cell>
          <cell r="AH11" t="str">
            <v>CLSD</v>
          </cell>
          <cell r="AI11">
            <v>41975</v>
          </cell>
          <cell r="AJ11">
            <v>41682</v>
          </cell>
          <cell r="AL11">
            <v>41753</v>
          </cell>
          <cell r="AM11">
            <v>41753</v>
          </cell>
          <cell r="AO11">
            <v>41767</v>
          </cell>
        </row>
        <row r="12">
          <cell r="A12">
            <v>3316</v>
          </cell>
          <cell r="B12" t="str">
            <v>COR3316</v>
          </cell>
          <cell r="C12" t="str">
            <v>Implementation of UNC Modification 0451AV_x000D_
(MOD451AV Individual Settlements for Prepayment and Smart Prepayment Meters)</v>
          </cell>
          <cell r="D12">
            <v>41844</v>
          </cell>
          <cell r="E12" t="str">
            <v>PD-CLSD</v>
          </cell>
          <cell r="F12">
            <v>42306</v>
          </cell>
          <cell r="G12">
            <v>0</v>
          </cell>
          <cell r="H12">
            <v>41675</v>
          </cell>
          <cell r="I12">
            <v>41688</v>
          </cell>
          <cell r="J12">
            <v>1</v>
          </cell>
          <cell r="K12" t="str">
            <v>ADN</v>
          </cell>
          <cell r="M12" t="str">
            <v>Jo Ferguson</v>
          </cell>
          <cell r="N12" t="str">
            <v>ICAF 05/02/14._x000D_
BER &amp; Bus Case Pre-Sanction - 01/07/14</v>
          </cell>
          <cell r="O12" t="str">
            <v>Lorraine Cave</v>
          </cell>
          <cell r="P12" t="str">
            <v>CO</v>
          </cell>
          <cell r="Q12" t="str">
            <v>COMPLETE</v>
          </cell>
          <cell r="R12">
            <v>1</v>
          </cell>
          <cell r="S12">
            <v>42306</v>
          </cell>
          <cell r="T12">
            <v>0</v>
          </cell>
          <cell r="U12">
            <v>41702</v>
          </cell>
          <cell r="V12">
            <v>41715</v>
          </cell>
          <cell r="W12">
            <v>41845</v>
          </cell>
          <cell r="Y12" t="str">
            <v>Pre Sanction email review</v>
          </cell>
          <cell r="Z12">
            <v>223891</v>
          </cell>
          <cell r="AC12" t="str">
            <v>SENT</v>
          </cell>
          <cell r="AD12">
            <v>41849</v>
          </cell>
          <cell r="AE12">
            <v>1</v>
          </cell>
          <cell r="AF12">
            <v>3</v>
          </cell>
          <cell r="AG12"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12" t="str">
            <v>CLSD</v>
          </cell>
          <cell r="AI12">
            <v>42278</v>
          </cell>
          <cell r="AJ12">
            <v>41703</v>
          </cell>
          <cell r="AO12">
            <v>42035</v>
          </cell>
          <cell r="AP12">
            <v>42279</v>
          </cell>
        </row>
        <row r="13">
          <cell r="A13" t="str">
            <v>0970a</v>
          </cell>
          <cell r="B13" t="str">
            <v>COR0970a</v>
          </cell>
          <cell r="C13" t="str">
            <v>Revised DN Interruption Requirements</v>
          </cell>
          <cell r="D13">
            <v>40772</v>
          </cell>
          <cell r="E13" t="str">
            <v>SN-CLSD</v>
          </cell>
          <cell r="F13">
            <v>40787</v>
          </cell>
          <cell r="G13">
            <v>1</v>
          </cell>
          <cell r="H13">
            <v>40683</v>
          </cell>
          <cell r="J13">
            <v>0</v>
          </cell>
          <cell r="K13" t="str">
            <v>ADN</v>
          </cell>
          <cell r="M13" t="str">
            <v>Alan Raper</v>
          </cell>
          <cell r="N13" t="str">
            <v>Workload Meeting 09/03/11</v>
          </cell>
          <cell r="O13" t="str">
            <v>Dave Turpin</v>
          </cell>
          <cell r="P13" t="str">
            <v>CO</v>
          </cell>
          <cell r="Q13" t="str">
            <v>CLOSED</v>
          </cell>
          <cell r="R13">
            <v>1</v>
          </cell>
          <cell r="Y13" t="str">
            <v>Manually approved by all parties on 02/08/11</v>
          </cell>
          <cell r="Z13">
            <v>332027</v>
          </cell>
          <cell r="AC13" t="str">
            <v>CLSD</v>
          </cell>
          <cell r="AD13">
            <v>40787</v>
          </cell>
          <cell r="AE13">
            <v>0</v>
          </cell>
          <cell r="AF13">
            <v>3</v>
          </cell>
          <cell r="AG13"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13">
            <v>40787</v>
          </cell>
          <cell r="AM13">
            <v>40787</v>
          </cell>
          <cell r="AN13">
            <v>40787</v>
          </cell>
        </row>
        <row r="14">
          <cell r="A14">
            <v>984</v>
          </cell>
          <cell r="B14" t="str">
            <v>COR0984</v>
          </cell>
          <cell r="C14" t="str">
            <v>Gemini Re-Platforming (formally Gemini Refresh)</v>
          </cell>
          <cell r="D14">
            <v>40795</v>
          </cell>
          <cell r="E14" t="str">
            <v>PD-CLSD</v>
          </cell>
          <cell r="F14">
            <v>42009</v>
          </cell>
          <cell r="G14">
            <v>0</v>
          </cell>
          <cell r="H14">
            <v>39847</v>
          </cell>
          <cell r="I14">
            <v>39897</v>
          </cell>
          <cell r="J14">
            <v>0</v>
          </cell>
          <cell r="K14" t="str">
            <v>TNO</v>
          </cell>
          <cell r="M14" t="str">
            <v>Sean McGoldrick</v>
          </cell>
          <cell r="N14" t="str">
            <v>Workload Meeting 11/03/09</v>
          </cell>
          <cell r="O14" t="str">
            <v>Dene Williams</v>
          </cell>
          <cell r="P14" t="str">
            <v>BI</v>
          </cell>
          <cell r="Q14" t="str">
            <v>COMPLETE</v>
          </cell>
          <cell r="R14">
            <v>1</v>
          </cell>
          <cell r="S14">
            <v>42009</v>
          </cell>
          <cell r="U14">
            <v>40044</v>
          </cell>
          <cell r="V14">
            <v>40059</v>
          </cell>
          <cell r="W14">
            <v>40378</v>
          </cell>
          <cell r="X14">
            <v>40378</v>
          </cell>
          <cell r="Y14" t="str">
            <v>XM2 Review Meeting 13/07/10</v>
          </cell>
          <cell r="Z14">
            <v>12294076</v>
          </cell>
          <cell r="AC14" t="str">
            <v>SENT</v>
          </cell>
          <cell r="AD14">
            <v>40809</v>
          </cell>
          <cell r="AE14">
            <v>0</v>
          </cell>
          <cell r="AF14">
            <v>5</v>
          </cell>
          <cell r="AG14"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14" t="str">
            <v>CLSD</v>
          </cell>
          <cell r="AI14">
            <v>42009</v>
          </cell>
          <cell r="AJ14">
            <v>39847</v>
          </cell>
          <cell r="AK14">
            <v>39847</v>
          </cell>
          <cell r="AL14">
            <v>40809</v>
          </cell>
          <cell r="AM14">
            <v>40809</v>
          </cell>
          <cell r="AN14">
            <v>40809</v>
          </cell>
          <cell r="AO14">
            <v>41413</v>
          </cell>
          <cell r="AP14">
            <v>41971</v>
          </cell>
        </row>
        <row r="15">
          <cell r="A15">
            <v>3312</v>
          </cell>
          <cell r="B15" t="str">
            <v>COR3312</v>
          </cell>
          <cell r="C15" t="str">
            <v>SCR Modification Proposal – Revision to the Gas Deficit Emergency cashout arrangements</v>
          </cell>
          <cell r="D15">
            <v>41948</v>
          </cell>
          <cell r="E15" t="str">
            <v>PD-CLSD</v>
          </cell>
          <cell r="F15">
            <v>42409</v>
          </cell>
          <cell r="G15">
            <v>0</v>
          </cell>
          <cell r="H15">
            <v>41669</v>
          </cell>
          <cell r="I15">
            <v>41682</v>
          </cell>
          <cell r="J15">
            <v>0</v>
          </cell>
          <cell r="K15" t="str">
            <v>NNW</v>
          </cell>
          <cell r="L15" t="str">
            <v>NGT</v>
          </cell>
          <cell r="M15" t="str">
            <v>Sean McGoldrick</v>
          </cell>
          <cell r="N15" t="str">
            <v xml:space="preserve"> ICAF on 05/02/14</v>
          </cell>
          <cell r="O15" t="str">
            <v>Lorraine Cave</v>
          </cell>
          <cell r="P15" t="str">
            <v>CO</v>
          </cell>
          <cell r="Q15" t="str">
            <v>COMPLETE</v>
          </cell>
          <cell r="R15">
            <v>1</v>
          </cell>
          <cell r="S15">
            <v>42409</v>
          </cell>
          <cell r="T15">
            <v>0</v>
          </cell>
          <cell r="U15">
            <v>41795</v>
          </cell>
          <cell r="V15">
            <v>41808</v>
          </cell>
          <cell r="W15">
            <v>41922</v>
          </cell>
          <cell r="Y15" t="str">
            <v>Pre Sancton Review Meeting 30/09/14</v>
          </cell>
          <cell r="Z15">
            <v>211878</v>
          </cell>
          <cell r="AC15" t="str">
            <v>SENT</v>
          </cell>
          <cell r="AD15">
            <v>41950</v>
          </cell>
          <cell r="AE15">
            <v>0</v>
          </cell>
          <cell r="AF15">
            <v>5</v>
          </cell>
          <cell r="AG15"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15" t="str">
            <v>CLSD</v>
          </cell>
          <cell r="AI15">
            <v>42409</v>
          </cell>
          <cell r="AJ15">
            <v>41731</v>
          </cell>
          <cell r="AL15">
            <v>41961</v>
          </cell>
          <cell r="AM15">
            <v>41967</v>
          </cell>
          <cell r="AO15">
            <v>42267</v>
          </cell>
          <cell r="AP15">
            <v>42428</v>
          </cell>
        </row>
        <row r="16">
          <cell r="A16">
            <v>3151.1</v>
          </cell>
          <cell r="B16" t="str">
            <v>COR3151.1</v>
          </cell>
          <cell r="C16" t="str">
            <v>Business to Xoserve to Business File Transfer Capability</v>
          </cell>
          <cell r="E16" t="str">
            <v>PD-IMPD</v>
          </cell>
          <cell r="F16">
            <v>41911</v>
          </cell>
          <cell r="G16">
            <v>0</v>
          </cell>
          <cell r="H16">
            <v>41655</v>
          </cell>
          <cell r="J16">
            <v>0</v>
          </cell>
          <cell r="O16" t="str">
            <v>Helen Pardoe</v>
          </cell>
          <cell r="P16" t="str">
            <v>CO</v>
          </cell>
          <cell r="Q16" t="str">
            <v>LIVE</v>
          </cell>
          <cell r="R16">
            <v>0</v>
          </cell>
          <cell r="AE16">
            <v>0</v>
          </cell>
          <cell r="AF16">
            <v>6</v>
          </cell>
          <cell r="AG16" t="str">
            <v>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16" t="str">
            <v>PNDG</v>
          </cell>
          <cell r="AI16">
            <v>41911</v>
          </cell>
          <cell r="AP16">
            <v>43343</v>
          </cell>
        </row>
        <row r="17">
          <cell r="A17">
            <v>3474</v>
          </cell>
          <cell r="B17" t="str">
            <v>COR3474</v>
          </cell>
          <cell r="C17" t="str">
            <v>Wales &amp; West DN Link Datafix</v>
          </cell>
          <cell r="D17">
            <v>41906</v>
          </cell>
          <cell r="E17" t="str">
            <v>PD-CLSD</v>
          </cell>
          <cell r="F17">
            <v>41949</v>
          </cell>
          <cell r="G17">
            <v>0</v>
          </cell>
          <cell r="H17">
            <v>41870</v>
          </cell>
          <cell r="J17">
            <v>0</v>
          </cell>
          <cell r="K17" t="str">
            <v>NNW</v>
          </cell>
          <cell r="L17" t="str">
            <v>WWU</v>
          </cell>
          <cell r="M17" t="str">
            <v>Richard Pomroy</v>
          </cell>
          <cell r="N17" t="str">
            <v>ICAF 27/08/14</v>
          </cell>
          <cell r="O17" t="str">
            <v>Lorraine Cave</v>
          </cell>
          <cell r="P17" t="str">
            <v>CO</v>
          </cell>
          <cell r="Q17" t="str">
            <v>COMPLETE</v>
          </cell>
          <cell r="R17">
            <v>1</v>
          </cell>
          <cell r="S17">
            <v>41949</v>
          </cell>
          <cell r="X17">
            <v>41905</v>
          </cell>
          <cell r="Y17" t="str">
            <v>Pre Sanction Meeting 23/09/14</v>
          </cell>
          <cell r="Z17">
            <v>718.37</v>
          </cell>
          <cell r="AE17">
            <v>0</v>
          </cell>
          <cell r="AF17">
            <v>5</v>
          </cell>
          <cell r="AG17" t="str">
            <v>27/08/14 - Approved at ICAF - assigned to App Support but a 'light touch' project governance is required in order to produce a BER (EQR possibly not required.</v>
          </cell>
          <cell r="AH17" t="str">
            <v>CLSD</v>
          </cell>
          <cell r="AI17">
            <v>41949</v>
          </cell>
        </row>
        <row r="18">
          <cell r="A18">
            <v>3592</v>
          </cell>
          <cell r="B18" t="str">
            <v>COR3592</v>
          </cell>
          <cell r="C18" t="str">
            <v>SGN Upgrade to DC2009</v>
          </cell>
          <cell r="E18" t="str">
            <v>EQ-CLSD</v>
          </cell>
          <cell r="F18">
            <v>42124</v>
          </cell>
          <cell r="G18">
            <v>0</v>
          </cell>
          <cell r="H18">
            <v>42067</v>
          </cell>
          <cell r="I18">
            <v>42080</v>
          </cell>
          <cell r="J18">
            <v>0</v>
          </cell>
          <cell r="K18" t="str">
            <v>NNW</v>
          </cell>
          <cell r="L18" t="str">
            <v>SGN</v>
          </cell>
          <cell r="O18" t="str">
            <v>Lorraine Cave</v>
          </cell>
          <cell r="P18" t="str">
            <v>CO</v>
          </cell>
          <cell r="Q18" t="str">
            <v>CLOSED</v>
          </cell>
          <cell r="R18">
            <v>1</v>
          </cell>
          <cell r="AE18">
            <v>0</v>
          </cell>
          <cell r="AF18">
            <v>5</v>
          </cell>
          <cell r="AG18"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19">
          <cell r="A19">
            <v>3571</v>
          </cell>
          <cell r="B19" t="str">
            <v>COR3571</v>
          </cell>
          <cell r="C19" t="str">
            <v>IBM Rational Suite Upgrade</v>
          </cell>
          <cell r="E19" t="str">
            <v>CO-RCVD</v>
          </cell>
          <cell r="F19">
            <v>42044</v>
          </cell>
          <cell r="G19">
            <v>0</v>
          </cell>
          <cell r="H19">
            <v>42044</v>
          </cell>
          <cell r="J19">
            <v>0</v>
          </cell>
          <cell r="O19" t="str">
            <v>Chris Fears</v>
          </cell>
          <cell r="P19" t="str">
            <v>CO</v>
          </cell>
          <cell r="Q19" t="str">
            <v>LIVE</v>
          </cell>
          <cell r="R19">
            <v>0</v>
          </cell>
          <cell r="AE19">
            <v>0</v>
          </cell>
          <cell r="AF19">
            <v>7</v>
          </cell>
          <cell r="AG19" t="str">
            <v>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20">
          <cell r="A20">
            <v>2734</v>
          </cell>
          <cell r="B20" t="str">
            <v>COR2734</v>
          </cell>
          <cell r="C20" t="str">
            <v>Provision of DN Ratchet Charge Reports</v>
          </cell>
          <cell r="D20">
            <v>41227</v>
          </cell>
          <cell r="E20" t="str">
            <v>PD-CLSD</v>
          </cell>
          <cell r="F20">
            <v>41394</v>
          </cell>
          <cell r="G20">
            <v>0</v>
          </cell>
          <cell r="H20">
            <v>41131</v>
          </cell>
          <cell r="I20">
            <v>41145</v>
          </cell>
          <cell r="J20">
            <v>0</v>
          </cell>
          <cell r="K20" t="str">
            <v>ADN</v>
          </cell>
          <cell r="M20" t="str">
            <v>Joanna Ferguson</v>
          </cell>
          <cell r="N20" t="str">
            <v>Workload Meeting 15/08/12</v>
          </cell>
          <cell r="O20" t="str">
            <v>Lorraine Cave</v>
          </cell>
          <cell r="P20" t="str">
            <v>CO</v>
          </cell>
          <cell r="Q20" t="str">
            <v>COMPLETE</v>
          </cell>
          <cell r="R20">
            <v>1</v>
          </cell>
          <cell r="S20">
            <v>41394</v>
          </cell>
          <cell r="U20">
            <v>41212</v>
          </cell>
          <cell r="V20">
            <v>41226</v>
          </cell>
          <cell r="W20">
            <v>41201</v>
          </cell>
          <cell r="Y20" t="str">
            <v>Pre Sanction Meeting 16/10/12</v>
          </cell>
          <cell r="AC20" t="str">
            <v>SENT</v>
          </cell>
          <cell r="AD20">
            <v>41240</v>
          </cell>
          <cell r="AE20">
            <v>0</v>
          </cell>
          <cell r="AF20">
            <v>3</v>
          </cell>
          <cell r="AG20"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20" t="str">
            <v>CLSD</v>
          </cell>
          <cell r="AI20">
            <v>41394</v>
          </cell>
          <cell r="AL20">
            <v>41241</v>
          </cell>
          <cell r="AM20">
            <v>41240</v>
          </cell>
          <cell r="AP20">
            <v>41388</v>
          </cell>
        </row>
        <row r="21">
          <cell r="A21">
            <v>248</v>
          </cell>
          <cell r="B21" t="str">
            <v>COR0248</v>
          </cell>
          <cell r="C21" t="str">
            <v>Corporate Systems Review Phase 2</v>
          </cell>
          <cell r="E21" t="str">
            <v>BE-CLSD</v>
          </cell>
          <cell r="F21">
            <v>41324</v>
          </cell>
          <cell r="G21">
            <v>1</v>
          </cell>
          <cell r="H21">
            <v>39412</v>
          </cell>
          <cell r="J21">
            <v>0</v>
          </cell>
          <cell r="L21" t="str">
            <v>Xoserve only</v>
          </cell>
          <cell r="N21" t="str">
            <v>Alison Jennings</v>
          </cell>
          <cell r="O21" t="str">
            <v>Lorraine Cave</v>
          </cell>
          <cell r="P21" t="str">
            <v>CR</v>
          </cell>
          <cell r="Q21" t="str">
            <v>CLOSED</v>
          </cell>
          <cell r="R21">
            <v>0</v>
          </cell>
          <cell r="T21">
            <v>0</v>
          </cell>
          <cell r="U21">
            <v>39412</v>
          </cell>
          <cell r="AE21">
            <v>0</v>
          </cell>
          <cell r="AF21">
            <v>6</v>
          </cell>
          <cell r="AG21"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22">
          <cell r="A22">
            <v>3585</v>
          </cell>
          <cell r="B22" t="str">
            <v>COR3585</v>
          </cell>
          <cell r="C22" t="str">
            <v>PAF File Update Problem Analysis</v>
          </cell>
          <cell r="E22" t="str">
            <v>PD-CLSD</v>
          </cell>
          <cell r="F22">
            <v>42552</v>
          </cell>
          <cell r="G22">
            <v>0</v>
          </cell>
          <cell r="H22">
            <v>42065</v>
          </cell>
          <cell r="J22">
            <v>0</v>
          </cell>
          <cell r="N22" t="str">
            <v>Presanction 19/05/2015</v>
          </cell>
          <cell r="O22" t="str">
            <v>Jane Rocky</v>
          </cell>
          <cell r="P22" t="str">
            <v>CR</v>
          </cell>
          <cell r="Q22" t="str">
            <v>COMPLETE</v>
          </cell>
          <cell r="R22">
            <v>0</v>
          </cell>
          <cell r="S22">
            <v>42552</v>
          </cell>
          <cell r="AE22">
            <v>0</v>
          </cell>
          <cell r="AF22">
            <v>6</v>
          </cell>
          <cell r="AG22"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22">
            <v>42240</v>
          </cell>
          <cell r="AP22">
            <v>42551</v>
          </cell>
        </row>
        <row r="23">
          <cell r="A23">
            <v>2269</v>
          </cell>
          <cell r="B23" t="str">
            <v>COR2269</v>
          </cell>
          <cell r="C23" t="str">
            <v>Administration of NGD/BGT arrangements for Unregistered Sites</v>
          </cell>
          <cell r="E23" t="str">
            <v>EQ-CLSD</v>
          </cell>
          <cell r="F23">
            <v>41262</v>
          </cell>
          <cell r="G23">
            <v>0</v>
          </cell>
          <cell r="H23">
            <v>40634</v>
          </cell>
          <cell r="I23">
            <v>40648</v>
          </cell>
          <cell r="J23">
            <v>0</v>
          </cell>
          <cell r="K23" t="str">
            <v>NNW</v>
          </cell>
          <cell r="L23" t="str">
            <v>NGD</v>
          </cell>
          <cell r="M23" t="str">
            <v>Alan Raper</v>
          </cell>
          <cell r="N23" t="str">
            <v>Workload Meeting 13/04/11</v>
          </cell>
          <cell r="O23" t="str">
            <v>Lorraine Cave</v>
          </cell>
          <cell r="P23" t="str">
            <v>CO</v>
          </cell>
          <cell r="Q23" t="str">
            <v>CLOSED</v>
          </cell>
          <cell r="R23">
            <v>1</v>
          </cell>
          <cell r="T23">
            <v>0</v>
          </cell>
          <cell r="AE23">
            <v>0</v>
          </cell>
          <cell r="AF23">
            <v>5</v>
          </cell>
          <cell r="AG23"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23">
            <v>40683</v>
          </cell>
          <cell r="AK23">
            <v>40683</v>
          </cell>
        </row>
        <row r="24">
          <cell r="A24">
            <v>2315</v>
          </cell>
          <cell r="B24" t="str">
            <v>COR2315</v>
          </cell>
          <cell r="C24" t="str">
            <v>MIS Invoice Reports into IP - Analysis Only</v>
          </cell>
          <cell r="E24" t="str">
            <v>PD-CLSD</v>
          </cell>
          <cell r="F24">
            <v>41674</v>
          </cell>
          <cell r="G24">
            <v>0</v>
          </cell>
          <cell r="H24">
            <v>40686</v>
          </cell>
          <cell r="I24">
            <v>40701</v>
          </cell>
          <cell r="J24">
            <v>0</v>
          </cell>
          <cell r="N24" t="str">
            <v>Workload Meeting 25/05/11</v>
          </cell>
          <cell r="O24" t="str">
            <v>Andy Earnshaw</v>
          </cell>
          <cell r="P24" t="str">
            <v>BI</v>
          </cell>
          <cell r="Q24" t="str">
            <v>COMPLETE</v>
          </cell>
          <cell r="R24">
            <v>0</v>
          </cell>
          <cell r="U24">
            <v>41089</v>
          </cell>
          <cell r="AE24">
            <v>0</v>
          </cell>
          <cell r="AF24">
            <v>6</v>
          </cell>
          <cell r="AG24"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24" t="str">
            <v>CLSD</v>
          </cell>
          <cell r="AI24">
            <v>41674</v>
          </cell>
          <cell r="AJ24">
            <v>41089</v>
          </cell>
        </row>
        <row r="25">
          <cell r="A25">
            <v>2427</v>
          </cell>
          <cell r="B25" t="str">
            <v>COR2427</v>
          </cell>
          <cell r="C25" t="str">
            <v>Mod 0398 - Limitation on Retrospective Invoicing and Invoice Correction (3-4 year model)</v>
          </cell>
          <cell r="E25" t="str">
            <v>BE-CLSD</v>
          </cell>
          <cell r="F25">
            <v>41449</v>
          </cell>
          <cell r="G25">
            <v>0</v>
          </cell>
          <cell r="H25">
            <v>40820</v>
          </cell>
          <cell r="I25">
            <v>40834</v>
          </cell>
          <cell r="J25">
            <v>0</v>
          </cell>
          <cell r="K25" t="str">
            <v>ALL</v>
          </cell>
          <cell r="M25" t="str">
            <v>Robert Cameron-Higgs</v>
          </cell>
          <cell r="N25" t="str">
            <v>Workload Meeting 05/10/11</v>
          </cell>
          <cell r="O25" t="str">
            <v>Lorraine Cave</v>
          </cell>
          <cell r="P25" t="str">
            <v>CO</v>
          </cell>
          <cell r="Q25" t="str">
            <v>CLOSED</v>
          </cell>
          <cell r="R25">
            <v>1</v>
          </cell>
          <cell r="T25">
            <v>0</v>
          </cell>
          <cell r="U25">
            <v>40844</v>
          </cell>
          <cell r="V25">
            <v>40858</v>
          </cell>
          <cell r="W25">
            <v>40879</v>
          </cell>
          <cell r="X25">
            <v>40879</v>
          </cell>
          <cell r="Y25" t="str">
            <v>Pre Sanction Review Meeting 29/11/11</v>
          </cell>
          <cell r="Z25">
            <v>0</v>
          </cell>
          <cell r="AE25">
            <v>0</v>
          </cell>
          <cell r="AF25">
            <v>4</v>
          </cell>
          <cell r="AG25"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25">
            <v>40844</v>
          </cell>
          <cell r="AK25">
            <v>40844</v>
          </cell>
        </row>
        <row r="26">
          <cell r="A26">
            <v>2431</v>
          </cell>
          <cell r="B26" t="str">
            <v>COR2431</v>
          </cell>
          <cell r="C26" t="str">
            <v>UK Link CPU &amp; Memory Upgrade</v>
          </cell>
          <cell r="D26">
            <v>40897</v>
          </cell>
          <cell r="E26" t="str">
            <v>PD-CLSD</v>
          </cell>
          <cell r="F26">
            <v>41155</v>
          </cell>
          <cell r="G26">
            <v>0</v>
          </cell>
          <cell r="H26">
            <v>40823</v>
          </cell>
          <cell r="I26">
            <v>40848</v>
          </cell>
          <cell r="J26">
            <v>0</v>
          </cell>
          <cell r="N26" t="str">
            <v>Workload Meeting 12/10/11</v>
          </cell>
          <cell r="O26" t="str">
            <v>Sat Kalsi</v>
          </cell>
          <cell r="P26" t="str">
            <v>BI</v>
          </cell>
          <cell r="Q26" t="str">
            <v>COMPLETE</v>
          </cell>
          <cell r="R26">
            <v>0</v>
          </cell>
          <cell r="W26">
            <v>40897</v>
          </cell>
          <cell r="X26">
            <v>40897</v>
          </cell>
          <cell r="Y26" t="str">
            <v>XEC</v>
          </cell>
          <cell r="AC26" t="str">
            <v>RCVD</v>
          </cell>
          <cell r="AD26">
            <v>40897</v>
          </cell>
          <cell r="AE26">
            <v>0</v>
          </cell>
          <cell r="AF26">
            <v>7</v>
          </cell>
          <cell r="AG26"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26" t="str">
            <v>CLSD</v>
          </cell>
          <cell r="AI26">
            <v>41155</v>
          </cell>
          <cell r="AO26">
            <v>40989</v>
          </cell>
          <cell r="AP26">
            <v>41152</v>
          </cell>
        </row>
        <row r="27">
          <cell r="A27">
            <v>2432</v>
          </cell>
          <cell r="B27" t="str">
            <v>COR2432</v>
          </cell>
          <cell r="C27" t="str">
            <v>Oracle &amp; CA Gen Upgrade</v>
          </cell>
          <cell r="E27" t="str">
            <v>EQ-CLSD</v>
          </cell>
          <cell r="F27">
            <v>41134</v>
          </cell>
          <cell r="G27">
            <v>0</v>
          </cell>
          <cell r="H27">
            <v>40823</v>
          </cell>
          <cell r="I27">
            <v>40848</v>
          </cell>
          <cell r="J27">
            <v>0</v>
          </cell>
          <cell r="N27" t="str">
            <v>Workload Meeting 12/10/11</v>
          </cell>
          <cell r="O27" t="str">
            <v>Sat Kalsi</v>
          </cell>
          <cell r="P27" t="str">
            <v>BI</v>
          </cell>
          <cell r="Q27" t="str">
            <v>CLOSED</v>
          </cell>
          <cell r="R27">
            <v>0</v>
          </cell>
          <cell r="AE27">
            <v>0</v>
          </cell>
          <cell r="AF27">
            <v>7</v>
          </cell>
          <cell r="AG27"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27">
            <v>41030</v>
          </cell>
          <cell r="AK27">
            <v>41030</v>
          </cell>
        </row>
        <row r="28">
          <cell r="A28">
            <v>3541</v>
          </cell>
          <cell r="B28" t="str">
            <v>COR3541</v>
          </cell>
          <cell r="C28" t="str">
            <v>AQ Review 2015</v>
          </cell>
          <cell r="E28" t="str">
            <v>PD-CLSD</v>
          </cell>
          <cell r="F28">
            <v>42405</v>
          </cell>
          <cell r="G28">
            <v>0</v>
          </cell>
          <cell r="H28">
            <v>41983</v>
          </cell>
          <cell r="J28">
            <v>0</v>
          </cell>
          <cell r="N28" t="str">
            <v>ICAF Meeting 17/12/14</v>
          </cell>
          <cell r="O28" t="str">
            <v>Lorraine Cave</v>
          </cell>
          <cell r="P28" t="str">
            <v>BI</v>
          </cell>
          <cell r="Q28" t="str">
            <v>COMPLETE</v>
          </cell>
          <cell r="R28">
            <v>0</v>
          </cell>
          <cell r="S28">
            <v>42405</v>
          </cell>
          <cell r="AE28">
            <v>0</v>
          </cell>
          <cell r="AF28">
            <v>6</v>
          </cell>
          <cell r="AG28"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28" t="str">
            <v>CLSD</v>
          </cell>
          <cell r="AO28">
            <v>42314</v>
          </cell>
        </row>
        <row r="29">
          <cell r="A29">
            <v>1000.05</v>
          </cell>
          <cell r="B29" t="str">
            <v>COR1000.05</v>
          </cell>
          <cell r="C29" t="str">
            <v>Migration of IX Files</v>
          </cell>
          <cell r="E29" t="str">
            <v>EQ-CLSD</v>
          </cell>
          <cell r="F29">
            <v>40646</v>
          </cell>
          <cell r="G29">
            <v>0</v>
          </cell>
          <cell r="H29">
            <v>40225</v>
          </cell>
          <cell r="I29">
            <v>40333</v>
          </cell>
          <cell r="J29">
            <v>0</v>
          </cell>
          <cell r="N29" t="str">
            <v>Workload Meeting 17/02/10</v>
          </cell>
          <cell r="O29" t="str">
            <v>Iain Collin</v>
          </cell>
          <cell r="P29" t="str">
            <v>BI</v>
          </cell>
          <cell r="Q29" t="str">
            <v>CLOSED</v>
          </cell>
          <cell r="R29">
            <v>0</v>
          </cell>
          <cell r="AE29">
            <v>0</v>
          </cell>
          <cell r="AF29">
            <v>7</v>
          </cell>
          <cell r="AG29"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30">
          <cell r="A30">
            <v>1000.06</v>
          </cell>
          <cell r="B30" t="str">
            <v>COR1000.06</v>
          </cell>
          <cell r="C30" t="str">
            <v>IX Internet Migration</v>
          </cell>
          <cell r="E30" t="str">
            <v>CO-CLSD</v>
          </cell>
          <cell r="F30">
            <v>40637</v>
          </cell>
          <cell r="G30">
            <v>0</v>
          </cell>
          <cell r="H30">
            <v>40637</v>
          </cell>
          <cell r="J30">
            <v>0</v>
          </cell>
          <cell r="O30" t="str">
            <v>Iain Collin</v>
          </cell>
          <cell r="P30" t="str">
            <v>BI</v>
          </cell>
          <cell r="Q30" t="str">
            <v>CLOSED</v>
          </cell>
          <cell r="R30">
            <v>0</v>
          </cell>
          <cell r="S30">
            <v>40637</v>
          </cell>
          <cell r="AE30">
            <v>0</v>
          </cell>
          <cell r="AF30">
            <v>7</v>
          </cell>
          <cell r="AG30" t="str">
            <v xml:space="preserve">04/04/11 AK - This section of the Programme is no longer valid. It has been loaded onto the Tracking Sheet but closed down to ensure audit is visible for completion of the full Telecoms Programme.
</v>
          </cell>
        </row>
        <row r="31">
          <cell r="A31">
            <v>1000.07</v>
          </cell>
          <cell r="B31" t="str">
            <v>COR1000.07</v>
          </cell>
          <cell r="C31" t="str">
            <v>Networks Migration</v>
          </cell>
          <cell r="E31" t="str">
            <v>CO-CLSD</v>
          </cell>
          <cell r="F31">
            <v>40637</v>
          </cell>
          <cell r="G31">
            <v>0</v>
          </cell>
          <cell r="H31">
            <v>40637</v>
          </cell>
          <cell r="J31">
            <v>0</v>
          </cell>
          <cell r="O31" t="str">
            <v>Iain Collin</v>
          </cell>
          <cell r="P31" t="str">
            <v>BI</v>
          </cell>
          <cell r="Q31" t="str">
            <v>CLOSED</v>
          </cell>
          <cell r="R31">
            <v>0</v>
          </cell>
          <cell r="S31">
            <v>40637</v>
          </cell>
          <cell r="AE31">
            <v>0</v>
          </cell>
          <cell r="AF31">
            <v>7</v>
          </cell>
          <cell r="AG31" t="str">
            <v xml:space="preserve">04/04/11 AK - This section of the Programme is no longer valid. It has been loaded onto the Tracking Sheet but closed down to ensure audit is visible for completion of the full Telecoms Programme.
</v>
          </cell>
        </row>
        <row r="32">
          <cell r="A32">
            <v>1000.08</v>
          </cell>
          <cell r="B32" t="str">
            <v>COR1000.08</v>
          </cell>
          <cell r="C32" t="str">
            <v>SMTP Server Project</v>
          </cell>
          <cell r="D32">
            <v>40591</v>
          </cell>
          <cell r="E32" t="str">
            <v>PD-CLSD</v>
          </cell>
          <cell r="F32">
            <v>40827</v>
          </cell>
          <cell r="G32">
            <v>0</v>
          </cell>
          <cell r="H32">
            <v>40500</v>
          </cell>
          <cell r="J32">
            <v>0</v>
          </cell>
          <cell r="N32" t="str">
            <v>Workload Meeting 24/11/10</v>
          </cell>
          <cell r="O32" t="str">
            <v>Chris Fears</v>
          </cell>
          <cell r="P32" t="str">
            <v>BI</v>
          </cell>
          <cell r="Q32" t="str">
            <v>COMPLETE</v>
          </cell>
          <cell r="R32">
            <v>0</v>
          </cell>
          <cell r="V32">
            <v>40526</v>
          </cell>
          <cell r="W32">
            <v>40526</v>
          </cell>
          <cell r="X32">
            <v>40526</v>
          </cell>
          <cell r="Y32" t="str">
            <v xml:space="preserve">Project Board  </v>
          </cell>
          <cell r="AC32" t="str">
            <v>RCVD</v>
          </cell>
          <cell r="AD32">
            <v>40591</v>
          </cell>
          <cell r="AE32">
            <v>0</v>
          </cell>
          <cell r="AF32">
            <v>7</v>
          </cell>
          <cell r="AG32"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32" t="str">
            <v>CLSD</v>
          </cell>
          <cell r="AI32">
            <v>40827</v>
          </cell>
          <cell r="AO32">
            <v>40816</v>
          </cell>
          <cell r="AP32">
            <v>40827</v>
          </cell>
        </row>
        <row r="33">
          <cell r="A33">
            <v>2717</v>
          </cell>
          <cell r="B33" t="str">
            <v>COR2717</v>
          </cell>
          <cell r="C33" t="str">
            <v>Billing of UNC TPD Section G3.8.1 (b) Transporter Disablement of Supply Jobs (MOD 675)</v>
          </cell>
          <cell r="D33">
            <v>41256</v>
          </cell>
          <cell r="E33" t="str">
            <v>PD-CLSD</v>
          </cell>
          <cell r="F33">
            <v>41814</v>
          </cell>
          <cell r="G33">
            <v>0</v>
          </cell>
          <cell r="H33">
            <v>41117</v>
          </cell>
          <cell r="I33">
            <v>41130</v>
          </cell>
          <cell r="J33">
            <v>0</v>
          </cell>
          <cell r="K33" t="str">
            <v>ADN</v>
          </cell>
          <cell r="M33" t="str">
            <v>Joel Martin</v>
          </cell>
          <cell r="N33" t="str">
            <v>Workload meeting 01/08/12</v>
          </cell>
          <cell r="O33" t="str">
            <v>Lorraine Cave</v>
          </cell>
          <cell r="P33" t="str">
            <v>CO</v>
          </cell>
          <cell r="Q33" t="str">
            <v>COMPLETE</v>
          </cell>
          <cell r="R33">
            <v>1</v>
          </cell>
          <cell r="S33">
            <v>41814</v>
          </cell>
          <cell r="T33">
            <v>0</v>
          </cell>
          <cell r="U33">
            <v>41204</v>
          </cell>
          <cell r="V33">
            <v>41218</v>
          </cell>
          <cell r="W33">
            <v>41249</v>
          </cell>
          <cell r="Y33" t="str">
            <v>Pre Sanc 27/11/2012</v>
          </cell>
          <cell r="Z33">
            <v>5806</v>
          </cell>
          <cell r="AC33" t="str">
            <v>SENT</v>
          </cell>
          <cell r="AD33">
            <v>41263</v>
          </cell>
          <cell r="AE33">
            <v>0</v>
          </cell>
          <cell r="AF33">
            <v>3</v>
          </cell>
          <cell r="AG33" t="str">
            <v>13/06/13 KB - CA received for revised BER. _x000D_
12/06/13 KB - Revised BER issued to reflect slight increase in costs - discussed at CMSG meeting on 12/06.</v>
          </cell>
          <cell r="AH33" t="str">
            <v>CLSD</v>
          </cell>
          <cell r="AI33">
            <v>41814</v>
          </cell>
          <cell r="AJ33">
            <v>41144</v>
          </cell>
          <cell r="AL33">
            <v>41271</v>
          </cell>
          <cell r="AM33">
            <v>41263</v>
          </cell>
          <cell r="AO33">
            <v>41365</v>
          </cell>
        </row>
        <row r="34">
          <cell r="A34">
            <v>2787</v>
          </cell>
          <cell r="B34" t="str">
            <v>COR2787</v>
          </cell>
          <cell r="C34" t="str">
            <v>Business File Type Process _x000D_
(WITH BICC TEAM - ON HOLD AS PROJECT)</v>
          </cell>
          <cell r="E34" t="str">
            <v>CO-CLSD</v>
          </cell>
          <cell r="F34">
            <v>41906</v>
          </cell>
          <cell r="G34">
            <v>0</v>
          </cell>
          <cell r="H34">
            <v>41183</v>
          </cell>
          <cell r="J34">
            <v>0</v>
          </cell>
          <cell r="N34" t="str">
            <v>Workload Meeting 03/10/12</v>
          </cell>
          <cell r="O34" t="str">
            <v>Chris Fears</v>
          </cell>
          <cell r="P34" t="str">
            <v>CR</v>
          </cell>
          <cell r="Q34" t="str">
            <v>CLOSED</v>
          </cell>
          <cell r="R34">
            <v>0</v>
          </cell>
          <cell r="S34">
            <v>41906</v>
          </cell>
          <cell r="AE34">
            <v>0</v>
          </cell>
          <cell r="AF34">
            <v>7</v>
          </cell>
          <cell r="AG34"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35">
          <cell r="A35">
            <v>2681</v>
          </cell>
          <cell r="B35" t="str">
            <v>COR2681</v>
          </cell>
          <cell r="C35" t="str">
            <v>IP ETL Upgrade Project</v>
          </cell>
          <cell r="E35" t="str">
            <v>PD-CLSD</v>
          </cell>
          <cell r="F35">
            <v>41332</v>
          </cell>
          <cell r="G35">
            <v>0</v>
          </cell>
          <cell r="H35">
            <v>41094</v>
          </cell>
          <cell r="I35">
            <v>41108</v>
          </cell>
          <cell r="J35">
            <v>0</v>
          </cell>
          <cell r="N35" t="str">
            <v>Workload Meeting 11/07/12</v>
          </cell>
          <cell r="O35" t="str">
            <v>Sat Kalsi</v>
          </cell>
          <cell r="P35" t="str">
            <v>CO</v>
          </cell>
          <cell r="Q35" t="str">
            <v>CLOSED</v>
          </cell>
          <cell r="R35">
            <v>0</v>
          </cell>
          <cell r="W35">
            <v>41316</v>
          </cell>
          <cell r="AE35">
            <v>0</v>
          </cell>
          <cell r="AF35">
            <v>7</v>
          </cell>
          <cell r="AG35"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36">
          <cell r="A36">
            <v>2756</v>
          </cell>
          <cell r="B36" t="str">
            <v>COR2756</v>
          </cell>
          <cell r="C36" t="str">
            <v>Daily Metered Supply Point SOQ / SHQ Reductions Report</v>
          </cell>
          <cell r="D36">
            <v>41211</v>
          </cell>
          <cell r="E36" t="str">
            <v>PD-CLSD</v>
          </cell>
          <cell r="F36">
            <v>41463</v>
          </cell>
          <cell r="G36">
            <v>0</v>
          </cell>
          <cell r="H36">
            <v>41149</v>
          </cell>
          <cell r="I36">
            <v>41163</v>
          </cell>
          <cell r="J36">
            <v>0</v>
          </cell>
          <cell r="K36" t="str">
            <v>ADN</v>
          </cell>
          <cell r="M36" t="str">
            <v>Joel Martin</v>
          </cell>
          <cell r="N36" t="str">
            <v>Work Load meeting 29/08/2012</v>
          </cell>
          <cell r="O36" t="str">
            <v>Lorraine Cave</v>
          </cell>
          <cell r="P36" t="str">
            <v>CO</v>
          </cell>
          <cell r="Q36" t="str">
            <v>COMPLETE</v>
          </cell>
          <cell r="R36">
            <v>1</v>
          </cell>
          <cell r="S36">
            <v>41463</v>
          </cell>
          <cell r="U36">
            <v>41178</v>
          </cell>
          <cell r="V36">
            <v>41192</v>
          </cell>
          <cell r="W36">
            <v>41213</v>
          </cell>
          <cell r="Y36" t="str">
            <v>Pre Sanction Meeting 23/10/12</v>
          </cell>
          <cell r="AC36" t="str">
            <v>SENT</v>
          </cell>
          <cell r="AD36">
            <v>41232</v>
          </cell>
          <cell r="AE36">
            <v>0</v>
          </cell>
          <cell r="AF36">
            <v>3</v>
          </cell>
          <cell r="AG36"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36" t="str">
            <v>CLSD</v>
          </cell>
          <cell r="AI36">
            <v>41463</v>
          </cell>
          <cell r="AJ36">
            <v>41177</v>
          </cell>
          <cell r="AL36">
            <v>41225</v>
          </cell>
          <cell r="AM36">
            <v>41232</v>
          </cell>
        </row>
        <row r="37">
          <cell r="A37">
            <v>2762</v>
          </cell>
          <cell r="B37" t="str">
            <v>COR2762</v>
          </cell>
          <cell r="C37" t="str">
            <v>Updated Theft of Gas Calculator</v>
          </cell>
          <cell r="D37">
            <v>41257</v>
          </cell>
          <cell r="E37" t="str">
            <v>PD-CLSD</v>
          </cell>
          <cell r="F37">
            <v>41337</v>
          </cell>
          <cell r="G37">
            <v>0</v>
          </cell>
          <cell r="H37">
            <v>41150</v>
          </cell>
          <cell r="I37">
            <v>41164</v>
          </cell>
          <cell r="J37">
            <v>0</v>
          </cell>
          <cell r="K37" t="str">
            <v>ADN</v>
          </cell>
          <cell r="M37" t="str">
            <v>Joanna Ferguson</v>
          </cell>
          <cell r="N37" t="str">
            <v>Workload Meeting 05/09/12</v>
          </cell>
          <cell r="O37" t="str">
            <v>Lorraine Cave</v>
          </cell>
          <cell r="P37" t="str">
            <v>CO</v>
          </cell>
          <cell r="Q37" t="str">
            <v>COMPLETE</v>
          </cell>
          <cell r="R37">
            <v>1</v>
          </cell>
          <cell r="S37">
            <v>41337</v>
          </cell>
          <cell r="U37">
            <v>41205</v>
          </cell>
          <cell r="V37">
            <v>41219</v>
          </cell>
          <cell r="W37">
            <v>41248</v>
          </cell>
          <cell r="Y37" t="str">
            <v>Pre Sanction Meeting 27/11/12</v>
          </cell>
          <cell r="AC37" t="str">
            <v>SENT</v>
          </cell>
          <cell r="AD37">
            <v>41267</v>
          </cell>
          <cell r="AE37">
            <v>0</v>
          </cell>
          <cell r="AF37">
            <v>3</v>
          </cell>
          <cell r="AG37"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37" t="str">
            <v>CLSD</v>
          </cell>
          <cell r="AI37">
            <v>41337</v>
          </cell>
          <cell r="AJ37">
            <v>41180</v>
          </cell>
          <cell r="AL37">
            <v>41267</v>
          </cell>
          <cell r="AM37">
            <v>41267</v>
          </cell>
        </row>
        <row r="38">
          <cell r="A38">
            <v>2769</v>
          </cell>
          <cell r="B38" t="str">
            <v>COR2769</v>
          </cell>
          <cell r="C38" t="str">
            <v>Data Retention and Table Partitioning</v>
          </cell>
          <cell r="E38" t="str">
            <v>PD-CLSD</v>
          </cell>
          <cell r="F38">
            <v>41618</v>
          </cell>
          <cell r="G38">
            <v>0</v>
          </cell>
          <cell r="H38">
            <v>41157</v>
          </cell>
          <cell r="I38">
            <v>41171</v>
          </cell>
          <cell r="J38">
            <v>0</v>
          </cell>
          <cell r="N38" t="str">
            <v>Workload Meeting 12/09/12</v>
          </cell>
          <cell r="O38" t="str">
            <v>Lorraine Cave</v>
          </cell>
          <cell r="P38" t="str">
            <v>CO</v>
          </cell>
          <cell r="Q38" t="str">
            <v>COMPLETE</v>
          </cell>
          <cell r="R38">
            <v>0</v>
          </cell>
          <cell r="AE38">
            <v>0</v>
          </cell>
          <cell r="AF38">
            <v>6</v>
          </cell>
          <cell r="AG38"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38" t="str">
            <v>CLSD</v>
          </cell>
          <cell r="AI38">
            <v>41618</v>
          </cell>
        </row>
        <row r="39">
          <cell r="A39">
            <v>970</v>
          </cell>
          <cell r="B39" t="str">
            <v>COR0970</v>
          </cell>
          <cell r="C39" t="str">
            <v>DN Interruption Phase II (Revised DN Interruption Requirements)</v>
          </cell>
          <cell r="D39">
            <v>40647</v>
          </cell>
          <cell r="E39" t="str">
            <v>PD-CLSD</v>
          </cell>
          <cell r="F39">
            <v>41114</v>
          </cell>
          <cell r="G39">
            <v>0</v>
          </cell>
          <cell r="H39">
            <v>40609</v>
          </cell>
          <cell r="I39">
            <v>40623</v>
          </cell>
          <cell r="J39">
            <v>0</v>
          </cell>
          <cell r="K39" t="str">
            <v>ADN</v>
          </cell>
          <cell r="M39" t="str">
            <v>Alan Raper</v>
          </cell>
          <cell r="N39" t="str">
            <v>Workload Meeting 09/03/11</v>
          </cell>
          <cell r="O39" t="str">
            <v>Dave Turpin</v>
          </cell>
          <cell r="P39" t="str">
            <v>CO</v>
          </cell>
          <cell r="Q39" t="str">
            <v>COMPLETE</v>
          </cell>
          <cell r="R39">
            <v>1</v>
          </cell>
          <cell r="T39">
            <v>0</v>
          </cell>
          <cell r="U39">
            <v>40613</v>
          </cell>
          <cell r="V39">
            <v>40627</v>
          </cell>
          <cell r="W39">
            <v>40648</v>
          </cell>
          <cell r="X39">
            <v>40648</v>
          </cell>
          <cell r="Y39" t="str">
            <v>XM2 Review Meeting 15/03/11</v>
          </cell>
          <cell r="Z39">
            <v>291895</v>
          </cell>
          <cell r="AC39" t="str">
            <v>SENT</v>
          </cell>
          <cell r="AD39">
            <v>40666</v>
          </cell>
          <cell r="AE39">
            <v>0</v>
          </cell>
          <cell r="AF39">
            <v>3</v>
          </cell>
          <cell r="AG39"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39" t="str">
            <v>CLSD</v>
          </cell>
          <cell r="AI39">
            <v>41114</v>
          </cell>
          <cell r="AJ39">
            <v>40611</v>
          </cell>
          <cell r="AK39">
            <v>40611</v>
          </cell>
          <cell r="AL39">
            <v>40667</v>
          </cell>
          <cell r="AM39">
            <v>40666</v>
          </cell>
          <cell r="AN39">
            <v>40666</v>
          </cell>
          <cell r="AO39">
            <v>40852</v>
          </cell>
          <cell r="AP39">
            <v>40939</v>
          </cell>
        </row>
        <row r="40">
          <cell r="A40" t="str">
            <v>TBC</v>
          </cell>
          <cell r="B40" t="str">
            <v>TBC</v>
          </cell>
          <cell r="C40" t="str">
            <v>Must Read Reports (WPX96)</v>
          </cell>
          <cell r="D40">
            <v>40108</v>
          </cell>
          <cell r="E40" t="str">
            <v>PD-CLSD</v>
          </cell>
          <cell r="F40">
            <v>40652</v>
          </cell>
          <cell r="G40">
            <v>0</v>
          </cell>
          <cell r="H40">
            <v>38217</v>
          </cell>
          <cell r="I40">
            <v>38231</v>
          </cell>
          <cell r="J40">
            <v>1</v>
          </cell>
          <cell r="K40" t="str">
            <v>ALL</v>
          </cell>
          <cell r="N40" t="str">
            <v>Annie Griffith</v>
          </cell>
          <cell r="O40" t="str">
            <v>Dave Addison</v>
          </cell>
          <cell r="P40" t="str">
            <v>BI</v>
          </cell>
          <cell r="Q40" t="str">
            <v>CLOSED</v>
          </cell>
          <cell r="R40">
            <v>0</v>
          </cell>
          <cell r="T40">
            <v>0</v>
          </cell>
          <cell r="U40">
            <v>38331</v>
          </cell>
          <cell r="V40">
            <v>38331</v>
          </cell>
          <cell r="W40">
            <v>38442</v>
          </cell>
          <cell r="X40">
            <v>40147</v>
          </cell>
          <cell r="Y40" t="str">
            <v>XEC</v>
          </cell>
          <cell r="AE40">
            <v>0</v>
          </cell>
          <cell r="AF40">
            <v>6</v>
          </cell>
          <cell r="AG40"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0" t="str">
            <v>CLSD</v>
          </cell>
          <cell r="AI40">
            <v>40652</v>
          </cell>
          <cell r="AJ40">
            <v>38331</v>
          </cell>
          <cell r="AK40">
            <v>38331</v>
          </cell>
        </row>
        <row r="41">
          <cell r="A41">
            <v>3808</v>
          </cell>
          <cell r="B41" t="str">
            <v>COR3808</v>
          </cell>
          <cell r="C41" t="str">
            <v>PX Teeside Seal Sands</v>
          </cell>
          <cell r="E41" t="str">
            <v>CO-CLSD</v>
          </cell>
          <cell r="F41">
            <v>42270</v>
          </cell>
          <cell r="G41">
            <v>0</v>
          </cell>
          <cell r="H41">
            <v>42242</v>
          </cell>
          <cell r="J41">
            <v>0</v>
          </cell>
          <cell r="K41" t="str">
            <v>NNW</v>
          </cell>
          <cell r="N41" t="str">
            <v>ICAF - 16/09/15</v>
          </cell>
          <cell r="O41" t="str">
            <v>Dave Turpin</v>
          </cell>
          <cell r="P41" t="str">
            <v>CO</v>
          </cell>
          <cell r="Q41" t="str">
            <v>CLOSED</v>
          </cell>
          <cell r="R41">
            <v>0</v>
          </cell>
          <cell r="AE41">
            <v>0</v>
          </cell>
          <cell r="AG41"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42">
          <cell r="A42" t="str">
            <v>TBC</v>
          </cell>
          <cell r="B42" t="str">
            <v>TBC</v>
          </cell>
          <cell r="C42" t="str">
            <v>Bulk Upload Meter reads (WPX96)</v>
          </cell>
          <cell r="D42">
            <v>40108</v>
          </cell>
          <cell r="E42" t="str">
            <v>PD-CLSD</v>
          </cell>
          <cell r="F42">
            <v>40652</v>
          </cell>
          <cell r="G42">
            <v>0</v>
          </cell>
          <cell r="H42">
            <v>38217</v>
          </cell>
          <cell r="I42">
            <v>38231</v>
          </cell>
          <cell r="J42">
            <v>0</v>
          </cell>
          <cell r="K42" t="str">
            <v>ALL</v>
          </cell>
          <cell r="N42" t="str">
            <v>Annie Griffith</v>
          </cell>
          <cell r="O42" t="str">
            <v>Dave Addison</v>
          </cell>
          <cell r="P42" t="str">
            <v>BI</v>
          </cell>
          <cell r="Q42" t="str">
            <v>COMPLETE</v>
          </cell>
          <cell r="R42">
            <v>0</v>
          </cell>
          <cell r="T42">
            <v>0</v>
          </cell>
          <cell r="U42">
            <v>38331</v>
          </cell>
          <cell r="V42">
            <v>38331</v>
          </cell>
          <cell r="W42">
            <v>38442</v>
          </cell>
          <cell r="X42">
            <v>40147</v>
          </cell>
          <cell r="Y42" t="str">
            <v>XEC</v>
          </cell>
          <cell r="AE42">
            <v>0</v>
          </cell>
          <cell r="AF42">
            <v>6</v>
          </cell>
          <cell r="AG42"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2" t="str">
            <v>CLSD</v>
          </cell>
          <cell r="AI42">
            <v>40652</v>
          </cell>
          <cell r="AJ42">
            <v>38331</v>
          </cell>
          <cell r="AK42">
            <v>38331</v>
          </cell>
        </row>
        <row r="43">
          <cell r="A43">
            <v>2831.2</v>
          </cell>
          <cell r="B43" t="str">
            <v>COR2831.2</v>
          </cell>
          <cell r="C43" t="str">
            <v>DSP Gateway Mechanism Analysis &amp; Design</v>
          </cell>
          <cell r="D43">
            <v>41670</v>
          </cell>
          <cell r="E43" t="str">
            <v>PD-CLSD</v>
          </cell>
          <cell r="F43">
            <v>42282</v>
          </cell>
          <cell r="G43">
            <v>0</v>
          </cell>
          <cell r="H43">
            <v>41234</v>
          </cell>
          <cell r="J43">
            <v>0</v>
          </cell>
          <cell r="M43" t="str">
            <v>Joanna Ferguson</v>
          </cell>
          <cell r="N43" t="str">
            <v>Jon Follows &amp; Workload Meeting Minutes 21/11/12</v>
          </cell>
          <cell r="O43" t="str">
            <v>Helen Pardoe</v>
          </cell>
          <cell r="P43" t="str">
            <v>CO</v>
          </cell>
          <cell r="Q43" t="str">
            <v>COMPLETE</v>
          </cell>
          <cell r="R43">
            <v>1</v>
          </cell>
          <cell r="S43">
            <v>42282</v>
          </cell>
          <cell r="AE43">
            <v>0</v>
          </cell>
          <cell r="AF43">
            <v>42</v>
          </cell>
          <cell r="AG43" t="str">
            <v>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43" t="str">
            <v>CLSD</v>
          </cell>
          <cell r="AI43">
            <v>42282</v>
          </cell>
          <cell r="AO43">
            <v>41848</v>
          </cell>
        </row>
        <row r="44">
          <cell r="A44">
            <v>1154.1500000000001</v>
          </cell>
          <cell r="B44" t="str">
            <v>COR1154.15</v>
          </cell>
          <cell r="C44" t="str">
            <v>UK Link Programme - Transition</v>
          </cell>
          <cell r="E44" t="str">
            <v>CO-CLSD</v>
          </cell>
          <cell r="F44">
            <v>41521</v>
          </cell>
          <cell r="G44">
            <v>0</v>
          </cell>
          <cell r="H44">
            <v>41521</v>
          </cell>
          <cell r="J44">
            <v>0</v>
          </cell>
          <cell r="O44" t="str">
            <v>Dene Williams</v>
          </cell>
          <cell r="P44" t="str">
            <v>BI</v>
          </cell>
          <cell r="Q44" t="str">
            <v>CLOSED</v>
          </cell>
          <cell r="R44">
            <v>0</v>
          </cell>
          <cell r="AE44">
            <v>0</v>
          </cell>
          <cell r="AF44">
            <v>6</v>
          </cell>
          <cell r="AG44" t="str">
            <v>13/04/2015 AT - Set CO-CLSD</v>
          </cell>
        </row>
        <row r="45">
          <cell r="A45">
            <v>1754</v>
          </cell>
          <cell r="B45" t="str">
            <v>COR1754</v>
          </cell>
          <cell r="C45" t="str">
            <v>Revision to File Transfers to Support SC2004 Decommissioning</v>
          </cell>
          <cell r="D45">
            <v>40325</v>
          </cell>
          <cell r="E45" t="str">
            <v>PD-CLSD</v>
          </cell>
          <cell r="F45">
            <v>41165</v>
          </cell>
          <cell r="G45">
            <v>0</v>
          </cell>
          <cell r="H45">
            <v>40086</v>
          </cell>
          <cell r="I45">
            <v>40100</v>
          </cell>
          <cell r="J45">
            <v>0</v>
          </cell>
          <cell r="K45" t="str">
            <v>ADN</v>
          </cell>
          <cell r="M45" t="str">
            <v>Alan Raper</v>
          </cell>
          <cell r="N45" t="str">
            <v>Workload Meeting 30/09/09</v>
          </cell>
          <cell r="O45" t="str">
            <v>Lorraine Cave</v>
          </cell>
          <cell r="P45" t="str">
            <v>CO</v>
          </cell>
          <cell r="Q45" t="str">
            <v>COMPLETE</v>
          </cell>
          <cell r="R45">
            <v>1</v>
          </cell>
          <cell r="T45">
            <v>0</v>
          </cell>
          <cell r="U45">
            <v>40141</v>
          </cell>
          <cell r="V45">
            <v>40155</v>
          </cell>
          <cell r="W45">
            <v>40141</v>
          </cell>
          <cell r="X45">
            <v>40141</v>
          </cell>
          <cell r="Y45" t="str">
            <v>XM2 Review Meeting 24/11/09 &amp; XM2 Review Meeting 19/01/10</v>
          </cell>
          <cell r="Z45">
            <v>98578</v>
          </cell>
          <cell r="AC45" t="str">
            <v>SENT</v>
          </cell>
          <cell r="AD45">
            <v>40326</v>
          </cell>
          <cell r="AE45">
            <v>0</v>
          </cell>
          <cell r="AF45">
            <v>5</v>
          </cell>
          <cell r="AG45"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45" t="str">
            <v>CLSD</v>
          </cell>
          <cell r="AI45">
            <v>41165</v>
          </cell>
          <cell r="AJ45">
            <v>40099</v>
          </cell>
          <cell r="AK45">
            <v>40099</v>
          </cell>
          <cell r="AL45">
            <v>40340</v>
          </cell>
          <cell r="AM45">
            <v>40326</v>
          </cell>
          <cell r="AN45">
            <v>40326</v>
          </cell>
          <cell r="AO45">
            <v>40447</v>
          </cell>
          <cell r="AP45">
            <v>40939</v>
          </cell>
        </row>
        <row r="46">
          <cell r="A46">
            <v>1755</v>
          </cell>
          <cell r="B46" t="str">
            <v>COR1755</v>
          </cell>
          <cell r="C46" t="str">
            <v>Web Site / Tools Replacement</v>
          </cell>
          <cell r="E46" t="str">
            <v>EQ-CLSD</v>
          </cell>
          <cell r="F46">
            <v>41197</v>
          </cell>
          <cell r="G46">
            <v>0</v>
          </cell>
          <cell r="H46">
            <v>40086</v>
          </cell>
          <cell r="J46">
            <v>0</v>
          </cell>
          <cell r="N46" t="str">
            <v>Workload Meeting 30/09/09</v>
          </cell>
          <cell r="O46" t="str">
            <v>Lorraine Cave</v>
          </cell>
          <cell r="P46" t="str">
            <v>BI</v>
          </cell>
          <cell r="Q46" t="str">
            <v>CLOSED</v>
          </cell>
          <cell r="R46">
            <v>0</v>
          </cell>
          <cell r="AE46">
            <v>0</v>
          </cell>
          <cell r="AF46">
            <v>6</v>
          </cell>
          <cell r="AG46"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47">
          <cell r="A47">
            <v>1987</v>
          </cell>
          <cell r="B47" t="str">
            <v>COR1987</v>
          </cell>
          <cell r="C47" t="str">
            <v>Implementation of Modification Proposal 0292 (AQ Appeal Threshold)</v>
          </cell>
          <cell r="D47">
            <v>40898</v>
          </cell>
          <cell r="E47" t="str">
            <v>PD-CLSD</v>
          </cell>
          <cell r="F47">
            <v>41284</v>
          </cell>
          <cell r="G47">
            <v>0</v>
          </cell>
          <cell r="H47">
            <v>40456</v>
          </cell>
          <cell r="I47">
            <v>40470</v>
          </cell>
          <cell r="J47">
            <v>0</v>
          </cell>
          <cell r="K47" t="str">
            <v>ALL</v>
          </cell>
          <cell r="M47" t="str">
            <v>Alan Raper</v>
          </cell>
          <cell r="N47" t="str">
            <v>Workload Meeting 06/10/10</v>
          </cell>
          <cell r="O47" t="str">
            <v>Lorraine Cave</v>
          </cell>
          <cell r="P47" t="str">
            <v>CO</v>
          </cell>
          <cell r="Q47" t="str">
            <v>COMPLETE</v>
          </cell>
          <cell r="R47">
            <v>1</v>
          </cell>
          <cell r="T47">
            <v>0</v>
          </cell>
          <cell r="U47">
            <v>40487</v>
          </cell>
          <cell r="V47">
            <v>40501</v>
          </cell>
          <cell r="W47">
            <v>40884</v>
          </cell>
          <cell r="Y47" t="str">
            <v>Pre Sanction Meeting 29/11/11</v>
          </cell>
          <cell r="Z47">
            <v>199080</v>
          </cell>
          <cell r="AC47" t="str">
            <v>SENT</v>
          </cell>
          <cell r="AD47">
            <v>40899</v>
          </cell>
          <cell r="AE47">
            <v>0</v>
          </cell>
          <cell r="AF47">
            <v>3</v>
          </cell>
          <cell r="AG47"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47" t="str">
            <v>CLSD</v>
          </cell>
          <cell r="AI47">
            <v>41284</v>
          </cell>
          <cell r="AJ47">
            <v>40505</v>
          </cell>
          <cell r="AK47">
            <v>40505</v>
          </cell>
          <cell r="AL47">
            <v>40917</v>
          </cell>
          <cell r="AM47">
            <v>40899</v>
          </cell>
          <cell r="AN47">
            <v>40899</v>
          </cell>
          <cell r="AO47">
            <v>41047</v>
          </cell>
          <cell r="AP47">
            <v>41152</v>
          </cell>
        </row>
        <row r="48">
          <cell r="A48">
            <v>1154.05</v>
          </cell>
          <cell r="B48" t="str">
            <v>COR1154.05</v>
          </cell>
          <cell r="C48" t="str">
            <v>Industry Engagement</v>
          </cell>
          <cell r="E48" t="str">
            <v>PD-CLSD</v>
          </cell>
          <cell r="F48">
            <v>41192</v>
          </cell>
          <cell r="G48">
            <v>0</v>
          </cell>
          <cell r="H48">
            <v>41178</v>
          </cell>
          <cell r="I48">
            <v>41192</v>
          </cell>
          <cell r="J48">
            <v>0</v>
          </cell>
          <cell r="N48" t="str">
            <v>Workload Meeting 26/09/12</v>
          </cell>
          <cell r="O48" t="str">
            <v>Andy Watson</v>
          </cell>
          <cell r="P48" t="str">
            <v>BI</v>
          </cell>
          <cell r="Q48" t="str">
            <v>COMPLETE</v>
          </cell>
          <cell r="R48">
            <v>0</v>
          </cell>
          <cell r="S48">
            <v>41425</v>
          </cell>
          <cell r="AE48">
            <v>0</v>
          </cell>
          <cell r="AF48">
            <v>7</v>
          </cell>
          <cell r="AG48"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48">
            <v>41631</v>
          </cell>
        </row>
        <row r="49">
          <cell r="A49">
            <v>1154.06</v>
          </cell>
          <cell r="B49" t="str">
            <v>COR1154.06</v>
          </cell>
          <cell r="C49" t="str">
            <v>Capability Analysis</v>
          </cell>
          <cell r="E49" t="str">
            <v>PD-CLSD</v>
          </cell>
          <cell r="F49">
            <v>41373</v>
          </cell>
          <cell r="G49">
            <v>0</v>
          </cell>
          <cell r="H49">
            <v>41178</v>
          </cell>
          <cell r="I49">
            <v>41192</v>
          </cell>
          <cell r="J49">
            <v>0</v>
          </cell>
          <cell r="N49" t="str">
            <v>Workload Meeting 26/09/12</v>
          </cell>
          <cell r="O49" t="str">
            <v>Andy Watson</v>
          </cell>
          <cell r="P49" t="str">
            <v>BI</v>
          </cell>
          <cell r="Q49" t="str">
            <v>COMPLETE</v>
          </cell>
          <cell r="R49">
            <v>0</v>
          </cell>
          <cell r="AE49">
            <v>0</v>
          </cell>
          <cell r="AF49">
            <v>7</v>
          </cell>
          <cell r="AG49"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49" t="str">
            <v>CLSD</v>
          </cell>
          <cell r="AI49">
            <v>41373</v>
          </cell>
        </row>
        <row r="50">
          <cell r="A50">
            <v>1154.1300000000001</v>
          </cell>
          <cell r="B50" t="str">
            <v>COR1154.13</v>
          </cell>
          <cell r="C50" t="str">
            <v>Due Diligence &amp; Prototype</v>
          </cell>
          <cell r="E50" t="str">
            <v>EQ-CLSD</v>
          </cell>
          <cell r="F50">
            <v>41386</v>
          </cell>
          <cell r="G50">
            <v>0</v>
          </cell>
          <cell r="H50">
            <v>41296</v>
          </cell>
          <cell r="J50">
            <v>0</v>
          </cell>
          <cell r="N50" t="str">
            <v>Workload Meeting 23/01/2013</v>
          </cell>
          <cell r="O50" t="str">
            <v>Andy Watson</v>
          </cell>
          <cell r="P50" t="str">
            <v>CO</v>
          </cell>
          <cell r="Q50" t="str">
            <v>CLOSED</v>
          </cell>
          <cell r="R50">
            <v>0</v>
          </cell>
          <cell r="S50">
            <v>41386</v>
          </cell>
          <cell r="AE50">
            <v>0</v>
          </cell>
          <cell r="AF50">
            <v>7</v>
          </cell>
        </row>
        <row r="51">
          <cell r="A51" t="str">
            <v>1154a</v>
          </cell>
          <cell r="B51" t="str">
            <v>COR1154a</v>
          </cell>
          <cell r="C51" t="str">
            <v>Project Nexus Other</v>
          </cell>
          <cell r="E51" t="str">
            <v>EQ-CLSD</v>
          </cell>
          <cell r="F51">
            <v>41178</v>
          </cell>
          <cell r="G51">
            <v>0</v>
          </cell>
          <cell r="H51">
            <v>40246</v>
          </cell>
          <cell r="I51">
            <v>41280</v>
          </cell>
          <cell r="J51">
            <v>0</v>
          </cell>
          <cell r="N51" t="str">
            <v>Workload Meeting 10/03/09</v>
          </cell>
          <cell r="O51" t="str">
            <v>Sat Kalsi</v>
          </cell>
          <cell r="P51" t="str">
            <v>BI</v>
          </cell>
          <cell r="Q51" t="str">
            <v>CLOSED</v>
          </cell>
          <cell r="R51">
            <v>0</v>
          </cell>
          <cell r="AE51">
            <v>0</v>
          </cell>
          <cell r="AF51">
            <v>7</v>
          </cell>
          <cell r="AG5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52">
          <cell r="A52">
            <v>3250</v>
          </cell>
          <cell r="B52" t="str">
            <v>COR3250</v>
          </cell>
          <cell r="C52" t="str">
            <v>Completion and return of a ‘GSR’ spreadsheet provided monthly by NGD</v>
          </cell>
          <cell r="D52">
            <v>41662</v>
          </cell>
          <cell r="E52" t="str">
            <v>PD-CLSD</v>
          </cell>
          <cell r="F52">
            <v>41673</v>
          </cell>
          <cell r="G52">
            <v>0</v>
          </cell>
          <cell r="H52">
            <v>41582</v>
          </cell>
          <cell r="I52">
            <v>41593</v>
          </cell>
          <cell r="J52">
            <v>0</v>
          </cell>
          <cell r="K52" t="str">
            <v>NNW</v>
          </cell>
          <cell r="L52" t="str">
            <v>NGD</v>
          </cell>
          <cell r="M52" t="str">
            <v>Alan Raper</v>
          </cell>
          <cell r="O52" t="str">
            <v>Lorraine Cave</v>
          </cell>
          <cell r="P52" t="str">
            <v>CO</v>
          </cell>
          <cell r="Q52" t="str">
            <v>COMPLETE</v>
          </cell>
          <cell r="R52">
            <v>1</v>
          </cell>
          <cell r="U52">
            <v>41659</v>
          </cell>
          <cell r="V52">
            <v>41669</v>
          </cell>
          <cell r="W52">
            <v>41660</v>
          </cell>
          <cell r="Y52" t="str">
            <v>Pre Sanction 03/12/2013</v>
          </cell>
          <cell r="Z52">
            <v>672</v>
          </cell>
          <cell r="AE52">
            <v>0</v>
          </cell>
          <cell r="AF52">
            <v>5</v>
          </cell>
          <cell r="AG52"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52" t="str">
            <v>CLSD</v>
          </cell>
          <cell r="AI52">
            <v>41673</v>
          </cell>
          <cell r="AJ52">
            <v>41604</v>
          </cell>
          <cell r="AO52">
            <v>41668</v>
          </cell>
          <cell r="AP52">
            <v>41669</v>
          </cell>
        </row>
        <row r="53">
          <cell r="A53">
            <v>3261</v>
          </cell>
          <cell r="B53" t="str">
            <v>COR3261</v>
          </cell>
          <cell r="C53" t="str">
            <v>Shipperless Supply Point Report (AWAITING CONFIRMATION OF CLOSURE)</v>
          </cell>
          <cell r="E53" t="str">
            <v>PD-CLSD</v>
          </cell>
          <cell r="F53">
            <v>42450</v>
          </cell>
          <cell r="G53">
            <v>0</v>
          </cell>
          <cell r="H53">
            <v>41597</v>
          </cell>
          <cell r="I53">
            <v>41610</v>
          </cell>
          <cell r="J53">
            <v>1</v>
          </cell>
          <cell r="K53" t="str">
            <v>ADN</v>
          </cell>
          <cell r="M53" t="str">
            <v>Colin Thomson</v>
          </cell>
          <cell r="N53" t="str">
            <v>Lorraine Cave</v>
          </cell>
          <cell r="O53" t="str">
            <v>Lorraine Cave</v>
          </cell>
          <cell r="P53" t="str">
            <v>CO</v>
          </cell>
          <cell r="Q53" t="str">
            <v>CLOSED</v>
          </cell>
          <cell r="R53">
            <v>1</v>
          </cell>
          <cell r="S53">
            <v>42450</v>
          </cell>
          <cell r="AE53">
            <v>0</v>
          </cell>
          <cell r="AF53">
            <v>3</v>
          </cell>
          <cell r="AG53"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54">
          <cell r="A54">
            <v>3262</v>
          </cell>
          <cell r="B54" t="str">
            <v>COR3262</v>
          </cell>
          <cell r="C54" t="str">
            <v>AQ Review 2014</v>
          </cell>
          <cell r="E54" t="str">
            <v>PD-CLSD</v>
          </cell>
          <cell r="F54">
            <v>41988</v>
          </cell>
          <cell r="G54">
            <v>0</v>
          </cell>
          <cell r="H54">
            <v>41598</v>
          </cell>
          <cell r="J54">
            <v>0</v>
          </cell>
          <cell r="N54" t="str">
            <v>Linda Whitcroft / Lorraine Cave</v>
          </cell>
          <cell r="O54" t="str">
            <v>Lorraine Cave</v>
          </cell>
          <cell r="P54" t="str">
            <v>BI</v>
          </cell>
          <cell r="Q54" t="str">
            <v>COMPLETE</v>
          </cell>
          <cell r="R54">
            <v>0</v>
          </cell>
          <cell r="S54">
            <v>41988</v>
          </cell>
          <cell r="AE54">
            <v>0</v>
          </cell>
          <cell r="AF54">
            <v>6</v>
          </cell>
          <cell r="AG54"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54" t="str">
            <v>CLSD</v>
          </cell>
          <cell r="AI54">
            <v>41988</v>
          </cell>
          <cell r="AO54">
            <v>41917</v>
          </cell>
        </row>
        <row r="55">
          <cell r="A55">
            <v>3005</v>
          </cell>
          <cell r="B55" t="str">
            <v>COR3005</v>
          </cell>
          <cell r="C55" t="str">
            <v>Gemini Exit UIOLI incorrectly linked to Meter ID</v>
          </cell>
          <cell r="D55">
            <v>41614</v>
          </cell>
          <cell r="E55" t="str">
            <v>PD-CLSD</v>
          </cell>
          <cell r="F55">
            <v>41759</v>
          </cell>
          <cell r="G55">
            <v>0</v>
          </cell>
          <cell r="H55">
            <v>41551</v>
          </cell>
          <cell r="J55">
            <v>0</v>
          </cell>
          <cell r="K55" t="str">
            <v>NNW</v>
          </cell>
          <cell r="L55" t="str">
            <v>NGT</v>
          </cell>
          <cell r="M55" t="str">
            <v>Sean McGoldrick</v>
          </cell>
          <cell r="N55" t="str">
            <v>Lee Foster</v>
          </cell>
          <cell r="O55" t="str">
            <v>Andy Earnshaw</v>
          </cell>
          <cell r="P55" t="str">
            <v>CO</v>
          </cell>
          <cell r="Q55" t="str">
            <v>COMPLETE</v>
          </cell>
          <cell r="R55">
            <v>1</v>
          </cell>
          <cell r="W55">
            <v>41604</v>
          </cell>
          <cell r="Y55" t="str">
            <v>Pre Sanction Meeting 19/11/13</v>
          </cell>
          <cell r="Z55">
            <v>5260</v>
          </cell>
          <cell r="AC55" t="str">
            <v>SENT</v>
          </cell>
          <cell r="AD55">
            <v>41642</v>
          </cell>
          <cell r="AE55">
            <v>0</v>
          </cell>
          <cell r="AF55">
            <v>5</v>
          </cell>
          <cell r="AG55"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55" t="str">
            <v>CLSD</v>
          </cell>
          <cell r="AI55">
            <v>41759</v>
          </cell>
          <cell r="AL55">
            <v>41627</v>
          </cell>
          <cell r="AM55">
            <v>41642</v>
          </cell>
          <cell r="AO55">
            <v>41686</v>
          </cell>
          <cell r="AP55">
            <v>41738</v>
          </cell>
        </row>
        <row r="56">
          <cell r="A56">
            <v>3218</v>
          </cell>
          <cell r="B56" t="str">
            <v>COR3218</v>
          </cell>
          <cell r="C56" t="str">
            <v>Gemini Exit DN Adjustment Transparency</v>
          </cell>
          <cell r="D56">
            <v>41614</v>
          </cell>
          <cell r="E56" t="str">
            <v>PD-CLSD</v>
          </cell>
          <cell r="F56">
            <v>41746</v>
          </cell>
          <cell r="G56">
            <v>0</v>
          </cell>
          <cell r="H56">
            <v>41551</v>
          </cell>
          <cell r="J56">
            <v>0</v>
          </cell>
          <cell r="K56" t="str">
            <v>NNW</v>
          </cell>
          <cell r="L56" t="str">
            <v>NGT</v>
          </cell>
          <cell r="M56" t="str">
            <v>Sean McGoldrick</v>
          </cell>
          <cell r="N56" t="str">
            <v>Lee Foster</v>
          </cell>
          <cell r="O56" t="str">
            <v>Andy Earnshaw</v>
          </cell>
          <cell r="P56" t="str">
            <v>CO</v>
          </cell>
          <cell r="Q56" t="str">
            <v>COMPLETE</v>
          </cell>
          <cell r="R56">
            <v>1</v>
          </cell>
          <cell r="W56">
            <v>41604</v>
          </cell>
          <cell r="Y56" t="str">
            <v>Pre Sanction Meeting 19/11/13</v>
          </cell>
          <cell r="Z56">
            <v>3476</v>
          </cell>
          <cell r="AC56" t="str">
            <v>SENT</v>
          </cell>
          <cell r="AD56">
            <v>41642</v>
          </cell>
          <cell r="AE56">
            <v>0</v>
          </cell>
          <cell r="AF56">
            <v>5</v>
          </cell>
          <cell r="AG56"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56" t="str">
            <v>CLSD</v>
          </cell>
          <cell r="AI56">
            <v>41746</v>
          </cell>
          <cell r="AL56">
            <v>41627</v>
          </cell>
          <cell r="AM56">
            <v>41642</v>
          </cell>
          <cell r="AO56">
            <v>41686</v>
          </cell>
          <cell r="AP56">
            <v>41738</v>
          </cell>
        </row>
        <row r="57">
          <cell r="A57">
            <v>1974</v>
          </cell>
          <cell r="B57" t="str">
            <v>COR1974</v>
          </cell>
          <cell r="C57" t="str">
            <v>Shipper Credit Contact Details</v>
          </cell>
          <cell r="D57">
            <v>40469</v>
          </cell>
          <cell r="E57" t="str">
            <v>PD-CLSD</v>
          </cell>
          <cell r="F57">
            <v>40687</v>
          </cell>
          <cell r="G57">
            <v>0</v>
          </cell>
          <cell r="H57">
            <v>40317</v>
          </cell>
          <cell r="I57">
            <v>40332</v>
          </cell>
          <cell r="J57">
            <v>0</v>
          </cell>
          <cell r="K57" t="str">
            <v>ALL</v>
          </cell>
          <cell r="M57" t="str">
            <v>Joel Martin</v>
          </cell>
          <cell r="N57" t="str">
            <v>Workload Meeting 19/05/10</v>
          </cell>
          <cell r="O57" t="str">
            <v>Lorraine Cave</v>
          </cell>
          <cell r="P57" t="str">
            <v>CO</v>
          </cell>
          <cell r="Q57" t="str">
            <v>COMPLETE</v>
          </cell>
          <cell r="R57">
            <v>1</v>
          </cell>
          <cell r="T57">
            <v>0</v>
          </cell>
          <cell r="U57">
            <v>40333</v>
          </cell>
          <cell r="V57">
            <v>40347</v>
          </cell>
          <cell r="W57">
            <v>40438</v>
          </cell>
          <cell r="X57">
            <v>40438</v>
          </cell>
          <cell r="Y57" t="str">
            <v>XM2 Review Meeting 14/09/10</v>
          </cell>
          <cell r="Z57">
            <v>12390</v>
          </cell>
          <cell r="AC57" t="str">
            <v>SENT</v>
          </cell>
          <cell r="AD57">
            <v>40478</v>
          </cell>
          <cell r="AE57">
            <v>0</v>
          </cell>
          <cell r="AF57">
            <v>4</v>
          </cell>
          <cell r="AG57"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57" t="str">
            <v>CLSD</v>
          </cell>
          <cell r="AI57">
            <v>40687</v>
          </cell>
          <cell r="AJ57">
            <v>40332</v>
          </cell>
          <cell r="AK57">
            <v>40332</v>
          </cell>
          <cell r="AL57">
            <v>40483</v>
          </cell>
          <cell r="AM57">
            <v>40492</v>
          </cell>
          <cell r="AO57">
            <v>40533</v>
          </cell>
          <cell r="AP57">
            <v>40588</v>
          </cell>
        </row>
        <row r="58">
          <cell r="A58">
            <v>3852</v>
          </cell>
          <cell r="B58" t="str">
            <v>COR3852</v>
          </cell>
          <cell r="C58" t="str">
            <v>UNC Modification 0534: Maintaining the efficacy of the NTS Optional Commodity (‘shorthaul’) tariff at Bacton entry points</v>
          </cell>
          <cell r="D58">
            <v>42482</v>
          </cell>
          <cell r="E58" t="str">
            <v>PD-CLSD</v>
          </cell>
          <cell r="F58">
            <v>42902</v>
          </cell>
          <cell r="G58">
            <v>0</v>
          </cell>
          <cell r="H58">
            <v>42312</v>
          </cell>
          <cell r="I58">
            <v>42326</v>
          </cell>
          <cell r="J58">
            <v>0</v>
          </cell>
          <cell r="K58" t="str">
            <v>TNO</v>
          </cell>
          <cell r="L58" t="str">
            <v>NGT</v>
          </cell>
          <cell r="M58" t="str">
            <v>Beverley Viney</v>
          </cell>
          <cell r="N58" t="str">
            <v>ICAF - 11/11/15</v>
          </cell>
          <cell r="O58" t="str">
            <v>Lorraine Cave</v>
          </cell>
          <cell r="P58" t="str">
            <v>CO</v>
          </cell>
          <cell r="Q58" t="str">
            <v>COMPLETE</v>
          </cell>
          <cell r="R58">
            <v>0</v>
          </cell>
          <cell r="T58">
            <v>0</v>
          </cell>
          <cell r="U58">
            <v>42359</v>
          </cell>
          <cell r="V58">
            <v>42375</v>
          </cell>
          <cell r="W58">
            <v>42438</v>
          </cell>
          <cell r="X58">
            <v>42489</v>
          </cell>
          <cell r="Y58" t="str">
            <v>Pre-Sanction 01/03/2016</v>
          </cell>
          <cell r="Z58">
            <v>2413</v>
          </cell>
          <cell r="AC58" t="str">
            <v>SENT</v>
          </cell>
          <cell r="AD58">
            <v>42486</v>
          </cell>
          <cell r="AE58">
            <v>1</v>
          </cell>
          <cell r="AF58">
            <v>5</v>
          </cell>
          <cell r="AG58"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58" t="str">
            <v>CLSD</v>
          </cell>
          <cell r="AI58">
            <v>42852</v>
          </cell>
          <cell r="AJ58">
            <v>42359</v>
          </cell>
          <cell r="AK58">
            <v>42359</v>
          </cell>
          <cell r="AL58">
            <v>42496</v>
          </cell>
          <cell r="AM58">
            <v>42486</v>
          </cell>
          <cell r="AN58">
            <v>42486</v>
          </cell>
          <cell r="AO58">
            <v>42554</v>
          </cell>
          <cell r="AP58">
            <v>42853</v>
          </cell>
        </row>
        <row r="59">
          <cell r="A59">
            <v>3882</v>
          </cell>
          <cell r="B59" t="str">
            <v>COR3882</v>
          </cell>
          <cell r="C59" t="str">
            <v>SGN DNS IX Gateway router in Pyramid Park</v>
          </cell>
          <cell r="D59">
            <v>42388</v>
          </cell>
          <cell r="E59" t="str">
            <v>PD-CLSD</v>
          </cell>
          <cell r="F59">
            <v>42689</v>
          </cell>
          <cell r="G59">
            <v>0</v>
          </cell>
          <cell r="H59">
            <v>42324</v>
          </cell>
          <cell r="J59">
            <v>0</v>
          </cell>
          <cell r="K59" t="str">
            <v>NNW</v>
          </cell>
          <cell r="L59" t="str">
            <v>SGN</v>
          </cell>
          <cell r="M59" t="str">
            <v>Colin Thomson</v>
          </cell>
          <cell r="N59" t="str">
            <v>ICAF - 18.11.2015_x000D_
Pre-sanction  BER-12.01.2016</v>
          </cell>
          <cell r="O59" t="str">
            <v>Darran Dredge</v>
          </cell>
          <cell r="P59" t="str">
            <v>CO</v>
          </cell>
          <cell r="Q59" t="str">
            <v>CLOSED</v>
          </cell>
          <cell r="R59">
            <v>0</v>
          </cell>
          <cell r="S59">
            <v>42689</v>
          </cell>
          <cell r="V59">
            <v>42338</v>
          </cell>
          <cell r="W59">
            <v>42381</v>
          </cell>
          <cell r="X59">
            <v>42381</v>
          </cell>
          <cell r="Y59" t="str">
            <v>Pre-Sanction 12.01.2016</v>
          </cell>
          <cell r="Z59">
            <v>1061</v>
          </cell>
          <cell r="AE59">
            <v>0</v>
          </cell>
          <cell r="AF59">
            <v>5</v>
          </cell>
          <cell r="AG59"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59" t="str">
            <v>CLSD</v>
          </cell>
          <cell r="AI59">
            <v>42669</v>
          </cell>
          <cell r="AP59">
            <v>42635</v>
          </cell>
        </row>
        <row r="60">
          <cell r="A60">
            <v>4192</v>
          </cell>
          <cell r="B60" t="str">
            <v>COR4192</v>
          </cell>
          <cell r="C60" t="str">
            <v>Replacement/Upgrade of Demand Estimation Systems and Processes</v>
          </cell>
          <cell r="E60" t="str">
            <v>CO-RCVD</v>
          </cell>
          <cell r="F60">
            <v>42781</v>
          </cell>
          <cell r="G60">
            <v>0</v>
          </cell>
          <cell r="H60">
            <v>42776</v>
          </cell>
          <cell r="J60">
            <v>0</v>
          </cell>
          <cell r="N60" t="str">
            <v>ICAF 15/02/17_x000D_
Pre-Sacnction Approval via email 07/03/17</v>
          </cell>
          <cell r="O60" t="str">
            <v>Emma Rose</v>
          </cell>
          <cell r="P60" t="str">
            <v>CR</v>
          </cell>
          <cell r="Q60" t="str">
            <v>LIVE</v>
          </cell>
          <cell r="R60">
            <v>0</v>
          </cell>
          <cell r="W60">
            <v>43007</v>
          </cell>
          <cell r="AE60">
            <v>0</v>
          </cell>
          <cell r="AF60">
            <v>6</v>
          </cell>
          <cell r="AG60" t="str">
            <v>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v>
          </cell>
        </row>
        <row r="61">
          <cell r="A61">
            <v>4188</v>
          </cell>
          <cell r="B61" t="str">
            <v>COR4188</v>
          </cell>
          <cell r="C61" t="str">
            <v>iGMS Evolution Programme (iEP) – National Grid</v>
          </cell>
          <cell r="D61">
            <v>42774</v>
          </cell>
          <cell r="E61" t="str">
            <v>PD-CLSD</v>
          </cell>
          <cell r="F61">
            <v>42902</v>
          </cell>
          <cell r="G61">
            <v>0</v>
          </cell>
          <cell r="H61">
            <v>42773</v>
          </cell>
          <cell r="J61">
            <v>0</v>
          </cell>
          <cell r="K61" t="str">
            <v>TNO</v>
          </cell>
          <cell r="L61" t="str">
            <v>NGT</v>
          </cell>
          <cell r="M61" t="str">
            <v>Beverley Viney</v>
          </cell>
          <cell r="N61" t="str">
            <v>ICAF 15/02/2017_x000D_
Pre-Sanction 28/02/17</v>
          </cell>
          <cell r="O61" t="str">
            <v>Jessica Harris</v>
          </cell>
          <cell r="P61" t="str">
            <v>CO</v>
          </cell>
          <cell r="Q61" t="str">
            <v>COMPLETE</v>
          </cell>
          <cell r="R61">
            <v>0</v>
          </cell>
          <cell r="Y61" t="str">
            <v>Pre-Sanction</v>
          </cell>
          <cell r="AC61" t="str">
            <v>PROD</v>
          </cell>
          <cell r="AD61">
            <v>42802</v>
          </cell>
          <cell r="AE61">
            <v>0</v>
          </cell>
          <cell r="AF61">
            <v>5</v>
          </cell>
          <cell r="AG61"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61" t="str">
            <v>CLSD</v>
          </cell>
          <cell r="AI61">
            <v>42852</v>
          </cell>
          <cell r="AP61">
            <v>42798</v>
          </cell>
        </row>
        <row r="62">
          <cell r="A62">
            <v>4189</v>
          </cell>
          <cell r="B62" t="str">
            <v>COR4189</v>
          </cell>
          <cell r="C62" t="str">
            <v>Measurement history for all NTS Entry and NTS Exit Points between 1st July 2016 and 3rd January 2017</v>
          </cell>
          <cell r="D62">
            <v>42828</v>
          </cell>
          <cell r="E62" t="str">
            <v>PD-POPD</v>
          </cell>
          <cell r="F62">
            <v>42891</v>
          </cell>
          <cell r="G62">
            <v>0</v>
          </cell>
          <cell r="H62">
            <v>42775</v>
          </cell>
          <cell r="J62">
            <v>0</v>
          </cell>
          <cell r="K62" t="str">
            <v>TNO</v>
          </cell>
          <cell r="L62" t="str">
            <v>NGT</v>
          </cell>
          <cell r="M62" t="str">
            <v>Beverley Viney</v>
          </cell>
          <cell r="N62" t="str">
            <v>ICAF 15/02/2017_x000D_
Pre-Sanction 28/02/17_x000D_
Pre-Sanction 14/03/17</v>
          </cell>
          <cell r="O62" t="str">
            <v>Hannah Reddy</v>
          </cell>
          <cell r="P62" t="str">
            <v>CO</v>
          </cell>
          <cell r="Q62" t="str">
            <v>LIVE</v>
          </cell>
          <cell r="R62">
            <v>0</v>
          </cell>
          <cell r="Y62" t="str">
            <v>Pre Sanction</v>
          </cell>
          <cell r="Z62">
            <v>3731</v>
          </cell>
          <cell r="AE62">
            <v>0</v>
          </cell>
          <cell r="AF62">
            <v>5</v>
          </cell>
          <cell r="AG62" t="str">
            <v>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62" t="str">
            <v>CLSD</v>
          </cell>
          <cell r="AI62">
            <v>42891</v>
          </cell>
          <cell r="AP62">
            <v>42881</v>
          </cell>
        </row>
        <row r="63">
          <cell r="A63">
            <v>4211</v>
          </cell>
          <cell r="B63" t="str">
            <v>COR4211</v>
          </cell>
          <cell r="C63" t="str">
            <v>GSR Data Extract</v>
          </cell>
          <cell r="D63">
            <v>42804</v>
          </cell>
          <cell r="E63" t="str">
            <v>CA-RCVD</v>
          </cell>
          <cell r="F63">
            <v>42804</v>
          </cell>
          <cell r="G63">
            <v>0</v>
          </cell>
          <cell r="H63">
            <v>42787</v>
          </cell>
          <cell r="J63">
            <v>0</v>
          </cell>
          <cell r="K63" t="str">
            <v>NNW</v>
          </cell>
          <cell r="L63" t="str">
            <v>NNW NGD</v>
          </cell>
          <cell r="M63" t="str">
            <v>Andy Clasper</v>
          </cell>
          <cell r="N63" t="str">
            <v>ICAF 22/02/17_x000D_
Pre-Sanction Approval via Email 07/03/17</v>
          </cell>
          <cell r="O63" t="str">
            <v>Lorraine Cave</v>
          </cell>
          <cell r="P63" t="str">
            <v>CO</v>
          </cell>
          <cell r="Q63" t="str">
            <v>LIVE</v>
          </cell>
          <cell r="R63">
            <v>0</v>
          </cell>
          <cell r="V63">
            <v>42801</v>
          </cell>
          <cell r="Y63" t="str">
            <v>PRE Sanction</v>
          </cell>
          <cell r="Z63">
            <v>0</v>
          </cell>
          <cell r="AC63" t="str">
            <v>PROD</v>
          </cell>
          <cell r="AD63">
            <v>42804</v>
          </cell>
          <cell r="AE63">
            <v>0</v>
          </cell>
          <cell r="AF63">
            <v>5</v>
          </cell>
          <cell r="AG63" t="str">
            <v>24/05/17 DC ME spoke to LC in 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row>
        <row r="64">
          <cell r="A64">
            <v>4213</v>
          </cell>
          <cell r="B64" t="str">
            <v>COR4213</v>
          </cell>
          <cell r="C64" t="str">
            <v>JCAPS2PI interface Migrations</v>
          </cell>
          <cell r="D64">
            <v>42825</v>
          </cell>
          <cell r="E64" t="str">
            <v>PD-PROD</v>
          </cell>
          <cell r="F64">
            <v>42830</v>
          </cell>
          <cell r="G64">
            <v>0</v>
          </cell>
          <cell r="H64">
            <v>42787</v>
          </cell>
          <cell r="J64">
            <v>0</v>
          </cell>
          <cell r="K64" t="str">
            <v>NNW</v>
          </cell>
          <cell r="L64" t="str">
            <v>NGD</v>
          </cell>
          <cell r="M64" t="str">
            <v>Andy Clasper</v>
          </cell>
          <cell r="N64" t="str">
            <v>ICAF 01/03/17_x000D_
Pre-Sanction 14/03/17 Start Up_x000D_
Pre-Sanction 28/03/17 BER</v>
          </cell>
          <cell r="O64" t="str">
            <v>Nicola Patmore</v>
          </cell>
          <cell r="P64" t="str">
            <v>CO</v>
          </cell>
          <cell r="Q64" t="str">
            <v>LIVE</v>
          </cell>
          <cell r="R64">
            <v>0</v>
          </cell>
          <cell r="V64">
            <v>42803</v>
          </cell>
          <cell r="W64">
            <v>42823</v>
          </cell>
          <cell r="X64">
            <v>42823</v>
          </cell>
          <cell r="Y64" t="str">
            <v>Pre-Sanction</v>
          </cell>
          <cell r="Z64">
            <v>45250</v>
          </cell>
          <cell r="AC64" t="str">
            <v>PROD</v>
          </cell>
          <cell r="AD64">
            <v>42830</v>
          </cell>
          <cell r="AE64">
            <v>0</v>
          </cell>
          <cell r="AF64">
            <v>5</v>
          </cell>
          <cell r="AG64" t="str">
            <v>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64">
            <v>42839</v>
          </cell>
          <cell r="AO64">
            <v>42869</v>
          </cell>
          <cell r="AP64">
            <v>42978</v>
          </cell>
        </row>
        <row r="65">
          <cell r="A65">
            <v>3856</v>
          </cell>
          <cell r="B65" t="str">
            <v>COR3856</v>
          </cell>
          <cell r="C65" t="str">
            <v>Demand Side Response related changes</v>
          </cell>
          <cell r="D65">
            <v>42571</v>
          </cell>
          <cell r="E65" t="str">
            <v>CO-CLSD</v>
          </cell>
          <cell r="F65">
            <v>42807</v>
          </cell>
          <cell r="G65">
            <v>1</v>
          </cell>
          <cell r="H65">
            <v>42317</v>
          </cell>
          <cell r="I65">
            <v>42338</v>
          </cell>
          <cell r="J65">
            <v>0</v>
          </cell>
          <cell r="K65" t="str">
            <v>NNW</v>
          </cell>
          <cell r="L65" t="str">
            <v>NGT</v>
          </cell>
          <cell r="M65" t="str">
            <v>Beverley Viney</v>
          </cell>
          <cell r="N65" t="str">
            <v>ICAF 25/11/2015_x000D_
Pre-Sanction 17/05/16 &amp; emailed to pre-sanction group for review on 03/06/16</v>
          </cell>
          <cell r="O65" t="str">
            <v>Nicola Patmore</v>
          </cell>
          <cell r="P65" t="str">
            <v>CO</v>
          </cell>
          <cell r="Q65" t="str">
            <v>COMPLETE</v>
          </cell>
          <cell r="R65">
            <v>0</v>
          </cell>
          <cell r="S65">
            <v>42807</v>
          </cell>
          <cell r="T65">
            <v>85106</v>
          </cell>
          <cell r="U65">
            <v>42461</v>
          </cell>
          <cell r="W65">
            <v>42507</v>
          </cell>
          <cell r="X65">
            <v>42426</v>
          </cell>
          <cell r="Y65" t="str">
            <v>Pre-Sanction 17/05/2016</v>
          </cell>
          <cell r="Z65">
            <v>63423</v>
          </cell>
          <cell r="AC65" t="str">
            <v>SENT</v>
          </cell>
          <cell r="AD65">
            <v>42577</v>
          </cell>
          <cell r="AE65">
            <v>1</v>
          </cell>
          <cell r="AF65">
            <v>5</v>
          </cell>
          <cell r="AG65"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65" t="str">
            <v>CLSD</v>
          </cell>
          <cell r="AI65">
            <v>42716</v>
          </cell>
          <cell r="AJ65">
            <v>42361</v>
          </cell>
          <cell r="AK65">
            <v>42361</v>
          </cell>
          <cell r="AO65">
            <v>42596</v>
          </cell>
          <cell r="AP65">
            <v>42689</v>
          </cell>
        </row>
        <row r="66">
          <cell r="A66">
            <v>1000.04</v>
          </cell>
          <cell r="B66" t="str">
            <v>COR1000.04</v>
          </cell>
          <cell r="C66" t="str">
            <v>VOIP Telephones</v>
          </cell>
          <cell r="E66" t="str">
            <v>CO-CLSD</v>
          </cell>
          <cell r="F66">
            <v>40637</v>
          </cell>
          <cell r="G66">
            <v>0</v>
          </cell>
          <cell r="H66">
            <v>40637</v>
          </cell>
          <cell r="J66">
            <v>0</v>
          </cell>
          <cell r="O66" t="str">
            <v>Iain Collin</v>
          </cell>
          <cell r="P66" t="str">
            <v>BI</v>
          </cell>
          <cell r="Q66" t="str">
            <v>CLOSED</v>
          </cell>
          <cell r="R66">
            <v>0</v>
          </cell>
          <cell r="S66">
            <v>40637</v>
          </cell>
          <cell r="AE66">
            <v>0</v>
          </cell>
          <cell r="AF66">
            <v>7</v>
          </cell>
          <cell r="AG66" t="str">
            <v xml:space="preserve">04/04/11 AK - This section of the Programme is no longer valid. It has been loaded onto the Tracking Sheet but closed down to ensure audit is visible for completion of the full Telecoms Programme.
</v>
          </cell>
        </row>
        <row r="67">
          <cell r="A67">
            <v>1154.07</v>
          </cell>
          <cell r="B67" t="str">
            <v>COR1154.07</v>
          </cell>
          <cell r="C67" t="str">
            <v>Architecture &amp; Technology Options</v>
          </cell>
          <cell r="E67" t="str">
            <v>PD-CLSD</v>
          </cell>
          <cell r="F67">
            <v>41373</v>
          </cell>
          <cell r="G67">
            <v>0</v>
          </cell>
          <cell r="H67">
            <v>41178</v>
          </cell>
          <cell r="I67">
            <v>41192</v>
          </cell>
          <cell r="J67">
            <v>0</v>
          </cell>
          <cell r="N67" t="str">
            <v>Workload Meeting 26/09/12</v>
          </cell>
          <cell r="O67" t="str">
            <v>Andy Watson</v>
          </cell>
          <cell r="P67" t="str">
            <v>BI</v>
          </cell>
          <cell r="Q67" t="str">
            <v>COMPLETE</v>
          </cell>
          <cell r="R67">
            <v>0</v>
          </cell>
          <cell r="AE67">
            <v>0</v>
          </cell>
          <cell r="AF67">
            <v>7</v>
          </cell>
          <cell r="AG67"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67" t="str">
            <v>CLSD</v>
          </cell>
          <cell r="AI67">
            <v>41373</v>
          </cell>
        </row>
        <row r="68">
          <cell r="A68">
            <v>2650</v>
          </cell>
          <cell r="B68" t="str">
            <v>COR2650</v>
          </cell>
          <cell r="C68" t="str">
            <v>Analysis &amp; Development of Options to Sustain UK-Link until 2016</v>
          </cell>
          <cell r="E68" t="str">
            <v>PD-CLSD</v>
          </cell>
          <cell r="F68">
            <v>41285</v>
          </cell>
          <cell r="G68">
            <v>0</v>
          </cell>
          <cell r="H68">
            <v>41053</v>
          </cell>
          <cell r="J68">
            <v>0</v>
          </cell>
          <cell r="N68" t="str">
            <v>Workload Meeting 30/05/12</v>
          </cell>
          <cell r="O68" t="str">
            <v>Sat Kalsi</v>
          </cell>
          <cell r="P68" t="str">
            <v>BI</v>
          </cell>
          <cell r="Q68" t="str">
            <v>COMPLETE</v>
          </cell>
          <cell r="R68">
            <v>0</v>
          </cell>
          <cell r="S68">
            <v>41285</v>
          </cell>
          <cell r="AE68">
            <v>0</v>
          </cell>
          <cell r="AF68">
            <v>7</v>
          </cell>
          <cell r="AG68"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68" t="str">
            <v>CLSD</v>
          </cell>
          <cell r="AI68">
            <v>42122</v>
          </cell>
        </row>
        <row r="69">
          <cell r="A69">
            <v>3234.1</v>
          </cell>
          <cell r="B69" t="str">
            <v>COR3234.1</v>
          </cell>
          <cell r="C69" t="str">
            <v>Unregistered Supply Points – Portfolio Clearance Initiative – Stage 2</v>
          </cell>
          <cell r="D69">
            <v>41675</v>
          </cell>
          <cell r="E69" t="str">
            <v>PD-CLSD</v>
          </cell>
          <cell r="F69">
            <v>42012</v>
          </cell>
          <cell r="G69">
            <v>0</v>
          </cell>
          <cell r="H69">
            <v>41610</v>
          </cell>
          <cell r="I69">
            <v>41621</v>
          </cell>
          <cell r="J69">
            <v>1</v>
          </cell>
          <cell r="K69" t="str">
            <v>ADN</v>
          </cell>
          <cell r="M69" t="str">
            <v>Colin Thomson</v>
          </cell>
          <cell r="O69" t="str">
            <v>Lorraine Cave</v>
          </cell>
          <cell r="P69" t="str">
            <v>CO</v>
          </cell>
          <cell r="Q69" t="str">
            <v>COMPLETE</v>
          </cell>
          <cell r="R69">
            <v>1</v>
          </cell>
          <cell r="S69">
            <v>42012</v>
          </cell>
          <cell r="U69">
            <v>41648</v>
          </cell>
          <cell r="V69">
            <v>41661</v>
          </cell>
          <cell r="W69">
            <v>41674</v>
          </cell>
          <cell r="Y69" t="str">
            <v>Pre Sanction Meeting 21/01/14</v>
          </cell>
          <cell r="Z69">
            <v>166138</v>
          </cell>
          <cell r="AC69" t="str">
            <v>SENT</v>
          </cell>
          <cell r="AD69">
            <v>41702</v>
          </cell>
          <cell r="AE69">
            <v>0</v>
          </cell>
          <cell r="AF69">
            <v>3</v>
          </cell>
          <cell r="AG69" t="str">
            <v>Previously logged as COR3275</v>
          </cell>
          <cell r="AH69" t="str">
            <v>CLSD</v>
          </cell>
          <cell r="AI69">
            <v>42012</v>
          </cell>
          <cell r="AJ69">
            <v>41647</v>
          </cell>
          <cell r="AL69">
            <v>41688</v>
          </cell>
          <cell r="AM69">
            <v>41703</v>
          </cell>
          <cell r="AO69">
            <v>41897</v>
          </cell>
        </row>
        <row r="70">
          <cell r="A70">
            <v>3283</v>
          </cell>
          <cell r="B70" t="str">
            <v>COR3283</v>
          </cell>
          <cell r="C70" t="str">
            <v>Recording of DN Siteworks’ / New Network Connection Reference in Central systems_x000D_
(ON HOLD PENDING NEW CO)</v>
          </cell>
          <cell r="E70" t="str">
            <v>BE-CLSD</v>
          </cell>
          <cell r="F70">
            <v>41893</v>
          </cell>
          <cell r="G70">
            <v>0</v>
          </cell>
          <cell r="H70">
            <v>41624</v>
          </cell>
          <cell r="I70">
            <v>41639</v>
          </cell>
          <cell r="J70">
            <v>1</v>
          </cell>
          <cell r="K70" t="str">
            <v>ADN</v>
          </cell>
          <cell r="M70" t="str">
            <v>Joel Martin</v>
          </cell>
          <cell r="N70" t="str">
            <v>ICAF Meeting 18/12/13</v>
          </cell>
          <cell r="O70" t="str">
            <v>Helen Gohil</v>
          </cell>
          <cell r="P70" t="str">
            <v>CO</v>
          </cell>
          <cell r="Q70" t="str">
            <v>CLOSED</v>
          </cell>
          <cell r="R70">
            <v>1</v>
          </cell>
          <cell r="S70">
            <v>41893</v>
          </cell>
          <cell r="U70">
            <v>41730</v>
          </cell>
          <cell r="V70">
            <v>41743</v>
          </cell>
          <cell r="AE70">
            <v>0</v>
          </cell>
          <cell r="AF70">
            <v>3</v>
          </cell>
          <cell r="AG70" t="str">
            <v>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70">
            <v>41670</v>
          </cell>
        </row>
        <row r="71">
          <cell r="A71">
            <v>2944</v>
          </cell>
          <cell r="B71" t="str">
            <v>COR2944</v>
          </cell>
          <cell r="C71" t="str">
            <v>Single one-off complete supply point data extract for National Grid Distribution</v>
          </cell>
          <cell r="D71">
            <v>41522</v>
          </cell>
          <cell r="E71" t="str">
            <v>PD-CLSD</v>
          </cell>
          <cell r="F71">
            <v>41702</v>
          </cell>
          <cell r="G71">
            <v>0</v>
          </cell>
          <cell r="H71">
            <v>41323</v>
          </cell>
          <cell r="I71">
            <v>41337</v>
          </cell>
          <cell r="J71">
            <v>0</v>
          </cell>
          <cell r="K71" t="str">
            <v>NNW</v>
          </cell>
          <cell r="L71" t="str">
            <v>NGD</v>
          </cell>
          <cell r="M71" t="str">
            <v>Alan Raper</v>
          </cell>
          <cell r="N71" t="str">
            <v>Workload Meeting 20/02/13</v>
          </cell>
          <cell r="O71" t="str">
            <v>Lorraine Cave</v>
          </cell>
          <cell r="P71" t="str">
            <v>CO</v>
          </cell>
          <cell r="Q71" t="str">
            <v>COMPLETE</v>
          </cell>
          <cell r="R71">
            <v>1</v>
          </cell>
          <cell r="X71">
            <v>41513</v>
          </cell>
          <cell r="Y71" t="str">
            <v>Pre Sanction Meeting 27/08/13</v>
          </cell>
          <cell r="Z71">
            <v>8198</v>
          </cell>
          <cell r="AE71">
            <v>0</v>
          </cell>
          <cell r="AF71">
            <v>5</v>
          </cell>
          <cell r="AG71"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71" t="str">
            <v>CLSD</v>
          </cell>
          <cell r="AI71">
            <v>41702</v>
          </cell>
          <cell r="AL71">
            <v>41535</v>
          </cell>
          <cell r="AO71">
            <v>41536</v>
          </cell>
          <cell r="AP71">
            <v>41687</v>
          </cell>
        </row>
        <row r="72">
          <cell r="A72">
            <v>2313</v>
          </cell>
          <cell r="B72" t="str">
            <v>xrn2313</v>
          </cell>
          <cell r="C72" t="str">
            <v>DDS File Amendment</v>
          </cell>
          <cell r="E72" t="str">
            <v>PD-CLSD</v>
          </cell>
          <cell r="F72">
            <v>40756</v>
          </cell>
          <cell r="G72">
            <v>0</v>
          </cell>
          <cell r="H72">
            <v>40683</v>
          </cell>
          <cell r="I72">
            <v>40697</v>
          </cell>
          <cell r="J72">
            <v>0</v>
          </cell>
          <cell r="K72" t="str">
            <v>NNW</v>
          </cell>
          <cell r="L72" t="str">
            <v>NGN</v>
          </cell>
          <cell r="M72" t="str">
            <v>Joanna Fergusson</v>
          </cell>
          <cell r="O72" t="str">
            <v>Ian Wilson</v>
          </cell>
          <cell r="P72" t="str">
            <v>CR</v>
          </cell>
          <cell r="Q72" t="str">
            <v>COMPLETE</v>
          </cell>
          <cell r="R72">
            <v>1</v>
          </cell>
          <cell r="AE72">
            <v>0</v>
          </cell>
          <cell r="AG72"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72" t="str">
            <v>CLSD</v>
          </cell>
          <cell r="AI72">
            <v>40756</v>
          </cell>
          <cell r="AP72">
            <v>40703</v>
          </cell>
        </row>
        <row r="73">
          <cell r="A73">
            <v>1857</v>
          </cell>
          <cell r="B73" t="str">
            <v>COR1857</v>
          </cell>
          <cell r="C73" t="str">
            <v>CSEPs Reconciliation Line in the Sand</v>
          </cell>
          <cell r="E73" t="str">
            <v>EQ-CLSD</v>
          </cell>
          <cell r="F73">
            <v>41592</v>
          </cell>
          <cell r="G73">
            <v>0</v>
          </cell>
          <cell r="H73">
            <v>40322</v>
          </cell>
          <cell r="J73">
            <v>0</v>
          </cell>
          <cell r="N73" t="str">
            <v>Workload Meeting 02/06/10</v>
          </cell>
          <cell r="O73" t="str">
            <v>Lorraine Cave</v>
          </cell>
          <cell r="P73" t="str">
            <v>BI</v>
          </cell>
          <cell r="Q73" t="str">
            <v>CLOSED</v>
          </cell>
          <cell r="R73">
            <v>0</v>
          </cell>
          <cell r="AE73">
            <v>0</v>
          </cell>
          <cell r="AF73">
            <v>6</v>
          </cell>
          <cell r="AG7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74">
          <cell r="A74">
            <v>1858</v>
          </cell>
          <cell r="B74" t="str">
            <v>COR1858</v>
          </cell>
          <cell r="C74" t="str">
            <v>CSEPs Reconciliation I&amp;C Portfolio Report</v>
          </cell>
          <cell r="E74" t="str">
            <v>EQ-CLSD</v>
          </cell>
          <cell r="F74">
            <v>41592</v>
          </cell>
          <cell r="G74">
            <v>0</v>
          </cell>
          <cell r="H74">
            <v>40322</v>
          </cell>
          <cell r="J74">
            <v>0</v>
          </cell>
          <cell r="N74" t="str">
            <v>Workload Meeting 02/06/10</v>
          </cell>
          <cell r="O74" t="str">
            <v>Lorraine Cave</v>
          </cell>
          <cell r="P74" t="str">
            <v>BI</v>
          </cell>
          <cell r="Q74" t="str">
            <v>CLOSED</v>
          </cell>
          <cell r="R74">
            <v>0</v>
          </cell>
          <cell r="AE74">
            <v>0</v>
          </cell>
          <cell r="AF74">
            <v>6</v>
          </cell>
          <cell r="AG7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75">
          <cell r="A75">
            <v>2235</v>
          </cell>
          <cell r="B75" t="str">
            <v>COR2235</v>
          </cell>
          <cell r="C75" t="str">
            <v>Implementation of DNPC08</v>
          </cell>
          <cell r="E75" t="str">
            <v>BE-CLSD</v>
          </cell>
          <cell r="F75">
            <v>41262</v>
          </cell>
          <cell r="G75">
            <v>0</v>
          </cell>
          <cell r="H75">
            <v>40590</v>
          </cell>
          <cell r="I75">
            <v>40604</v>
          </cell>
          <cell r="J75">
            <v>0</v>
          </cell>
          <cell r="K75" t="str">
            <v>ADN</v>
          </cell>
          <cell r="M75" t="str">
            <v>Alan Raper</v>
          </cell>
          <cell r="N75" t="str">
            <v>Workload Meeting 23/02/11</v>
          </cell>
          <cell r="O75" t="str">
            <v>Lorraine Cave</v>
          </cell>
          <cell r="P75" t="str">
            <v>CO</v>
          </cell>
          <cell r="Q75" t="str">
            <v>CLOSED</v>
          </cell>
          <cell r="R75">
            <v>1</v>
          </cell>
          <cell r="T75">
            <v>0</v>
          </cell>
          <cell r="U75">
            <v>40707</v>
          </cell>
          <cell r="V75">
            <v>40721</v>
          </cell>
          <cell r="W75">
            <v>40751</v>
          </cell>
          <cell r="X75">
            <v>40751</v>
          </cell>
          <cell r="Y75" t="str">
            <v>XM2 Review Meeting 26/07/11</v>
          </cell>
          <cell r="Z75">
            <v>0</v>
          </cell>
          <cell r="AE75">
            <v>0</v>
          </cell>
          <cell r="AF75">
            <v>3</v>
          </cell>
          <cell r="AG75"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75">
            <v>40690</v>
          </cell>
          <cell r="AK75">
            <v>40690</v>
          </cell>
        </row>
        <row r="76">
          <cell r="A76">
            <v>2618</v>
          </cell>
          <cell r="B76" t="str">
            <v>COR2618</v>
          </cell>
          <cell r="C76" t="str">
            <v>UKL Tape Drive Upgrade</v>
          </cell>
          <cell r="E76" t="str">
            <v>PD-CLSD</v>
          </cell>
          <cell r="F76">
            <v>41309</v>
          </cell>
          <cell r="G76">
            <v>0</v>
          </cell>
          <cell r="H76">
            <v>41010</v>
          </cell>
          <cell r="I76">
            <v>41024</v>
          </cell>
          <cell r="J76">
            <v>0</v>
          </cell>
          <cell r="N76" t="str">
            <v>Workload Meeting 18/04/12</v>
          </cell>
          <cell r="O76" t="str">
            <v>Sat Kalsi</v>
          </cell>
          <cell r="P76" t="str">
            <v>CO</v>
          </cell>
          <cell r="Q76" t="str">
            <v>COMPLETE</v>
          </cell>
          <cell r="R76">
            <v>0</v>
          </cell>
          <cell r="AE76">
            <v>0</v>
          </cell>
          <cell r="AF76">
            <v>7</v>
          </cell>
          <cell r="AG76"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76" t="str">
            <v>CLSD</v>
          </cell>
          <cell r="AI76">
            <v>41309</v>
          </cell>
        </row>
        <row r="77">
          <cell r="A77">
            <v>2877</v>
          </cell>
          <cell r="B77" t="str">
            <v>COR2877</v>
          </cell>
          <cell r="C77" t="str">
            <v>Testing Gemini/Exit for the Introduction of a Long Term Non Firm Capacity Product</v>
          </cell>
          <cell r="D77">
            <v>41502</v>
          </cell>
          <cell r="E77" t="str">
            <v>PD-CLSD</v>
          </cell>
          <cell r="F77">
            <v>41647</v>
          </cell>
          <cell r="G77">
            <v>1</v>
          </cell>
          <cell r="H77">
            <v>41459</v>
          </cell>
          <cell r="I77">
            <v>41472</v>
          </cell>
          <cell r="J77">
            <v>0</v>
          </cell>
          <cell r="K77" t="str">
            <v>NNW</v>
          </cell>
          <cell r="L77" t="str">
            <v>NGT</v>
          </cell>
          <cell r="M77" t="str">
            <v>Sean McGoldrick</v>
          </cell>
          <cell r="N77" t="str">
            <v>Workload Meeting Wed 10/07/13</v>
          </cell>
          <cell r="O77" t="str">
            <v>Andy Earnshaw</v>
          </cell>
          <cell r="P77" t="str">
            <v>CO</v>
          </cell>
          <cell r="Q77" t="str">
            <v>COMPLETE</v>
          </cell>
          <cell r="R77">
            <v>1</v>
          </cell>
          <cell r="V77">
            <v>41472</v>
          </cell>
          <cell r="W77">
            <v>41516</v>
          </cell>
          <cell r="Y77" t="str">
            <v>Workload 14/08/2013</v>
          </cell>
          <cell r="AC77" t="str">
            <v>SENT</v>
          </cell>
          <cell r="AD77">
            <v>41507</v>
          </cell>
          <cell r="AE77">
            <v>0</v>
          </cell>
          <cell r="AF77">
            <v>5</v>
          </cell>
          <cell r="AG77"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77" t="str">
            <v>CLSD</v>
          </cell>
          <cell r="AI77">
            <v>41647</v>
          </cell>
          <cell r="AL77">
            <v>41513</v>
          </cell>
          <cell r="AM77">
            <v>41507</v>
          </cell>
          <cell r="AO77">
            <v>41565</v>
          </cell>
          <cell r="AP77">
            <v>41631</v>
          </cell>
        </row>
        <row r="78">
          <cell r="A78">
            <v>3181</v>
          </cell>
          <cell r="B78" t="str">
            <v>COR3181</v>
          </cell>
          <cell r="C78" t="str">
            <v>Data Flow Services for Smart Metering</v>
          </cell>
          <cell r="E78" t="str">
            <v>CO-CLSD</v>
          </cell>
          <cell r="F78">
            <v>41806</v>
          </cell>
          <cell r="G78">
            <v>1</v>
          </cell>
          <cell r="H78">
            <v>41514</v>
          </cell>
          <cell r="J78">
            <v>1</v>
          </cell>
          <cell r="K78" t="str">
            <v>ADN</v>
          </cell>
          <cell r="M78" t="str">
            <v>Joanna Ferguson</v>
          </cell>
          <cell r="N78" t="str">
            <v>Assigned to Lee Chambers per verbal agreement with Lee on 03/09/13</v>
          </cell>
          <cell r="O78" t="str">
            <v>Helen Gohil</v>
          </cell>
          <cell r="P78" t="str">
            <v>CO</v>
          </cell>
          <cell r="Q78" t="str">
            <v>CLOSED</v>
          </cell>
          <cell r="R78">
            <v>1</v>
          </cell>
          <cell r="S78">
            <v>41806</v>
          </cell>
          <cell r="AE78">
            <v>0</v>
          </cell>
          <cell r="AF78">
            <v>3</v>
          </cell>
          <cell r="AG78"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79">
          <cell r="A79">
            <v>2472</v>
          </cell>
          <cell r="B79" t="str">
            <v>COR2472</v>
          </cell>
          <cell r="C79" t="str">
            <v xml:space="preserve">Suspected Illegal Gas Connections </v>
          </cell>
          <cell r="D79">
            <v>40898</v>
          </cell>
          <cell r="E79" t="str">
            <v>PD-CLSD</v>
          </cell>
          <cell r="F79">
            <v>40977</v>
          </cell>
          <cell r="G79">
            <v>0</v>
          </cell>
          <cell r="H79">
            <v>40861</v>
          </cell>
          <cell r="I79">
            <v>40875</v>
          </cell>
          <cell r="J79">
            <v>0</v>
          </cell>
          <cell r="K79" t="str">
            <v>NNW</v>
          </cell>
          <cell r="L79" t="str">
            <v>NGD</v>
          </cell>
          <cell r="M79" t="str">
            <v>Alan Raper</v>
          </cell>
          <cell r="N79" t="str">
            <v>Workload Meeting 16/11/11</v>
          </cell>
          <cell r="O79" t="str">
            <v>Dave Turpin</v>
          </cell>
          <cell r="P79" t="str">
            <v>CO</v>
          </cell>
          <cell r="Q79" t="str">
            <v>COMPLETE</v>
          </cell>
          <cell r="R79">
            <v>1</v>
          </cell>
          <cell r="U79">
            <v>41252</v>
          </cell>
          <cell r="V79">
            <v>41266</v>
          </cell>
          <cell r="W79">
            <v>41266</v>
          </cell>
          <cell r="Y79" t="str">
            <v>Pre Sanction Meeting 13/12/11</v>
          </cell>
          <cell r="Z79">
            <v>0</v>
          </cell>
          <cell r="AC79" t="str">
            <v>SENT</v>
          </cell>
          <cell r="AD79">
            <v>40899</v>
          </cell>
          <cell r="AE79">
            <v>0</v>
          </cell>
          <cell r="AF79">
            <v>5</v>
          </cell>
          <cell r="AG79"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79" t="str">
            <v>CLSD</v>
          </cell>
          <cell r="AI79">
            <v>40977</v>
          </cell>
          <cell r="AL79">
            <v>40917</v>
          </cell>
          <cell r="AM79">
            <v>40899</v>
          </cell>
          <cell r="AN79">
            <v>40899</v>
          </cell>
          <cell r="AO79">
            <v>40914</v>
          </cell>
          <cell r="AP79">
            <v>40921</v>
          </cell>
        </row>
        <row r="80">
          <cell r="A80">
            <v>2478</v>
          </cell>
          <cell r="B80" t="str">
            <v>COR2478</v>
          </cell>
          <cell r="C80" t="str">
            <v>MOD0399 - Transparency of Theft Detection Performance</v>
          </cell>
          <cell r="D80">
            <v>41604</v>
          </cell>
          <cell r="E80" t="str">
            <v>PD-CLSD</v>
          </cell>
          <cell r="F80">
            <v>41814</v>
          </cell>
          <cell r="G80">
            <v>0</v>
          </cell>
          <cell r="H80">
            <v>41109</v>
          </cell>
          <cell r="J80">
            <v>0</v>
          </cell>
          <cell r="K80" t="str">
            <v>ALL</v>
          </cell>
          <cell r="M80" t="str">
            <v>Joanna Ferguson</v>
          </cell>
          <cell r="N80" t="str">
            <v>Workload Meeting 25/07/12</v>
          </cell>
          <cell r="O80" t="str">
            <v>Helen Gohil</v>
          </cell>
          <cell r="P80" t="str">
            <v>CO</v>
          </cell>
          <cell r="Q80" t="str">
            <v>COMPLETE</v>
          </cell>
          <cell r="R80">
            <v>1</v>
          </cell>
          <cell r="V80">
            <v>41193</v>
          </cell>
          <cell r="W80">
            <v>41193</v>
          </cell>
          <cell r="Y80" t="str">
            <v>Pre Sanction Meeting 04/09/12. Revised BER received issued 18/10 for email approval.</v>
          </cell>
          <cell r="Z80">
            <v>0</v>
          </cell>
          <cell r="AC80" t="str">
            <v>PROD</v>
          </cell>
          <cell r="AD80">
            <v>41604</v>
          </cell>
          <cell r="AE80">
            <v>0</v>
          </cell>
          <cell r="AF80">
            <v>3</v>
          </cell>
          <cell r="AG80"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80" t="str">
            <v>CLSD</v>
          </cell>
          <cell r="AI80">
            <v>41814</v>
          </cell>
          <cell r="AP80">
            <v>41761</v>
          </cell>
        </row>
        <row r="81">
          <cell r="A81">
            <v>2479</v>
          </cell>
          <cell r="B81" t="str">
            <v>COR2479</v>
          </cell>
          <cell r="C81" t="str">
            <v>21 day switching (UNC PROPOSAL 0403)</v>
          </cell>
          <cell r="D81">
            <v>41354</v>
          </cell>
          <cell r="E81" t="str">
            <v>PD-CLSD</v>
          </cell>
          <cell r="F81">
            <v>41893</v>
          </cell>
          <cell r="G81">
            <v>0</v>
          </cell>
          <cell r="H81">
            <v>41183</v>
          </cell>
          <cell r="I81">
            <v>41197</v>
          </cell>
          <cell r="J81">
            <v>0</v>
          </cell>
          <cell r="K81" t="str">
            <v>ADN</v>
          </cell>
          <cell r="M81" t="str">
            <v>Steven Edwards</v>
          </cell>
          <cell r="N81" t="str">
            <v>Workload Meeting 03/10/12</v>
          </cell>
          <cell r="O81" t="str">
            <v>Lorraine Cave</v>
          </cell>
          <cell r="P81" t="str">
            <v>CO</v>
          </cell>
          <cell r="Q81" t="str">
            <v>COMPLETE</v>
          </cell>
          <cell r="R81">
            <v>1</v>
          </cell>
          <cell r="S81">
            <v>41893</v>
          </cell>
          <cell r="U81">
            <v>41306</v>
          </cell>
          <cell r="V81">
            <v>41320</v>
          </cell>
          <cell r="W81">
            <v>41331</v>
          </cell>
          <cell r="Y81" t="str">
            <v>Pre Sanction Meeting 05/02/13</v>
          </cell>
          <cell r="Z81">
            <v>280525</v>
          </cell>
          <cell r="AC81" t="str">
            <v>SENT</v>
          </cell>
          <cell r="AD81">
            <v>41372</v>
          </cell>
          <cell r="AE81">
            <v>1</v>
          </cell>
          <cell r="AF81">
            <v>3</v>
          </cell>
          <cell r="AG81"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81" t="str">
            <v>CLSD</v>
          </cell>
          <cell r="AI81">
            <v>41893</v>
          </cell>
          <cell r="AJ81">
            <v>41208</v>
          </cell>
          <cell r="AL81">
            <v>41372</v>
          </cell>
          <cell r="AO81">
            <v>41580</v>
          </cell>
        </row>
        <row r="82">
          <cell r="A82">
            <v>2489</v>
          </cell>
          <cell r="B82" t="str">
            <v>COR2489</v>
          </cell>
          <cell r="C82" t="str">
            <v>Workaround Arrangements for DN Link Outage Contingency</v>
          </cell>
          <cell r="E82" t="str">
            <v>PD-CLSD</v>
          </cell>
          <cell r="F82">
            <v>40931</v>
          </cell>
          <cell r="G82">
            <v>0</v>
          </cell>
          <cell r="H82">
            <v>40875</v>
          </cell>
          <cell r="J82">
            <v>0</v>
          </cell>
          <cell r="K82" t="str">
            <v>NNW</v>
          </cell>
          <cell r="L82" t="str">
            <v>NGN</v>
          </cell>
          <cell r="M82" t="str">
            <v>Joanna Ferguson</v>
          </cell>
          <cell r="N82" t="str">
            <v>Workload Meeting 30/11/11</v>
          </cell>
          <cell r="O82" t="str">
            <v>Dave Turpin</v>
          </cell>
          <cell r="P82" t="str">
            <v>CO</v>
          </cell>
          <cell r="Q82" t="str">
            <v>COMPLETE</v>
          </cell>
          <cell r="R82">
            <v>1</v>
          </cell>
          <cell r="AE82">
            <v>0</v>
          </cell>
          <cell r="AF82">
            <v>5</v>
          </cell>
          <cell r="AG82"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82" t="str">
            <v>CLSD</v>
          </cell>
          <cell r="AI82">
            <v>40931</v>
          </cell>
        </row>
        <row r="83">
          <cell r="A83">
            <v>2975</v>
          </cell>
          <cell r="B83" t="str">
            <v>COR2975</v>
          </cell>
          <cell r="C83" t="str">
            <v>Impact Assessment on Xoserve Systems &amp; Process Resulting from Change of Gas Day</v>
          </cell>
          <cell r="E83" t="str">
            <v>PD-CLSD</v>
          </cell>
          <cell r="F83">
            <v>41684</v>
          </cell>
          <cell r="G83">
            <v>0</v>
          </cell>
          <cell r="H83">
            <v>41354</v>
          </cell>
          <cell r="I83">
            <v>41372</v>
          </cell>
          <cell r="J83">
            <v>0</v>
          </cell>
          <cell r="K83" t="str">
            <v>ALL</v>
          </cell>
          <cell r="M83" t="str">
            <v>Alan Raper</v>
          </cell>
          <cell r="N83" t="str">
            <v>Workload Meeting 13/03/13 (please refer to comments)</v>
          </cell>
          <cell r="O83" t="str">
            <v>Andy Earnshaw</v>
          </cell>
          <cell r="P83" t="str">
            <v>CO</v>
          </cell>
          <cell r="Q83" t="str">
            <v>COMPLETE</v>
          </cell>
          <cell r="R83">
            <v>1</v>
          </cell>
          <cell r="U83">
            <v>41451</v>
          </cell>
          <cell r="V83">
            <v>41464</v>
          </cell>
          <cell r="AE83">
            <v>0</v>
          </cell>
          <cell r="AF83">
            <v>4</v>
          </cell>
          <cell r="AG83"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83" t="str">
            <v>CLSD</v>
          </cell>
          <cell r="AI83">
            <v>41684</v>
          </cell>
          <cell r="AJ83">
            <v>41431</v>
          </cell>
        </row>
        <row r="84">
          <cell r="A84">
            <v>2659</v>
          </cell>
          <cell r="B84" t="str">
            <v>COR2659</v>
          </cell>
          <cell r="C84" t="str">
            <v>SGN Additional DDS Data Refresh 2012</v>
          </cell>
          <cell r="E84" t="str">
            <v>EQ-CLSD</v>
          </cell>
          <cell r="F84">
            <v>41086</v>
          </cell>
          <cell r="G84">
            <v>0</v>
          </cell>
          <cell r="H84">
            <v>41059</v>
          </cell>
          <cell r="I84">
            <v>41075</v>
          </cell>
          <cell r="J84">
            <v>0</v>
          </cell>
          <cell r="K84" t="str">
            <v>NNW</v>
          </cell>
          <cell r="L84" t="str">
            <v>SGN</v>
          </cell>
          <cell r="M84" t="str">
            <v>Joel Martin</v>
          </cell>
          <cell r="N84" t="str">
            <v>Discussed at Workload Meeting on 06/06/12 - formally approved but not assigned to a PM</v>
          </cell>
          <cell r="O84" t="str">
            <v>Lorraine Cave</v>
          </cell>
          <cell r="P84" t="str">
            <v>CO</v>
          </cell>
          <cell r="Q84" t="str">
            <v>CLOSED</v>
          </cell>
          <cell r="R84">
            <v>1</v>
          </cell>
          <cell r="AE84">
            <v>0</v>
          </cell>
          <cell r="AF84">
            <v>5</v>
          </cell>
          <cell r="AG84"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84">
            <v>41089</v>
          </cell>
        </row>
        <row r="85">
          <cell r="A85">
            <v>2666</v>
          </cell>
          <cell r="B85" t="str">
            <v>COR2666</v>
          </cell>
          <cell r="C85" t="str">
            <v xml:space="preserve">Detailed CSEP Data Report </v>
          </cell>
          <cell r="D85">
            <v>41159</v>
          </cell>
          <cell r="E85" t="str">
            <v>PD-CLSD</v>
          </cell>
          <cell r="F85">
            <v>41696</v>
          </cell>
          <cell r="G85">
            <v>0</v>
          </cell>
          <cell r="H85">
            <v>41066</v>
          </cell>
          <cell r="I85">
            <v>41080</v>
          </cell>
          <cell r="J85">
            <v>0</v>
          </cell>
          <cell r="K85" t="str">
            <v>NNW</v>
          </cell>
          <cell r="L85" t="str">
            <v>NGD</v>
          </cell>
          <cell r="M85" t="str">
            <v>Alan Raper</v>
          </cell>
          <cell r="N85" t="str">
            <v>Workload Meeting 13/06/12</v>
          </cell>
          <cell r="O85" t="str">
            <v>Lorraine Cave</v>
          </cell>
          <cell r="P85" t="str">
            <v>CO</v>
          </cell>
          <cell r="Q85" t="str">
            <v>CLOSED</v>
          </cell>
          <cell r="R85">
            <v>1</v>
          </cell>
          <cell r="U85">
            <v>41103</v>
          </cell>
          <cell r="V85">
            <v>41117</v>
          </cell>
          <cell r="W85">
            <v>41138</v>
          </cell>
          <cell r="Y85" t="str">
            <v>Ian Wilson / Steve Concannon</v>
          </cell>
          <cell r="AC85" t="str">
            <v>SENT</v>
          </cell>
          <cell r="AD85">
            <v>41166</v>
          </cell>
          <cell r="AE85">
            <v>0</v>
          </cell>
          <cell r="AF85">
            <v>5</v>
          </cell>
          <cell r="AG85"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85" t="str">
            <v>CLSD</v>
          </cell>
          <cell r="AI85">
            <v>41696</v>
          </cell>
          <cell r="AJ85">
            <v>41096</v>
          </cell>
          <cell r="AL85">
            <v>41173</v>
          </cell>
          <cell r="AM85">
            <v>41166</v>
          </cell>
        </row>
        <row r="86">
          <cell r="A86">
            <v>2673</v>
          </cell>
          <cell r="B86" t="str">
            <v>COR2673</v>
          </cell>
          <cell r="C86" t="str">
            <v>Correcting Data Enquiry System (DES) Print Functionality</v>
          </cell>
          <cell r="D86">
            <v>41157</v>
          </cell>
          <cell r="E86" t="str">
            <v>PD-CLSD</v>
          </cell>
          <cell r="F86">
            <v>41332</v>
          </cell>
          <cell r="G86">
            <v>0</v>
          </cell>
          <cell r="H86">
            <v>41079</v>
          </cell>
          <cell r="I86">
            <v>41093</v>
          </cell>
          <cell r="J86">
            <v>0</v>
          </cell>
          <cell r="K86" t="str">
            <v>ADN</v>
          </cell>
          <cell r="M86" t="str">
            <v>Joel Martin</v>
          </cell>
          <cell r="N86" t="str">
            <v>Workload Meeting 20/06/12</v>
          </cell>
          <cell r="O86" t="str">
            <v>Lorraine Cave</v>
          </cell>
          <cell r="P86" t="str">
            <v>CO</v>
          </cell>
          <cell r="Q86" t="str">
            <v>COMPLETE</v>
          </cell>
          <cell r="R86">
            <v>1</v>
          </cell>
          <cell r="S86">
            <v>41332</v>
          </cell>
          <cell r="U86">
            <v>41116</v>
          </cell>
          <cell r="V86">
            <v>41129</v>
          </cell>
          <cell r="W86">
            <v>41158</v>
          </cell>
          <cell r="Y86" t="str">
            <v>Pre Sanction Meeting 28/08/12</v>
          </cell>
          <cell r="AC86" t="str">
            <v>SENT</v>
          </cell>
          <cell r="AD86">
            <v>41177</v>
          </cell>
          <cell r="AE86">
            <v>0</v>
          </cell>
          <cell r="AF86">
            <v>3</v>
          </cell>
          <cell r="AG86"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86" t="str">
            <v>CLSD</v>
          </cell>
          <cell r="AI86">
            <v>41332</v>
          </cell>
          <cell r="AJ86">
            <v>41113</v>
          </cell>
          <cell r="AK86">
            <v>41113</v>
          </cell>
          <cell r="AL86">
            <v>41171</v>
          </cell>
          <cell r="AM86">
            <v>41177</v>
          </cell>
        </row>
        <row r="87">
          <cell r="A87">
            <v>2677</v>
          </cell>
          <cell r="B87" t="str">
            <v>COR2677</v>
          </cell>
          <cell r="C87" t="str">
            <v>NTS Exit Capacity DN Invoice - .csv File Translation into Paper Invoice Process</v>
          </cell>
          <cell r="D87">
            <v>41155</v>
          </cell>
          <cell r="E87" t="str">
            <v>PD-CLSD</v>
          </cell>
          <cell r="F87">
            <v>41337</v>
          </cell>
          <cell r="G87">
            <v>0</v>
          </cell>
          <cell r="H87">
            <v>41081</v>
          </cell>
          <cell r="I87">
            <v>41095</v>
          </cell>
          <cell r="J87">
            <v>0</v>
          </cell>
          <cell r="K87" t="str">
            <v>ADN</v>
          </cell>
          <cell r="M87" t="str">
            <v>Joel Martin</v>
          </cell>
          <cell r="N87" t="str">
            <v>Workload Meeting 27/06/12</v>
          </cell>
          <cell r="O87" t="str">
            <v>Andy Earnshaw</v>
          </cell>
          <cell r="P87" t="str">
            <v>CO</v>
          </cell>
          <cell r="Q87" t="str">
            <v>COMPLETE</v>
          </cell>
          <cell r="R87">
            <v>1</v>
          </cell>
          <cell r="S87">
            <v>41337</v>
          </cell>
          <cell r="U87">
            <v>41124</v>
          </cell>
          <cell r="V87">
            <v>41138</v>
          </cell>
          <cell r="W87">
            <v>41152</v>
          </cell>
          <cell r="Y87" t="str">
            <v>Pre-Sanc 28/08/12</v>
          </cell>
          <cell r="AC87" t="str">
            <v>SENT</v>
          </cell>
          <cell r="AD87">
            <v>41166</v>
          </cell>
          <cell r="AE87">
            <v>0</v>
          </cell>
          <cell r="AF87">
            <v>3</v>
          </cell>
          <cell r="AG87"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87" t="str">
            <v>CLSD</v>
          </cell>
          <cell r="AI87">
            <v>41337</v>
          </cell>
          <cell r="AJ87">
            <v>41124</v>
          </cell>
          <cell r="AK87">
            <v>41124</v>
          </cell>
          <cell r="AL87">
            <v>41166</v>
          </cell>
          <cell r="AM87">
            <v>41166</v>
          </cell>
          <cell r="AO87">
            <v>41193</v>
          </cell>
          <cell r="AP87">
            <v>41306</v>
          </cell>
        </row>
        <row r="88">
          <cell r="A88">
            <v>2678</v>
          </cell>
          <cell r="B88" t="str">
            <v>COR2678</v>
          </cell>
          <cell r="C88" t="str">
            <v>AQ Amendment Window - Weekly Reports</v>
          </cell>
          <cell r="E88" t="str">
            <v>CO-CLSD</v>
          </cell>
          <cell r="F88">
            <v>41095</v>
          </cell>
          <cell r="G88">
            <v>0</v>
          </cell>
          <cell r="H88">
            <v>41081</v>
          </cell>
          <cell r="I88">
            <v>41095</v>
          </cell>
          <cell r="J88">
            <v>0</v>
          </cell>
          <cell r="K88" t="str">
            <v>ADN</v>
          </cell>
          <cell r="M88" t="str">
            <v>Joel Martin</v>
          </cell>
          <cell r="N88" t="str">
            <v>Workload Meeting 27/06/12</v>
          </cell>
          <cell r="O88" t="str">
            <v>Lorraine Cave</v>
          </cell>
          <cell r="P88" t="str">
            <v>CO</v>
          </cell>
          <cell r="Q88" t="str">
            <v>CLOSED</v>
          </cell>
          <cell r="R88">
            <v>1</v>
          </cell>
          <cell r="S88">
            <v>41095</v>
          </cell>
          <cell r="AE88">
            <v>0</v>
          </cell>
          <cell r="AF88">
            <v>3</v>
          </cell>
          <cell r="AG88" t="str">
            <v xml:space="preserve">05/07/12 KB - E mail received from Joel Martin authorising closure of this CO.  This is in response to communication between Joel and Harvey with regard to merging COR2678 with COR2521.    </v>
          </cell>
        </row>
        <row r="89">
          <cell r="A89">
            <v>2178</v>
          </cell>
          <cell r="B89" t="str">
            <v>COR2178</v>
          </cell>
          <cell r="C89" t="str">
            <v>EU3 - 21 Day Switching Timescales (Analysis)</v>
          </cell>
          <cell r="E89" t="str">
            <v>PD-CLSD</v>
          </cell>
          <cell r="F89">
            <v>40674</v>
          </cell>
          <cell r="G89">
            <v>1</v>
          </cell>
          <cell r="H89">
            <v>40578</v>
          </cell>
          <cell r="I89">
            <v>40592</v>
          </cell>
          <cell r="J89">
            <v>0</v>
          </cell>
          <cell r="K89" t="str">
            <v>ALL</v>
          </cell>
          <cell r="M89" t="str">
            <v>Ruth Thomas</v>
          </cell>
          <cell r="N89" t="str">
            <v>Workload Meeting 12/01/11</v>
          </cell>
          <cell r="O89" t="str">
            <v>Lorraine Cave</v>
          </cell>
          <cell r="P89" t="str">
            <v>CO</v>
          </cell>
          <cell r="Q89" t="str">
            <v>COMPLETE</v>
          </cell>
          <cell r="R89">
            <v>1</v>
          </cell>
          <cell r="T89">
            <v>29260</v>
          </cell>
          <cell r="U89">
            <v>40606</v>
          </cell>
          <cell r="V89">
            <v>40620</v>
          </cell>
          <cell r="AE89">
            <v>0</v>
          </cell>
          <cell r="AF89">
            <v>3</v>
          </cell>
          <cell r="AG89"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89" t="str">
            <v>PROD</v>
          </cell>
          <cell r="AI89">
            <v>40674</v>
          </cell>
          <cell r="AJ89">
            <v>40604</v>
          </cell>
          <cell r="AP89">
            <v>41004</v>
          </cell>
        </row>
        <row r="90">
          <cell r="A90">
            <v>1827</v>
          </cell>
          <cell r="B90" t="str">
            <v>COR1827</v>
          </cell>
          <cell r="C90" t="str">
            <v>Unique Sites Feasibility &amp; Analysis</v>
          </cell>
          <cell r="E90" t="str">
            <v>PD-CLSD</v>
          </cell>
          <cell r="F90">
            <v>41338</v>
          </cell>
          <cell r="G90">
            <v>0</v>
          </cell>
          <cell r="H90">
            <v>40184</v>
          </cell>
          <cell r="I90">
            <v>40225</v>
          </cell>
          <cell r="J90">
            <v>0</v>
          </cell>
          <cell r="N90" t="str">
            <v>Workload Meeting 06/01/10</v>
          </cell>
          <cell r="O90" t="str">
            <v>Sat Kalsi</v>
          </cell>
          <cell r="P90" t="str">
            <v>BI</v>
          </cell>
          <cell r="Q90" t="str">
            <v>COMPLETE</v>
          </cell>
          <cell r="R90">
            <v>0</v>
          </cell>
          <cell r="AE90">
            <v>0</v>
          </cell>
          <cell r="AF90">
            <v>6</v>
          </cell>
          <cell r="AG90"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90" t="str">
            <v>CLSD</v>
          </cell>
          <cell r="AI90">
            <v>41338</v>
          </cell>
        </row>
        <row r="91">
          <cell r="A91">
            <v>1832</v>
          </cell>
          <cell r="B91" t="str">
            <v>COR1832</v>
          </cell>
          <cell r="C91" t="str">
            <v>Data Centre Hosting &amp; Service Management Phase 2
(formally Delivery of Bluetac)</v>
          </cell>
          <cell r="D91">
            <v>40358</v>
          </cell>
          <cell r="E91" t="str">
            <v>PD-CLSD</v>
          </cell>
          <cell r="F91">
            <v>40847</v>
          </cell>
          <cell r="G91">
            <v>0</v>
          </cell>
          <cell r="H91">
            <v>40189</v>
          </cell>
          <cell r="I91">
            <v>40294</v>
          </cell>
          <cell r="J91">
            <v>0</v>
          </cell>
          <cell r="N91" t="str">
            <v>Workload Meeting 13/01/10</v>
          </cell>
          <cell r="O91" t="str">
            <v>Chris Fears</v>
          </cell>
          <cell r="P91" t="str">
            <v>BI</v>
          </cell>
          <cell r="Q91" t="str">
            <v>COMPLETE</v>
          </cell>
          <cell r="R91">
            <v>0</v>
          </cell>
          <cell r="V91">
            <v>40358</v>
          </cell>
          <cell r="W91">
            <v>40358</v>
          </cell>
          <cell r="X91">
            <v>40358</v>
          </cell>
          <cell r="Y91" t="str">
            <v>XEC</v>
          </cell>
          <cell r="AC91" t="str">
            <v>PROD</v>
          </cell>
          <cell r="AD91">
            <v>40358</v>
          </cell>
          <cell r="AE91">
            <v>0</v>
          </cell>
          <cell r="AF91">
            <v>7</v>
          </cell>
          <cell r="AG91"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91" t="str">
            <v>CLSD</v>
          </cell>
          <cell r="AI91">
            <v>40847</v>
          </cell>
          <cell r="AO91">
            <v>40574</v>
          </cell>
          <cell r="AP91">
            <v>40847</v>
          </cell>
        </row>
        <row r="92">
          <cell r="A92">
            <v>1854</v>
          </cell>
          <cell r="B92" t="str">
            <v>COR1854</v>
          </cell>
          <cell r="C92" t="str">
            <v>CSEPs Reconciliation BAL &amp; AIR File</v>
          </cell>
          <cell r="E92" t="str">
            <v>EQ-CLSD</v>
          </cell>
          <cell r="F92">
            <v>41592</v>
          </cell>
          <cell r="G92">
            <v>0</v>
          </cell>
          <cell r="H92">
            <v>40322</v>
          </cell>
          <cell r="J92">
            <v>0</v>
          </cell>
          <cell r="N92" t="str">
            <v>Workload Meeting 02/06/10</v>
          </cell>
          <cell r="O92" t="str">
            <v>Lorraine Cave</v>
          </cell>
          <cell r="P92" t="str">
            <v>BI</v>
          </cell>
          <cell r="Q92" t="str">
            <v>CLOSED</v>
          </cell>
          <cell r="R92">
            <v>0</v>
          </cell>
          <cell r="AE92">
            <v>0</v>
          </cell>
          <cell r="AF92">
            <v>6</v>
          </cell>
          <cell r="AG9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3">
          <cell r="A93">
            <v>1855</v>
          </cell>
          <cell r="B93" t="str">
            <v>COR1855</v>
          </cell>
          <cell r="C93" t="str">
            <v>CSEPs Reconciliation Sort Function on Charge Calculation Sheet</v>
          </cell>
          <cell r="E93" t="str">
            <v>EQ-CLSD</v>
          </cell>
          <cell r="F93">
            <v>41337</v>
          </cell>
          <cell r="G93">
            <v>0</v>
          </cell>
          <cell r="H93">
            <v>40322</v>
          </cell>
          <cell r="J93">
            <v>0</v>
          </cell>
          <cell r="N93" t="str">
            <v>Workload Meeting 02/06/10</v>
          </cell>
          <cell r="O93" t="str">
            <v>Lorraine Cave</v>
          </cell>
          <cell r="P93" t="str">
            <v>BI</v>
          </cell>
          <cell r="Q93" t="str">
            <v>CLOSED</v>
          </cell>
          <cell r="R93">
            <v>0</v>
          </cell>
          <cell r="AE93">
            <v>0</v>
          </cell>
          <cell r="AF93">
            <v>6</v>
          </cell>
          <cell r="AG93"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4">
          <cell r="A94">
            <v>3265</v>
          </cell>
          <cell r="B94" t="str">
            <v>COR3265</v>
          </cell>
          <cell r="C94" t="str">
            <v>Clarity Enhancements to R13</v>
          </cell>
          <cell r="E94" t="str">
            <v>CO-CLSD</v>
          </cell>
          <cell r="F94">
            <v>41600</v>
          </cell>
          <cell r="G94">
            <v>0</v>
          </cell>
          <cell r="H94">
            <v>41600</v>
          </cell>
          <cell r="J94">
            <v>0</v>
          </cell>
          <cell r="O94" t="str">
            <v>Chantal Burgess</v>
          </cell>
          <cell r="P94" t="str">
            <v>BI</v>
          </cell>
          <cell r="Q94" t="str">
            <v>CLOSED</v>
          </cell>
          <cell r="R94">
            <v>0</v>
          </cell>
          <cell r="AE94">
            <v>0</v>
          </cell>
          <cell r="AG94" t="str">
            <v>13/04/2015 AT - Set CO-CLSD</v>
          </cell>
        </row>
        <row r="95">
          <cell r="A95">
            <v>3187</v>
          </cell>
          <cell r="B95" t="str">
            <v>COR3187</v>
          </cell>
          <cell r="C95" t="str">
            <v>Delivery of Phase 2 EU Codes</v>
          </cell>
          <cell r="D95">
            <v>42031</v>
          </cell>
          <cell r="E95" t="str">
            <v>PD-CLSD</v>
          </cell>
          <cell r="F95">
            <v>42583</v>
          </cell>
          <cell r="G95">
            <v>0</v>
          </cell>
          <cell r="H95">
            <v>41522</v>
          </cell>
          <cell r="I95">
            <v>41535</v>
          </cell>
          <cell r="J95">
            <v>0</v>
          </cell>
          <cell r="K95" t="str">
            <v>NNW</v>
          </cell>
          <cell r="L95" t="str">
            <v>TNO</v>
          </cell>
          <cell r="M95" t="str">
            <v>Sean McGoldrick</v>
          </cell>
          <cell r="O95" t="str">
            <v>Jessica Harris</v>
          </cell>
          <cell r="P95" t="str">
            <v>CO</v>
          </cell>
          <cell r="Q95" t="str">
            <v>COMPLETE</v>
          </cell>
          <cell r="R95">
            <v>1</v>
          </cell>
          <cell r="S95">
            <v>42620</v>
          </cell>
          <cell r="T95">
            <v>1068765</v>
          </cell>
          <cell r="U95">
            <v>41605</v>
          </cell>
          <cell r="V95">
            <v>41618</v>
          </cell>
          <cell r="W95">
            <v>41817</v>
          </cell>
          <cell r="Y95" t="str">
            <v>Pre-Sanction 17/06/2014</v>
          </cell>
          <cell r="Z95">
            <v>5649968</v>
          </cell>
          <cell r="AC95" t="str">
            <v>SENT</v>
          </cell>
          <cell r="AD95">
            <v>42062</v>
          </cell>
          <cell r="AE95">
            <v>0</v>
          </cell>
          <cell r="AF95">
            <v>5</v>
          </cell>
          <cell r="AG95"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95" t="str">
            <v>RCVD</v>
          </cell>
          <cell r="AI95">
            <v>42583</v>
          </cell>
          <cell r="AJ95">
            <v>41558</v>
          </cell>
          <cell r="AL95">
            <v>42044</v>
          </cell>
          <cell r="AM95">
            <v>42062</v>
          </cell>
          <cell r="AO95">
            <v>42253</v>
          </cell>
          <cell r="AP95">
            <v>42490</v>
          </cell>
        </row>
        <row r="96">
          <cell r="A96">
            <v>3336</v>
          </cell>
          <cell r="B96" t="str">
            <v>COR3336</v>
          </cell>
          <cell r="C96" t="str">
            <v>UNC MOD 425 – Re-establishment of supply meter point – shipperless sites_x000D_
(ON HOLD PENDING NEW CO)</v>
          </cell>
          <cell r="E96" t="str">
            <v>BE-CLSD</v>
          </cell>
          <cell r="F96">
            <v>41893</v>
          </cell>
          <cell r="G96">
            <v>0</v>
          </cell>
          <cell r="H96">
            <v>41690</v>
          </cell>
          <cell r="I96">
            <v>41703</v>
          </cell>
          <cell r="J96">
            <v>1</v>
          </cell>
          <cell r="K96" t="str">
            <v>ADN</v>
          </cell>
          <cell r="M96" t="str">
            <v>Joel Martin</v>
          </cell>
          <cell r="N96" t="str">
            <v>See comments_x000D_
(virtual meeting minutes 26/02/14)</v>
          </cell>
          <cell r="O96" t="str">
            <v>Helen Gohil</v>
          </cell>
          <cell r="P96" t="str">
            <v>CO</v>
          </cell>
          <cell r="Q96" t="str">
            <v>CLOSED</v>
          </cell>
          <cell r="R96">
            <v>1</v>
          </cell>
          <cell r="S96">
            <v>41893</v>
          </cell>
          <cell r="U96">
            <v>41726</v>
          </cell>
          <cell r="AE96">
            <v>0</v>
          </cell>
          <cell r="AF96">
            <v>3</v>
          </cell>
          <cell r="AG96"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96">
            <v>41729</v>
          </cell>
        </row>
        <row r="97">
          <cell r="A97">
            <v>2323</v>
          </cell>
          <cell r="B97" t="str">
            <v>COR2323</v>
          </cell>
          <cell r="C97" t="str">
            <v>National Grid Transmission IP Requirements</v>
          </cell>
          <cell r="D97">
            <v>40774</v>
          </cell>
          <cell r="E97" t="str">
            <v>PD-CLSD</v>
          </cell>
          <cell r="F97">
            <v>40956</v>
          </cell>
          <cell r="G97">
            <v>0</v>
          </cell>
          <cell r="H97">
            <v>40708</v>
          </cell>
          <cell r="I97">
            <v>40722</v>
          </cell>
          <cell r="J97">
            <v>0</v>
          </cell>
          <cell r="K97" t="str">
            <v>NNW</v>
          </cell>
          <cell r="L97" t="str">
            <v>NGT</v>
          </cell>
          <cell r="M97" t="str">
            <v>Sean McGoldrick</v>
          </cell>
          <cell r="N97" t="str">
            <v>Workload Meeting 15/06/11</v>
          </cell>
          <cell r="O97" t="str">
            <v>Annie Griffith</v>
          </cell>
          <cell r="P97" t="str">
            <v>CO</v>
          </cell>
          <cell r="Q97" t="str">
            <v>COMPLETE</v>
          </cell>
          <cell r="R97">
            <v>1</v>
          </cell>
          <cell r="T97">
            <v>0</v>
          </cell>
          <cell r="U97">
            <v>40730</v>
          </cell>
          <cell r="V97">
            <v>40744</v>
          </cell>
          <cell r="W97">
            <v>40735</v>
          </cell>
          <cell r="X97">
            <v>40735</v>
          </cell>
          <cell r="Y97" t="str">
            <v>XM2 Review Meeting 05/07/11</v>
          </cell>
          <cell r="Z97">
            <v>84997</v>
          </cell>
          <cell r="AC97" t="str">
            <v>PROD</v>
          </cell>
          <cell r="AD97">
            <v>40774</v>
          </cell>
          <cell r="AE97">
            <v>0</v>
          </cell>
          <cell r="AF97">
            <v>5</v>
          </cell>
          <cell r="AG97"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97" t="str">
            <v>CLSD</v>
          </cell>
          <cell r="AI97">
            <v>40956</v>
          </cell>
          <cell r="AJ97">
            <v>40735</v>
          </cell>
          <cell r="AL97">
            <v>40791</v>
          </cell>
          <cell r="AO97">
            <v>40816</v>
          </cell>
          <cell r="AP97">
            <v>40877</v>
          </cell>
        </row>
        <row r="98">
          <cell r="A98">
            <v>2352</v>
          </cell>
          <cell r="B98" t="str">
            <v>COR2352</v>
          </cell>
          <cell r="C98" t="str">
            <v>Mod0378 - Greater Transparency over AQ Appeal Performance</v>
          </cell>
          <cell r="E98" t="str">
            <v>EQ-CLSD</v>
          </cell>
          <cell r="F98">
            <v>41262</v>
          </cell>
          <cell r="G98">
            <v>1</v>
          </cell>
          <cell r="H98">
            <v>40766</v>
          </cell>
          <cell r="I98">
            <v>40780</v>
          </cell>
          <cell r="J98">
            <v>0</v>
          </cell>
          <cell r="K98" t="str">
            <v>ALL</v>
          </cell>
          <cell r="M98" t="str">
            <v>Alan Raper</v>
          </cell>
          <cell r="N98" t="str">
            <v>Workload Meeting 17/08/11</v>
          </cell>
          <cell r="O98" t="str">
            <v>Lorraine Cave</v>
          </cell>
          <cell r="P98" t="str">
            <v>CO</v>
          </cell>
          <cell r="Q98" t="str">
            <v>CLOSED</v>
          </cell>
          <cell r="R98">
            <v>1</v>
          </cell>
          <cell r="T98">
            <v>0</v>
          </cell>
          <cell r="AE98">
            <v>0</v>
          </cell>
          <cell r="AF98">
            <v>3</v>
          </cell>
          <cell r="AG98"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98">
            <v>40794</v>
          </cell>
          <cell r="AK98">
            <v>40794</v>
          </cell>
        </row>
        <row r="99">
          <cell r="A99">
            <v>2387</v>
          </cell>
          <cell r="B99" t="str">
            <v>COR2387</v>
          </cell>
          <cell r="C99" t="str">
            <v>AQ Review 2012</v>
          </cell>
          <cell r="D99">
            <v>41025</v>
          </cell>
          <cell r="E99" t="str">
            <v>PD-CLSD</v>
          </cell>
          <cell r="F99">
            <v>41345</v>
          </cell>
          <cell r="G99">
            <v>0</v>
          </cell>
          <cell r="H99">
            <v>40939</v>
          </cell>
          <cell r="I99">
            <v>41019</v>
          </cell>
          <cell r="J99">
            <v>0</v>
          </cell>
          <cell r="N99" t="str">
            <v>Workload Meeting 01/02/12</v>
          </cell>
          <cell r="O99" t="str">
            <v>Lorraine Cave</v>
          </cell>
          <cell r="P99" t="str">
            <v>CO</v>
          </cell>
          <cell r="Q99" t="str">
            <v>COMPLETE</v>
          </cell>
          <cell r="R99">
            <v>0</v>
          </cell>
          <cell r="U99">
            <v>41017</v>
          </cell>
          <cell r="V99">
            <v>41031</v>
          </cell>
          <cell r="W99">
            <v>41025</v>
          </cell>
          <cell r="X99">
            <v>41025</v>
          </cell>
          <cell r="AC99" t="str">
            <v>PROD</v>
          </cell>
          <cell r="AD99">
            <v>41025</v>
          </cell>
          <cell r="AE99">
            <v>0</v>
          </cell>
          <cell r="AF99">
            <v>6</v>
          </cell>
          <cell r="AG99"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99" t="str">
            <v>CLSD</v>
          </cell>
          <cell r="AI99">
            <v>41345</v>
          </cell>
          <cell r="AJ99">
            <v>41017</v>
          </cell>
          <cell r="AK99">
            <v>41017</v>
          </cell>
          <cell r="AL99">
            <v>41025</v>
          </cell>
          <cell r="AM99">
            <v>41025</v>
          </cell>
          <cell r="AN99">
            <v>41025</v>
          </cell>
        </row>
        <row r="100">
          <cell r="A100">
            <v>2388</v>
          </cell>
          <cell r="B100" t="str">
            <v>COR2388</v>
          </cell>
          <cell r="C100" t="str">
            <v>IS Additional Code Elements Funding</v>
          </cell>
          <cell r="E100" t="str">
            <v>CO-CLSD</v>
          </cell>
          <cell r="F100">
            <v>41340</v>
          </cell>
          <cell r="G100">
            <v>0</v>
          </cell>
          <cell r="H100">
            <v>40779</v>
          </cell>
          <cell r="J100">
            <v>0</v>
          </cell>
          <cell r="N100" t="str">
            <v>Workload Meeting 31/08/11</v>
          </cell>
          <cell r="O100" t="str">
            <v>Sandra Simpson</v>
          </cell>
          <cell r="P100" t="str">
            <v>BI</v>
          </cell>
          <cell r="Q100" t="str">
            <v>CLOSED</v>
          </cell>
          <cell r="R100">
            <v>0</v>
          </cell>
          <cell r="S100">
            <v>41340</v>
          </cell>
          <cell r="AE100">
            <v>0</v>
          </cell>
          <cell r="AF100">
            <v>7</v>
          </cell>
          <cell r="AG100"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01">
          <cell r="A101">
            <v>2390</v>
          </cell>
          <cell r="B101" t="str">
            <v>COR2390</v>
          </cell>
          <cell r="C101" t="str">
            <v>GDFO Release 3 - CSEPS Interface</v>
          </cell>
          <cell r="D101">
            <v>40822</v>
          </cell>
          <cell r="E101" t="str">
            <v>PD-CLSD</v>
          </cell>
          <cell r="F101">
            <v>41262</v>
          </cell>
          <cell r="G101">
            <v>0</v>
          </cell>
          <cell r="H101">
            <v>40781</v>
          </cell>
          <cell r="J101">
            <v>0</v>
          </cell>
          <cell r="K101" t="str">
            <v>NNW</v>
          </cell>
          <cell r="L101" t="str">
            <v>NGD</v>
          </cell>
          <cell r="M101" t="str">
            <v>Alan Raper</v>
          </cell>
          <cell r="N101" t="str">
            <v>Workload Meeting 14/09/11</v>
          </cell>
          <cell r="O101" t="str">
            <v>Lorraine Cave</v>
          </cell>
          <cell r="P101" t="str">
            <v>CO</v>
          </cell>
          <cell r="Q101" t="str">
            <v>COMPLETE</v>
          </cell>
          <cell r="R101">
            <v>1</v>
          </cell>
          <cell r="U101">
            <v>40794</v>
          </cell>
          <cell r="W101">
            <v>40816</v>
          </cell>
          <cell r="X101">
            <v>40816</v>
          </cell>
          <cell r="Y101" t="str">
            <v xml:space="preserve">Via internal approval. </v>
          </cell>
          <cell r="AC101" t="str">
            <v>SENT</v>
          </cell>
          <cell r="AD101">
            <v>40826</v>
          </cell>
          <cell r="AE101">
            <v>0</v>
          </cell>
          <cell r="AF101">
            <v>5</v>
          </cell>
          <cell r="AG101"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01" t="str">
            <v>CLSD</v>
          </cell>
          <cell r="AI101">
            <v>41262</v>
          </cell>
          <cell r="AL101">
            <v>40836</v>
          </cell>
          <cell r="AM101">
            <v>40826</v>
          </cell>
          <cell r="AN101">
            <v>40826</v>
          </cell>
          <cell r="AO101">
            <v>40875</v>
          </cell>
          <cell r="AP101">
            <v>40938</v>
          </cell>
        </row>
        <row r="102">
          <cell r="A102">
            <v>3390</v>
          </cell>
          <cell r="B102" t="str">
            <v>COR3390</v>
          </cell>
          <cell r="C102" t="str">
            <v>Billing History by all NTS capacity / commodity related charges (2003 - 2013)</v>
          </cell>
          <cell r="D102">
            <v>41890</v>
          </cell>
          <cell r="E102" t="str">
            <v>PD-POPD</v>
          </cell>
          <cell r="F102">
            <v>42618</v>
          </cell>
          <cell r="G102">
            <v>1</v>
          </cell>
          <cell r="H102">
            <v>41775</v>
          </cell>
          <cell r="I102">
            <v>41788</v>
          </cell>
          <cell r="J102">
            <v>0</v>
          </cell>
          <cell r="K102" t="str">
            <v>NNW</v>
          </cell>
          <cell r="L102" t="str">
            <v>NGT</v>
          </cell>
          <cell r="M102" t="str">
            <v>Sean McGoldrick</v>
          </cell>
          <cell r="N102" t="str">
            <v>ICAF 21/05/14</v>
          </cell>
          <cell r="O102" t="str">
            <v>Darran Dredge</v>
          </cell>
          <cell r="P102" t="str">
            <v>CO</v>
          </cell>
          <cell r="Q102" t="str">
            <v>LIVE</v>
          </cell>
          <cell r="R102">
            <v>1</v>
          </cell>
          <cell r="U102">
            <v>41816</v>
          </cell>
          <cell r="V102">
            <v>41829</v>
          </cell>
          <cell r="W102">
            <v>41873</v>
          </cell>
          <cell r="Z102">
            <v>6191</v>
          </cell>
          <cell r="AC102" t="str">
            <v>PROD</v>
          </cell>
          <cell r="AD102">
            <v>41890</v>
          </cell>
          <cell r="AE102">
            <v>0</v>
          </cell>
          <cell r="AF102">
            <v>5</v>
          </cell>
          <cell r="AG102" t="str">
            <v>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02" t="str">
            <v>CLSD</v>
          </cell>
          <cell r="AI102">
            <v>42618</v>
          </cell>
          <cell r="AJ102">
            <v>41802</v>
          </cell>
          <cell r="AK102">
            <v>41802</v>
          </cell>
          <cell r="AP102">
            <v>42597</v>
          </cell>
        </row>
        <row r="103">
          <cell r="A103">
            <v>3403</v>
          </cell>
          <cell r="B103" t="str">
            <v>COR3403</v>
          </cell>
          <cell r="C103" t="str">
            <v>Set-up of New DMSP</v>
          </cell>
          <cell r="D103">
            <v>41927</v>
          </cell>
          <cell r="E103" t="str">
            <v>PD-CLSD</v>
          </cell>
          <cell r="F103">
            <v>42902</v>
          </cell>
          <cell r="G103">
            <v>0</v>
          </cell>
          <cell r="H103">
            <v>41787</v>
          </cell>
          <cell r="I103">
            <v>41800</v>
          </cell>
          <cell r="J103">
            <v>1</v>
          </cell>
          <cell r="K103" t="str">
            <v>NNW</v>
          </cell>
          <cell r="L103" t="str">
            <v>NGD, NGN &amp; WWU</v>
          </cell>
          <cell r="M103" t="str">
            <v xml:space="preserve"> Ruth Thomas</v>
          </cell>
          <cell r="N103" t="str">
            <v>ICAF Meeting 28/05/14</v>
          </cell>
          <cell r="O103" t="str">
            <v>Darran Dredge</v>
          </cell>
          <cell r="P103" t="str">
            <v>CO</v>
          </cell>
          <cell r="Q103" t="str">
            <v>COMPLETE</v>
          </cell>
          <cell r="R103">
            <v>1</v>
          </cell>
          <cell r="S103">
            <v>42758</v>
          </cell>
          <cell r="T103">
            <v>0</v>
          </cell>
          <cell r="U103">
            <v>41835</v>
          </cell>
          <cell r="V103">
            <v>41848</v>
          </cell>
          <cell r="W103">
            <v>41893</v>
          </cell>
          <cell r="Y103" t="str">
            <v>Pre Sanction Meeting 09/09/14</v>
          </cell>
          <cell r="Z103">
            <v>59800</v>
          </cell>
          <cell r="AC103" t="str">
            <v>SENT</v>
          </cell>
          <cell r="AD103">
            <v>41948</v>
          </cell>
          <cell r="AE103">
            <v>0</v>
          </cell>
          <cell r="AF103">
            <v>5</v>
          </cell>
          <cell r="AG103"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103" t="str">
            <v>CLSD</v>
          </cell>
          <cell r="AI103">
            <v>42758</v>
          </cell>
          <cell r="AJ103">
            <v>41820</v>
          </cell>
          <cell r="AL103">
            <v>41940</v>
          </cell>
          <cell r="AM103">
            <v>41948</v>
          </cell>
          <cell r="AP103">
            <v>42758</v>
          </cell>
        </row>
        <row r="104">
          <cell r="A104">
            <v>3402</v>
          </cell>
          <cell r="B104" t="str">
            <v>COR3402</v>
          </cell>
          <cell r="C104" t="str">
            <v>Reporting Registration Status</v>
          </cell>
          <cell r="D104">
            <v>41845</v>
          </cell>
          <cell r="E104" t="str">
            <v>PD-CLSD</v>
          </cell>
          <cell r="F104">
            <v>41942</v>
          </cell>
          <cell r="G104">
            <v>0</v>
          </cell>
          <cell r="H104">
            <v>41786</v>
          </cell>
          <cell r="I104">
            <v>41799</v>
          </cell>
          <cell r="J104">
            <v>1</v>
          </cell>
          <cell r="K104" t="str">
            <v>NNW</v>
          </cell>
          <cell r="L104" t="str">
            <v>SGN</v>
          </cell>
          <cell r="M104" t="str">
            <v>Colin Thomson</v>
          </cell>
          <cell r="N104" t="str">
            <v>ICAF Meeting 28/05/14</v>
          </cell>
          <cell r="O104" t="str">
            <v>Lorraine Cave</v>
          </cell>
          <cell r="P104" t="str">
            <v>CO</v>
          </cell>
          <cell r="Q104" t="str">
            <v>COMPLETE</v>
          </cell>
          <cell r="R104">
            <v>1</v>
          </cell>
          <cell r="S104">
            <v>41942</v>
          </cell>
          <cell r="U104">
            <v>41822</v>
          </cell>
          <cell r="V104">
            <v>41835</v>
          </cell>
          <cell r="W104">
            <v>41844</v>
          </cell>
          <cell r="Y104" t="str">
            <v>Pre Sanction Review Meeting 22/07/14</v>
          </cell>
          <cell r="Z104">
            <v>3168</v>
          </cell>
          <cell r="AC104" t="str">
            <v>PROD</v>
          </cell>
          <cell r="AD104">
            <v>41845</v>
          </cell>
          <cell r="AE104">
            <v>0</v>
          </cell>
          <cell r="AF104">
            <v>5</v>
          </cell>
          <cell r="AG104"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104" t="str">
            <v>CLSD</v>
          </cell>
          <cell r="AI104">
            <v>41942</v>
          </cell>
          <cell r="AJ104">
            <v>41820</v>
          </cell>
          <cell r="AL104">
            <v>41859</v>
          </cell>
          <cell r="AO104">
            <v>41894</v>
          </cell>
          <cell r="AP104">
            <v>41942</v>
          </cell>
        </row>
        <row r="105">
          <cell r="A105">
            <v>1000.11</v>
          </cell>
          <cell r="B105" t="str">
            <v>COR1000.11</v>
          </cell>
          <cell r="C105" t="str">
            <v>XP1 Replacement</v>
          </cell>
          <cell r="E105" t="str">
            <v>PD-CLSD</v>
          </cell>
          <cell r="F105">
            <v>41835</v>
          </cell>
          <cell r="G105">
            <v>0</v>
          </cell>
          <cell r="H105">
            <v>41299</v>
          </cell>
          <cell r="J105">
            <v>0</v>
          </cell>
          <cell r="O105" t="str">
            <v>Chris Fears</v>
          </cell>
          <cell r="P105" t="str">
            <v>CO</v>
          </cell>
          <cell r="Q105" t="str">
            <v>COMPLETE</v>
          </cell>
          <cell r="R105">
            <v>0</v>
          </cell>
          <cell r="S105">
            <v>41835</v>
          </cell>
          <cell r="AE105">
            <v>0</v>
          </cell>
          <cell r="AF105">
            <v>7</v>
          </cell>
          <cell r="AG105" t="str">
            <v>29/07/15 Cm: CCN filed in the configuration library_x000D_
_x000D_
15/07/14 Approved closedown document provided by Rebecca Russon.  Imp date taken from P Plan.</v>
          </cell>
          <cell r="AH105" t="str">
            <v>CLSD</v>
          </cell>
          <cell r="AI105">
            <v>41835</v>
          </cell>
          <cell r="AO105">
            <v>41646</v>
          </cell>
        </row>
        <row r="106">
          <cell r="A106">
            <v>2557.1</v>
          </cell>
          <cell r="B106" t="str">
            <v>COR2557.1</v>
          </cell>
          <cell r="C106" t="str">
            <v>Revisions to the Metering Charges Pricing Programme - Phase 2</v>
          </cell>
          <cell r="E106" t="str">
            <v>CO-CLSD</v>
          </cell>
          <cell r="G106">
            <v>0</v>
          </cell>
          <cell r="J106">
            <v>0</v>
          </cell>
          <cell r="O106" t="str">
            <v>Lorraine Cave</v>
          </cell>
          <cell r="P106" t="str">
            <v>CO</v>
          </cell>
          <cell r="Q106" t="str">
            <v>CLOSED</v>
          </cell>
          <cell r="R106">
            <v>0</v>
          </cell>
          <cell r="S106">
            <v>41822</v>
          </cell>
          <cell r="AE106">
            <v>0</v>
          </cell>
        </row>
        <row r="107">
          <cell r="A107">
            <v>1154</v>
          </cell>
          <cell r="B107" t="str">
            <v>COR1154</v>
          </cell>
          <cell r="C107" t="str">
            <v xml:space="preserve">UK Link Programme </v>
          </cell>
          <cell r="D107">
            <v>39952</v>
          </cell>
          <cell r="E107" t="str">
            <v>PD-PROD</v>
          </cell>
          <cell r="F107">
            <v>41143</v>
          </cell>
          <cell r="G107">
            <v>0</v>
          </cell>
          <cell r="H107">
            <v>39510</v>
          </cell>
          <cell r="I107">
            <v>39961</v>
          </cell>
          <cell r="J107">
            <v>0</v>
          </cell>
          <cell r="N107" t="str">
            <v>Prioritisation Meeting 05/03/08</v>
          </cell>
          <cell r="O107" t="str">
            <v>Paul Toolan</v>
          </cell>
          <cell r="P107" t="str">
            <v>BI</v>
          </cell>
          <cell r="Q107" t="str">
            <v>LIVE</v>
          </cell>
          <cell r="R107">
            <v>0</v>
          </cell>
          <cell r="V107">
            <v>39952</v>
          </cell>
          <cell r="W107">
            <v>39952</v>
          </cell>
          <cell r="X107">
            <v>39952</v>
          </cell>
          <cell r="Y107" t="str">
            <v>Project Board Meeting on 19/05/09</v>
          </cell>
          <cell r="AC107" t="str">
            <v>PROD</v>
          </cell>
          <cell r="AD107">
            <v>39952</v>
          </cell>
          <cell r="AE107">
            <v>0</v>
          </cell>
          <cell r="AF107">
            <v>7</v>
          </cell>
          <cell r="AG107" t="str">
            <v>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07" t="str">
            <v>PROD</v>
          </cell>
          <cell r="AI107">
            <v>41143</v>
          </cell>
          <cell r="AL107">
            <v>41155</v>
          </cell>
        </row>
        <row r="108">
          <cell r="A108">
            <v>1154.01</v>
          </cell>
          <cell r="B108" t="str">
            <v>COR1154.01</v>
          </cell>
          <cell r="C108" t="str">
            <v>Logical Analysis</v>
          </cell>
          <cell r="E108" t="str">
            <v>PD-CLSD</v>
          </cell>
          <cell r="F108">
            <v>41192</v>
          </cell>
          <cell r="G108">
            <v>0</v>
          </cell>
          <cell r="H108">
            <v>41178</v>
          </cell>
          <cell r="I108">
            <v>41192</v>
          </cell>
          <cell r="J108">
            <v>0</v>
          </cell>
          <cell r="N108" t="str">
            <v>Workload Meeting 26/09/12</v>
          </cell>
          <cell r="O108" t="str">
            <v>Andy Watson</v>
          </cell>
          <cell r="P108" t="str">
            <v>BI</v>
          </cell>
          <cell r="Q108" t="str">
            <v>COMPLETE</v>
          </cell>
          <cell r="R108">
            <v>0</v>
          </cell>
          <cell r="S108">
            <v>41670</v>
          </cell>
          <cell r="AE108">
            <v>0</v>
          </cell>
          <cell r="AF108">
            <v>7</v>
          </cell>
          <cell r="AG108"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08">
            <v>41631</v>
          </cell>
        </row>
        <row r="109">
          <cell r="A109">
            <v>1154.02</v>
          </cell>
          <cell r="B109" t="str">
            <v>COR1154.02</v>
          </cell>
          <cell r="C109" t="str">
            <v>Requirements Definition Phase (RDP)</v>
          </cell>
          <cell r="E109" t="str">
            <v>PD-CLSD</v>
          </cell>
          <cell r="F109">
            <v>41274</v>
          </cell>
          <cell r="G109">
            <v>0</v>
          </cell>
          <cell r="H109">
            <v>41178</v>
          </cell>
          <cell r="I109">
            <v>41192</v>
          </cell>
          <cell r="J109">
            <v>0</v>
          </cell>
          <cell r="N109" t="str">
            <v>Workload Meeting 26/09/12</v>
          </cell>
          <cell r="O109" t="str">
            <v>Andy Watson</v>
          </cell>
          <cell r="P109" t="str">
            <v>BI</v>
          </cell>
          <cell r="Q109" t="str">
            <v>CLOSED</v>
          </cell>
          <cell r="R109">
            <v>0</v>
          </cell>
          <cell r="S109">
            <v>41274</v>
          </cell>
          <cell r="AE109">
            <v>0</v>
          </cell>
          <cell r="AF109">
            <v>7</v>
          </cell>
          <cell r="AG109"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10">
          <cell r="A110">
            <v>1154.03</v>
          </cell>
          <cell r="B110" t="str">
            <v>COR1154.03</v>
          </cell>
          <cell r="C110" t="str">
            <v>Routemap for To Be Analysis</v>
          </cell>
          <cell r="E110" t="str">
            <v>PD-CLSD</v>
          </cell>
          <cell r="F110">
            <v>41373</v>
          </cell>
          <cell r="G110">
            <v>0</v>
          </cell>
          <cell r="H110">
            <v>41178</v>
          </cell>
          <cell r="I110">
            <v>41192</v>
          </cell>
          <cell r="J110">
            <v>0</v>
          </cell>
          <cell r="N110" t="str">
            <v>Workload Meeting 26/09/12</v>
          </cell>
          <cell r="O110" t="str">
            <v>Andy Watson</v>
          </cell>
          <cell r="P110" t="str">
            <v>BI</v>
          </cell>
          <cell r="Q110" t="str">
            <v>COMPLETE</v>
          </cell>
          <cell r="R110">
            <v>0</v>
          </cell>
          <cell r="AE110">
            <v>0</v>
          </cell>
          <cell r="AF110">
            <v>7</v>
          </cell>
          <cell r="AG110"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10" t="str">
            <v>CLSD</v>
          </cell>
          <cell r="AI110">
            <v>41373</v>
          </cell>
        </row>
        <row r="111">
          <cell r="A111">
            <v>1154.04</v>
          </cell>
          <cell r="B111" t="str">
            <v>COR1154.04</v>
          </cell>
          <cell r="C111" t="str">
            <v>Proof of Concept</v>
          </cell>
          <cell r="E111" t="str">
            <v>PD-CLSD</v>
          </cell>
          <cell r="F111">
            <v>41181</v>
          </cell>
          <cell r="G111">
            <v>0</v>
          </cell>
          <cell r="H111">
            <v>41178</v>
          </cell>
          <cell r="I111">
            <v>41192</v>
          </cell>
          <cell r="J111">
            <v>0</v>
          </cell>
          <cell r="N111" t="str">
            <v>Workload Meeting 26/09/12</v>
          </cell>
          <cell r="O111" t="str">
            <v>Andy Watson</v>
          </cell>
          <cell r="P111" t="str">
            <v>BI</v>
          </cell>
          <cell r="Q111" t="str">
            <v>CLOSED</v>
          </cell>
          <cell r="R111">
            <v>0</v>
          </cell>
          <cell r="S111">
            <v>41181</v>
          </cell>
          <cell r="AE111">
            <v>0</v>
          </cell>
          <cell r="AF111">
            <v>7</v>
          </cell>
          <cell r="AG111"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12">
          <cell r="A112">
            <v>1000.01</v>
          </cell>
          <cell r="B112" t="str">
            <v>COR1000.01</v>
          </cell>
          <cell r="C112" t="str">
            <v>EFT Enhanced File Transfer</v>
          </cell>
          <cell r="D112">
            <v>40595</v>
          </cell>
          <cell r="E112" t="str">
            <v>PD-IMPD</v>
          </cell>
          <cell r="F112">
            <v>41383</v>
          </cell>
          <cell r="G112">
            <v>0</v>
          </cell>
          <cell r="H112">
            <v>40225</v>
          </cell>
          <cell r="I112">
            <v>40333</v>
          </cell>
          <cell r="J112">
            <v>0</v>
          </cell>
          <cell r="N112" t="str">
            <v>Workload Meeting 17/02/10</v>
          </cell>
          <cell r="O112" t="str">
            <v>Chris Fears</v>
          </cell>
          <cell r="P112" t="str">
            <v>BI</v>
          </cell>
          <cell r="Q112" t="str">
            <v>CLOSED</v>
          </cell>
          <cell r="R112">
            <v>0</v>
          </cell>
          <cell r="U112">
            <v>40435</v>
          </cell>
          <cell r="V112">
            <v>40450</v>
          </cell>
          <cell r="W112">
            <v>40595</v>
          </cell>
          <cell r="X112">
            <v>40595</v>
          </cell>
          <cell r="Y112" t="str">
            <v>XEC Meeting on 27/07/10</v>
          </cell>
          <cell r="AE112">
            <v>0</v>
          </cell>
          <cell r="AF112">
            <v>7</v>
          </cell>
          <cell r="AG112"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12" t="str">
            <v>PROD</v>
          </cell>
          <cell r="AI112">
            <v>40595</v>
          </cell>
          <cell r="AJ112">
            <v>40448</v>
          </cell>
          <cell r="AK112">
            <v>40448</v>
          </cell>
          <cell r="AO112">
            <v>41386</v>
          </cell>
        </row>
        <row r="113">
          <cell r="A113">
            <v>1000.02</v>
          </cell>
          <cell r="B113" t="str">
            <v>COR1000.02</v>
          </cell>
          <cell r="C113" t="str">
            <v>Security Gateway</v>
          </cell>
          <cell r="D113">
            <v>40287</v>
          </cell>
          <cell r="E113" t="str">
            <v>PD-CLSD</v>
          </cell>
          <cell r="F113">
            <v>40763</v>
          </cell>
          <cell r="G113">
            <v>0</v>
          </cell>
          <cell r="H113">
            <v>40225</v>
          </cell>
          <cell r="J113">
            <v>0</v>
          </cell>
          <cell r="N113" t="str">
            <v>Workload Meeting 17/02/10</v>
          </cell>
          <cell r="O113" t="str">
            <v>Chris Fears</v>
          </cell>
          <cell r="P113" t="str">
            <v>BI</v>
          </cell>
          <cell r="Q113" t="str">
            <v>COMPLETE</v>
          </cell>
          <cell r="R113">
            <v>0</v>
          </cell>
          <cell r="AC113" t="str">
            <v>RCVD</v>
          </cell>
          <cell r="AD113">
            <v>40287</v>
          </cell>
          <cell r="AE113">
            <v>0</v>
          </cell>
          <cell r="AF113">
            <v>7</v>
          </cell>
          <cell r="AG113"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13" t="str">
            <v>CLSD</v>
          </cell>
          <cell r="AI113">
            <v>40763</v>
          </cell>
          <cell r="AO113">
            <v>40439</v>
          </cell>
          <cell r="AP113">
            <v>40756</v>
          </cell>
        </row>
        <row r="114">
          <cell r="A114">
            <v>3017</v>
          </cell>
          <cell r="B114" t="str">
            <v>COR3017</v>
          </cell>
          <cell r="C114" t="str">
            <v>Previously named Post Closeout Post SOMSA Processes</v>
          </cell>
          <cell r="E114" t="str">
            <v>EQ-CLSD</v>
          </cell>
          <cell r="F114">
            <v>41431</v>
          </cell>
          <cell r="G114">
            <v>0</v>
          </cell>
          <cell r="H114">
            <v>41407</v>
          </cell>
          <cell r="I114">
            <v>41418</v>
          </cell>
          <cell r="J114">
            <v>0</v>
          </cell>
          <cell r="K114" t="str">
            <v>ADN</v>
          </cell>
          <cell r="M114" t="str">
            <v>Joanna Ferguson</v>
          </cell>
          <cell r="O114" t="str">
            <v>Jessica Harris</v>
          </cell>
          <cell r="P114" t="str">
            <v>CO</v>
          </cell>
          <cell r="Q114" t="str">
            <v>CLOSED</v>
          </cell>
          <cell r="R114">
            <v>1</v>
          </cell>
          <cell r="AE114">
            <v>0</v>
          </cell>
          <cell r="AF114">
            <v>3</v>
          </cell>
          <cell r="AG114"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14">
            <v>41431</v>
          </cell>
        </row>
        <row r="115">
          <cell r="A115">
            <v>2658.1</v>
          </cell>
          <cell r="B115" t="str">
            <v>COR2658.1</v>
          </cell>
          <cell r="C115" t="str">
            <v>Delivery of Additional Analysis and Derivation of Seasonal Normal Weather (Mod 330) Phase 2 - Climate Change Methodology</v>
          </cell>
          <cell r="D115">
            <v>41498</v>
          </cell>
          <cell r="E115" t="str">
            <v>PD-CLSD</v>
          </cell>
          <cell r="F115">
            <v>42031</v>
          </cell>
          <cell r="G115">
            <v>0</v>
          </cell>
          <cell r="H115">
            <v>41438</v>
          </cell>
          <cell r="J115">
            <v>1</v>
          </cell>
          <cell r="K115" t="str">
            <v>ALL</v>
          </cell>
          <cell r="M115" t="str">
            <v>Colin Thomson</v>
          </cell>
          <cell r="N115" t="str">
            <v>Workload Minutes 21/08/13</v>
          </cell>
          <cell r="O115" t="str">
            <v>Helen Gohil</v>
          </cell>
          <cell r="P115" t="str">
            <v>CO</v>
          </cell>
          <cell r="Q115" t="str">
            <v>COMPLETE</v>
          </cell>
          <cell r="R115">
            <v>1</v>
          </cell>
          <cell r="S115">
            <v>42031</v>
          </cell>
          <cell r="W115">
            <v>41495</v>
          </cell>
          <cell r="Y115" t="str">
            <v>XEC 06/08/13</v>
          </cell>
          <cell r="Z115">
            <v>249500</v>
          </cell>
          <cell r="AC115" t="str">
            <v>SENT</v>
          </cell>
          <cell r="AD115">
            <v>41509</v>
          </cell>
          <cell r="AE115">
            <v>0</v>
          </cell>
          <cell r="AF115">
            <v>4</v>
          </cell>
          <cell r="AG115" t="str">
            <v>17/02/14 KB - Transferred from Lee Chambers to Helen Gohil. _x000D_
16/10/13 KB - Per update from Jon Follows - CCN will be delivered in conjunction with CCN for COR2658 (likely to be in Nov 2014). _x000D_
15/08/13 KB - Refer to emails in folder for COR2658.1</v>
          </cell>
          <cell r="AH115" t="str">
            <v>CLSD</v>
          </cell>
          <cell r="AI115">
            <v>42031</v>
          </cell>
          <cell r="AL115">
            <v>41509</v>
          </cell>
          <cell r="AM115">
            <v>41509</v>
          </cell>
          <cell r="AN115">
            <v>41509</v>
          </cell>
          <cell r="AO115">
            <v>41869</v>
          </cell>
        </row>
        <row r="116">
          <cell r="A116">
            <v>3165</v>
          </cell>
          <cell r="B116" t="str">
            <v>COR3165</v>
          </cell>
          <cell r="C116" t="str">
            <v>SGN Data Set (DVD) – Report II_x000D_
(ON HOLD)</v>
          </cell>
          <cell r="D116">
            <v>41604</v>
          </cell>
          <cell r="E116" t="str">
            <v>SN-CLSD</v>
          </cell>
          <cell r="F116">
            <v>41736</v>
          </cell>
          <cell r="G116">
            <v>0</v>
          </cell>
          <cell r="H116">
            <v>41506</v>
          </cell>
          <cell r="I116">
            <v>41520</v>
          </cell>
          <cell r="J116">
            <v>0</v>
          </cell>
          <cell r="K116" t="str">
            <v>NNW</v>
          </cell>
          <cell r="L116" t="str">
            <v>SGN</v>
          </cell>
          <cell r="M116" t="str">
            <v>Joel Martin</v>
          </cell>
          <cell r="N116" t="str">
            <v>Workload Minutes 20/08/13</v>
          </cell>
          <cell r="O116" t="str">
            <v>Lorraine Cave</v>
          </cell>
          <cell r="P116" t="str">
            <v>CO</v>
          </cell>
          <cell r="Q116" t="str">
            <v>CLOSED</v>
          </cell>
          <cell r="R116">
            <v>1</v>
          </cell>
          <cell r="T116">
            <v>0</v>
          </cell>
          <cell r="U116">
            <v>41536</v>
          </cell>
          <cell r="V116">
            <v>41549</v>
          </cell>
          <cell r="W116">
            <v>41549</v>
          </cell>
          <cell r="Y116" t="str">
            <v>Pre Sanction Review Meeting 01/10/13</v>
          </cell>
          <cell r="Z116">
            <v>4950</v>
          </cell>
          <cell r="AC116" t="str">
            <v>CLSD</v>
          </cell>
          <cell r="AD116">
            <v>41736</v>
          </cell>
          <cell r="AE116">
            <v>0</v>
          </cell>
          <cell r="AF116">
            <v>5</v>
          </cell>
          <cell r="AG116"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116">
            <v>41534</v>
          </cell>
          <cell r="AL116">
            <v>41617</v>
          </cell>
          <cell r="AM116">
            <v>41627</v>
          </cell>
        </row>
        <row r="117">
          <cell r="A117">
            <v>3335</v>
          </cell>
          <cell r="B117" t="str">
            <v>COR3335</v>
          </cell>
          <cell r="C117" t="str">
            <v>BSSOQ and DM SOQ</v>
          </cell>
          <cell r="D117">
            <v>41737</v>
          </cell>
          <cell r="E117" t="str">
            <v>PD-CLSD</v>
          </cell>
          <cell r="F117">
            <v>41775</v>
          </cell>
          <cell r="G117">
            <v>0</v>
          </cell>
          <cell r="H117">
            <v>41689</v>
          </cell>
          <cell r="I117">
            <v>41702</v>
          </cell>
          <cell r="J117">
            <v>0</v>
          </cell>
          <cell r="K117" t="str">
            <v>NNW</v>
          </cell>
          <cell r="L117" t="str">
            <v>WWU</v>
          </cell>
          <cell r="M117" t="str">
            <v>Steven Edwards</v>
          </cell>
          <cell r="N117" t="str">
            <v>ICAF Meeting 19/02/14</v>
          </cell>
          <cell r="O117" t="str">
            <v>Lorraine Cave</v>
          </cell>
          <cell r="P117" t="str">
            <v>CO</v>
          </cell>
          <cell r="Q117" t="str">
            <v>COMPLETE</v>
          </cell>
          <cell r="R117">
            <v>1</v>
          </cell>
          <cell r="U117">
            <v>41729</v>
          </cell>
          <cell r="V117">
            <v>41743</v>
          </cell>
          <cell r="W117">
            <v>41732</v>
          </cell>
          <cell r="Y117" t="str">
            <v>Pre Sanction Review meeting 01/04</v>
          </cell>
          <cell r="Z117">
            <v>1103</v>
          </cell>
          <cell r="AC117" t="str">
            <v>PROD</v>
          </cell>
          <cell r="AD117">
            <v>41752</v>
          </cell>
          <cell r="AE117">
            <v>0</v>
          </cell>
          <cell r="AF117">
            <v>5</v>
          </cell>
          <cell r="AG117" t="str">
            <v>23/04/14 KB - This implemented on 17/04/14 per update from Nita, and is now in closedown.  Note sent to Steven Edwards asking approval to skip SN stage as now in closedown.</v>
          </cell>
          <cell r="AH117" t="str">
            <v>CLSD</v>
          </cell>
          <cell r="AI117">
            <v>41775</v>
          </cell>
          <cell r="AJ117">
            <v>41715</v>
          </cell>
          <cell r="AL117">
            <v>41752</v>
          </cell>
          <cell r="AO117">
            <v>41746</v>
          </cell>
        </row>
        <row r="118">
          <cell r="A118">
            <v>3007</v>
          </cell>
          <cell r="B118" t="str">
            <v>COR3007</v>
          </cell>
          <cell r="C118" t="str">
            <v>The proposal to delay the implementation of the back billing element of MOD 425V until 1st October _x000D_
UNC MOD 450B – Monthly revision of erroneous SSP Aqs outside the User AQ Review Period._x000D_
_x000D_
Implementation</v>
          </cell>
          <cell r="D118">
            <v>41820</v>
          </cell>
          <cell r="E118" t="str">
            <v>PD-CLSD</v>
          </cell>
          <cell r="F118">
            <v>42034</v>
          </cell>
          <cell r="G118">
            <v>1</v>
          </cell>
          <cell r="H118">
            <v>41712</v>
          </cell>
          <cell r="I118">
            <v>41725</v>
          </cell>
          <cell r="J118">
            <v>0</v>
          </cell>
          <cell r="K118" t="str">
            <v>ALL</v>
          </cell>
          <cell r="M118" t="str">
            <v>Ruth Thomas</v>
          </cell>
          <cell r="N118" t="str">
            <v>ICAF Meeting 19/03/14</v>
          </cell>
          <cell r="O118" t="str">
            <v>Lorraine Cave</v>
          </cell>
          <cell r="P118" t="str">
            <v>CO</v>
          </cell>
          <cell r="Q118" t="str">
            <v>COMPLETE</v>
          </cell>
          <cell r="R118">
            <v>1</v>
          </cell>
          <cell r="S118">
            <v>42034</v>
          </cell>
          <cell r="T118">
            <v>0</v>
          </cell>
          <cell r="U118">
            <v>41778</v>
          </cell>
          <cell r="V118">
            <v>41793</v>
          </cell>
          <cell r="W118">
            <v>41820</v>
          </cell>
          <cell r="Y118" t="str">
            <v>Pre Sanction Meeting 17/06/14</v>
          </cell>
          <cell r="Z118">
            <v>83420</v>
          </cell>
          <cell r="AA118">
            <v>88744</v>
          </cell>
          <cell r="AC118" t="str">
            <v>SENT</v>
          </cell>
          <cell r="AD118">
            <v>41834</v>
          </cell>
          <cell r="AE118">
            <v>0</v>
          </cell>
          <cell r="AF118">
            <v>3</v>
          </cell>
          <cell r="AG118" t="str">
            <v>08/01/2015 HT - Note attached to the CCN email that went out to Network that was sent in and authorised by the BA</v>
          </cell>
          <cell r="AH118" t="str">
            <v>CLSD</v>
          </cell>
          <cell r="AI118">
            <v>42034</v>
          </cell>
          <cell r="AJ118">
            <v>41739</v>
          </cell>
          <cell r="AL118">
            <v>41831</v>
          </cell>
          <cell r="AM118">
            <v>41836</v>
          </cell>
        </row>
        <row r="119">
          <cell r="A119">
            <v>2831.4</v>
          </cell>
          <cell r="B119" t="str">
            <v>COR2831.4</v>
          </cell>
          <cell r="C119" t="str">
            <v>Smart Metering UNC MOD 430: DCC User Gateway Network</v>
          </cell>
          <cell r="D119">
            <v>42802</v>
          </cell>
          <cell r="E119" t="str">
            <v>PD-IMPD</v>
          </cell>
          <cell r="F119">
            <v>42817</v>
          </cell>
          <cell r="G119">
            <v>0</v>
          </cell>
          <cell r="H119">
            <v>41711</v>
          </cell>
          <cell r="J119">
            <v>0</v>
          </cell>
          <cell r="K119" t="str">
            <v>ALL</v>
          </cell>
          <cell r="M119" t="str">
            <v>Joanna Ferguson</v>
          </cell>
          <cell r="N119" t="str">
            <v>ICAF Meeting 19/03/14_x000D_
Revised BER - Pre-sanction 08/09/15_x000D_
Revised BC - Pre Sanction 10/01/17_x000D_
Revised BER - Pre Sanction _x000D_
24/01/17</v>
          </cell>
          <cell r="O119" t="str">
            <v>Helen Pardoe</v>
          </cell>
          <cell r="P119" t="str">
            <v>CO</v>
          </cell>
          <cell r="Q119" t="str">
            <v>LIVE</v>
          </cell>
          <cell r="R119">
            <v>1</v>
          </cell>
          <cell r="Y119" t="str">
            <v>Pre Sanction Meeting 24/01/17</v>
          </cell>
          <cell r="Z119">
            <v>66000</v>
          </cell>
          <cell r="AC119" t="str">
            <v>SENT</v>
          </cell>
          <cell r="AD119">
            <v>42817</v>
          </cell>
          <cell r="AE119">
            <v>0</v>
          </cell>
          <cell r="AF119">
            <v>42</v>
          </cell>
          <cell r="AG119" t="str">
            <v>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119">
            <v>42817</v>
          </cell>
          <cell r="AM119">
            <v>41831</v>
          </cell>
          <cell r="AO119">
            <v>42635</v>
          </cell>
          <cell r="AP119">
            <v>43024</v>
          </cell>
        </row>
        <row r="120">
          <cell r="A120">
            <v>3362</v>
          </cell>
          <cell r="B120" t="str">
            <v>COR3362</v>
          </cell>
          <cell r="C120" t="str">
            <v>Meter Remove Date Report for GSR Team</v>
          </cell>
          <cell r="D120">
            <v>41757</v>
          </cell>
          <cell r="E120" t="str">
            <v>PD-CLSD</v>
          </cell>
          <cell r="F120">
            <v>42473</v>
          </cell>
          <cell r="G120">
            <v>0</v>
          </cell>
          <cell r="H120">
            <v>41719</v>
          </cell>
          <cell r="I120">
            <v>41732</v>
          </cell>
          <cell r="J120">
            <v>0</v>
          </cell>
          <cell r="K120" t="str">
            <v>NNW</v>
          </cell>
          <cell r="L120" t="str">
            <v>NGD</v>
          </cell>
          <cell r="M120" t="str">
            <v>Ruth Cresswell</v>
          </cell>
          <cell r="N120" t="str">
            <v>ICAF Meeting 26/03/14</v>
          </cell>
          <cell r="O120" t="str">
            <v>Lorraine Cave</v>
          </cell>
          <cell r="P120" t="str">
            <v>CO</v>
          </cell>
          <cell r="Q120" t="str">
            <v>CLOSED</v>
          </cell>
          <cell r="R120">
            <v>1</v>
          </cell>
          <cell r="U120">
            <v>41740</v>
          </cell>
          <cell r="V120">
            <v>41753</v>
          </cell>
          <cell r="W120">
            <v>41752</v>
          </cell>
          <cell r="Y120" t="str">
            <v>Pre Sanction Review Meeting 22/04/14</v>
          </cell>
          <cell r="Z120">
            <v>3235</v>
          </cell>
          <cell r="AC120" t="str">
            <v>SENT</v>
          </cell>
          <cell r="AD120">
            <v>41779</v>
          </cell>
          <cell r="AE120">
            <v>0</v>
          </cell>
          <cell r="AF120">
            <v>5</v>
          </cell>
          <cell r="AG120"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120" t="str">
            <v>CLSD</v>
          </cell>
          <cell r="AI120">
            <v>42473</v>
          </cell>
          <cell r="AJ120">
            <v>41732</v>
          </cell>
          <cell r="AL120">
            <v>41771</v>
          </cell>
          <cell r="AM120">
            <v>41779</v>
          </cell>
        </row>
        <row r="121">
          <cell r="A121">
            <v>3369</v>
          </cell>
          <cell r="B121" t="str">
            <v>COR3369</v>
          </cell>
          <cell r="C121" t="str">
            <v>SGN Additional DDS Data Refresh (2014)</v>
          </cell>
          <cell r="E121" t="str">
            <v>EQ-CLSD</v>
          </cell>
          <cell r="F121">
            <v>41707</v>
          </cell>
          <cell r="G121">
            <v>0</v>
          </cell>
          <cell r="H121">
            <v>41733</v>
          </cell>
          <cell r="I121">
            <v>41746</v>
          </cell>
          <cell r="J121">
            <v>0</v>
          </cell>
          <cell r="L121" t="str">
            <v>SGN</v>
          </cell>
          <cell r="M121" t="str">
            <v>Colin Thomson</v>
          </cell>
          <cell r="N121" t="str">
            <v>ICAF Meeting 09/04/14</v>
          </cell>
          <cell r="O121" t="str">
            <v>Lorraine Cave</v>
          </cell>
          <cell r="P121" t="str">
            <v>CO</v>
          </cell>
          <cell r="Q121" t="str">
            <v>CLOSED</v>
          </cell>
          <cell r="R121">
            <v>0</v>
          </cell>
          <cell r="AE121">
            <v>0</v>
          </cell>
          <cell r="AF121">
            <v>5</v>
          </cell>
          <cell r="AG121" t="str">
            <v>14/05/14 KB - Email received from Colin Thomson authorising closure of this CO.</v>
          </cell>
        </row>
        <row r="122">
          <cell r="A122">
            <v>3372</v>
          </cell>
          <cell r="B122" t="str">
            <v>COR3372</v>
          </cell>
          <cell r="C122" t="str">
            <v>SGN  DVD MSC Report on All Live MPRN's</v>
          </cell>
          <cell r="E122" t="str">
            <v>PD-CLSD</v>
          </cell>
          <cell r="F122">
            <v>41788</v>
          </cell>
          <cell r="G122">
            <v>0</v>
          </cell>
          <cell r="H122">
            <v>41736</v>
          </cell>
          <cell r="I122">
            <v>41747</v>
          </cell>
          <cell r="J122">
            <v>0</v>
          </cell>
          <cell r="L122" t="str">
            <v>SGN</v>
          </cell>
          <cell r="M122" t="str">
            <v>Colin Thomson</v>
          </cell>
          <cell r="N122" t="str">
            <v>ICAF Meeting 09/04/14</v>
          </cell>
          <cell r="O122" t="str">
            <v>Lorraine Cave</v>
          </cell>
          <cell r="P122" t="str">
            <v>CO</v>
          </cell>
          <cell r="Q122" t="str">
            <v>CLOSED</v>
          </cell>
          <cell r="R122">
            <v>0</v>
          </cell>
          <cell r="T122">
            <v>0</v>
          </cell>
          <cell r="U122">
            <v>41774</v>
          </cell>
          <cell r="V122">
            <v>41788</v>
          </cell>
          <cell r="AE122">
            <v>0</v>
          </cell>
          <cell r="AG122"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122">
            <v>41768</v>
          </cell>
        </row>
        <row r="123">
          <cell r="A123">
            <v>3375</v>
          </cell>
          <cell r="B123" t="str">
            <v>COR3375</v>
          </cell>
          <cell r="C123" t="str">
            <v>UNC Modification 0478 – Filling the gap for SOQ reductions below the BSSOQ until Project Nexus</v>
          </cell>
          <cell r="E123" t="str">
            <v>PD-CLSD</v>
          </cell>
          <cell r="F123">
            <v>42426</v>
          </cell>
          <cell r="G123">
            <v>0</v>
          </cell>
          <cell r="H123">
            <v>41740</v>
          </cell>
          <cell r="I123">
            <v>41758</v>
          </cell>
          <cell r="J123">
            <v>1</v>
          </cell>
          <cell r="K123" t="str">
            <v>ADN</v>
          </cell>
          <cell r="M123" t="str">
            <v>Joanna Ferguson</v>
          </cell>
          <cell r="N123" t="str">
            <v>ICAF Meeting 16/04/14</v>
          </cell>
          <cell r="O123" t="str">
            <v>Lorraine Cave</v>
          </cell>
          <cell r="P123" t="str">
            <v>CO</v>
          </cell>
          <cell r="Q123" t="str">
            <v>CLOSED</v>
          </cell>
          <cell r="R123">
            <v>1</v>
          </cell>
          <cell r="S123">
            <v>42426</v>
          </cell>
          <cell r="U123">
            <v>41799</v>
          </cell>
          <cell r="V123">
            <v>41810</v>
          </cell>
          <cell r="AE123">
            <v>0</v>
          </cell>
          <cell r="AF123">
            <v>3</v>
          </cell>
          <cell r="AG123"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123">
            <v>41782</v>
          </cell>
        </row>
        <row r="124">
          <cell r="A124">
            <v>3386</v>
          </cell>
          <cell r="B124" t="str">
            <v>COR3386</v>
          </cell>
          <cell r="C124" t="str">
            <v>Create new “role” for CMS to cover all activities undertaken within a Distribution Network_x000D_
(ON HOLD PENDING NEW CO)</v>
          </cell>
          <cell r="E124" t="str">
            <v>EQ-CLSD</v>
          </cell>
          <cell r="F124">
            <v>41893</v>
          </cell>
          <cell r="G124">
            <v>0</v>
          </cell>
          <cell r="H124">
            <v>41767</v>
          </cell>
          <cell r="I124">
            <v>41781</v>
          </cell>
          <cell r="J124">
            <v>1</v>
          </cell>
          <cell r="K124" t="str">
            <v>ADN</v>
          </cell>
          <cell r="M124" t="str">
            <v>Joanna Ferguson</v>
          </cell>
          <cell r="N124" t="str">
            <v>ICAF 14/05/14</v>
          </cell>
          <cell r="O124" t="str">
            <v>Helen Gohil</v>
          </cell>
          <cell r="P124" t="str">
            <v>CO</v>
          </cell>
          <cell r="Q124" t="str">
            <v>CLOSED</v>
          </cell>
          <cell r="R124">
            <v>1</v>
          </cell>
          <cell r="S124">
            <v>41893</v>
          </cell>
          <cell r="AE124">
            <v>0</v>
          </cell>
          <cell r="AF124">
            <v>3</v>
          </cell>
          <cell r="AG124" t="str">
            <v>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row>
        <row r="125">
          <cell r="A125">
            <v>3387</v>
          </cell>
          <cell r="B125" t="str">
            <v>COR3387</v>
          </cell>
          <cell r="C125" t="str">
            <v>Changes in the submission of weekly Throughput data files</v>
          </cell>
          <cell r="E125" t="str">
            <v>BE-CLSD</v>
          </cell>
          <cell r="F125">
            <v>41915</v>
          </cell>
          <cell r="G125">
            <v>0</v>
          </cell>
          <cell r="H125">
            <v>41767</v>
          </cell>
          <cell r="I125">
            <v>41781</v>
          </cell>
          <cell r="J125">
            <v>0</v>
          </cell>
          <cell r="K125" t="str">
            <v>NNW</v>
          </cell>
          <cell r="L125" t="str">
            <v>NGN</v>
          </cell>
          <cell r="M125" t="str">
            <v>Joanna Ferguson</v>
          </cell>
          <cell r="N125" t="str">
            <v>ICAF 14/05/14</v>
          </cell>
          <cell r="O125" t="str">
            <v>Lorraine Cave</v>
          </cell>
          <cell r="P125" t="str">
            <v>CO</v>
          </cell>
          <cell r="Q125" t="str">
            <v>CLOSED</v>
          </cell>
          <cell r="R125">
            <v>1</v>
          </cell>
          <cell r="S125">
            <v>41915</v>
          </cell>
          <cell r="T125">
            <v>0</v>
          </cell>
          <cell r="U125">
            <v>41827</v>
          </cell>
          <cell r="V125">
            <v>41838</v>
          </cell>
          <cell r="W125">
            <v>41876</v>
          </cell>
          <cell r="Z125">
            <v>3520</v>
          </cell>
          <cell r="AE125">
            <v>0</v>
          </cell>
          <cell r="AF125">
            <v>5</v>
          </cell>
          <cell r="AG125"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125">
            <v>41817</v>
          </cell>
        </row>
        <row r="126">
          <cell r="A126">
            <v>3396</v>
          </cell>
          <cell r="B126" t="str">
            <v>COR3396</v>
          </cell>
          <cell r="C126" t="str">
            <v>Mod Proposal 466 Changes to DM Read Services_x000D_
(CURRENTLY ON HOLD)</v>
          </cell>
          <cell r="E126" t="str">
            <v>BE-CLSD</v>
          </cell>
          <cell r="F126">
            <v>42352</v>
          </cell>
          <cell r="G126">
            <v>0</v>
          </cell>
          <cell r="H126">
            <v>41780</v>
          </cell>
          <cell r="I126">
            <v>41794</v>
          </cell>
          <cell r="J126">
            <v>1</v>
          </cell>
          <cell r="K126" t="str">
            <v>ADN</v>
          </cell>
          <cell r="M126" t="str">
            <v>Ruth Thomas</v>
          </cell>
          <cell r="N126" t="str">
            <v>ICAF 21/05/14</v>
          </cell>
          <cell r="O126" t="str">
            <v>Dave Addison</v>
          </cell>
          <cell r="P126" t="str">
            <v>CO</v>
          </cell>
          <cell r="Q126" t="str">
            <v>CLOSED</v>
          </cell>
          <cell r="R126">
            <v>1</v>
          </cell>
          <cell r="U126">
            <v>41835</v>
          </cell>
          <cell r="V126">
            <v>41848</v>
          </cell>
          <cell r="AE126">
            <v>0</v>
          </cell>
          <cell r="AF126">
            <v>3</v>
          </cell>
          <cell r="AG126"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126">
            <v>41809</v>
          </cell>
        </row>
        <row r="127">
          <cell r="A127">
            <v>1984</v>
          </cell>
          <cell r="B127" t="str">
            <v>COR1984</v>
          </cell>
          <cell r="C127" t="str">
            <v>Recovery of CSEP Capacity Charges from the Deemed Start Date</v>
          </cell>
          <cell r="E127" t="str">
            <v>BE-CLSD</v>
          </cell>
          <cell r="F127">
            <v>40819</v>
          </cell>
          <cell r="G127">
            <v>0</v>
          </cell>
          <cell r="H127">
            <v>40338</v>
          </cell>
          <cell r="I127">
            <v>40352</v>
          </cell>
          <cell r="J127">
            <v>0</v>
          </cell>
          <cell r="K127" t="str">
            <v>ALL</v>
          </cell>
          <cell r="M127" t="str">
            <v>Alan Raper</v>
          </cell>
          <cell r="N127" t="str">
            <v>Workload Meeting 16/06/10</v>
          </cell>
          <cell r="O127" t="str">
            <v>Dave Turpin</v>
          </cell>
          <cell r="P127" t="str">
            <v>CO</v>
          </cell>
          <cell r="Q127" t="str">
            <v>CLOSED</v>
          </cell>
          <cell r="R127">
            <v>1</v>
          </cell>
          <cell r="T127">
            <v>0</v>
          </cell>
          <cell r="U127">
            <v>40448</v>
          </cell>
          <cell r="V127">
            <v>40462</v>
          </cell>
          <cell r="AE127">
            <v>0</v>
          </cell>
          <cell r="AF127">
            <v>4</v>
          </cell>
          <cell r="AG127"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127">
            <v>40368</v>
          </cell>
          <cell r="AK127">
            <v>40368</v>
          </cell>
        </row>
        <row r="128">
          <cell r="A128">
            <v>1985</v>
          </cell>
          <cell r="B128" t="str">
            <v>COR1985</v>
          </cell>
          <cell r="C128" t="str">
            <v>Estimation of the Additional CSEP Capacity Charges Recovered if levied from the Deemed Start Date</v>
          </cell>
          <cell r="D128">
            <v>40520</v>
          </cell>
          <cell r="E128" t="str">
            <v>PD-CLSD</v>
          </cell>
          <cell r="F128">
            <v>40571</v>
          </cell>
          <cell r="G128">
            <v>0</v>
          </cell>
          <cell r="H128">
            <v>40338</v>
          </cell>
          <cell r="I128">
            <v>40352</v>
          </cell>
          <cell r="J128">
            <v>0</v>
          </cell>
          <cell r="K128" t="str">
            <v>ALL</v>
          </cell>
          <cell r="M128" t="str">
            <v>Alan Raper</v>
          </cell>
          <cell r="N128" t="str">
            <v>Workload Meeting 16/06/10</v>
          </cell>
          <cell r="O128" t="str">
            <v>Dave Turpin</v>
          </cell>
          <cell r="P128" t="str">
            <v>CO</v>
          </cell>
          <cell r="Q128" t="str">
            <v>COMPLETE</v>
          </cell>
          <cell r="R128">
            <v>1</v>
          </cell>
          <cell r="T128">
            <v>0</v>
          </cell>
          <cell r="U128">
            <v>40448</v>
          </cell>
          <cell r="V128">
            <v>40462</v>
          </cell>
          <cell r="W128">
            <v>40466</v>
          </cell>
          <cell r="X128">
            <v>40466</v>
          </cell>
          <cell r="Y128" t="str">
            <v>XM2 Review Meeting 12/10/10</v>
          </cell>
          <cell r="Z128">
            <v>0</v>
          </cell>
          <cell r="AC128" t="str">
            <v>SENT</v>
          </cell>
          <cell r="AD128">
            <v>40534</v>
          </cell>
          <cell r="AE128">
            <v>0</v>
          </cell>
          <cell r="AF128">
            <v>4</v>
          </cell>
          <cell r="AG128"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128" t="str">
            <v>CLSD</v>
          </cell>
          <cell r="AI128">
            <v>40571</v>
          </cell>
          <cell r="AJ128">
            <v>40368</v>
          </cell>
          <cell r="AK128">
            <v>40368</v>
          </cell>
          <cell r="AL128">
            <v>40534</v>
          </cell>
          <cell r="AM128">
            <v>40534</v>
          </cell>
          <cell r="AN128">
            <v>40534</v>
          </cell>
          <cell r="AP128">
            <v>40556</v>
          </cell>
        </row>
        <row r="129">
          <cell r="A129">
            <v>1251</v>
          </cell>
          <cell r="B129" t="str">
            <v>COR1251</v>
          </cell>
          <cell r="C129" t="str">
            <v xml:space="preserve">RPA Messages Redevelopment </v>
          </cell>
          <cell r="D129">
            <v>40168</v>
          </cell>
          <cell r="E129" t="str">
            <v>PD-CLSD</v>
          </cell>
          <cell r="F129">
            <v>42474</v>
          </cell>
          <cell r="G129">
            <v>0</v>
          </cell>
          <cell r="H129">
            <v>39625</v>
          </cell>
          <cell r="J129">
            <v>0</v>
          </cell>
          <cell r="K129" t="str">
            <v>ADN</v>
          </cell>
          <cell r="M129" t="str">
            <v>Joel Martin</v>
          </cell>
          <cell r="N129" t="str">
            <v>Priotisation Meeting 02/07/08</v>
          </cell>
          <cell r="O129" t="str">
            <v>Lorraine Cave</v>
          </cell>
          <cell r="P129" t="str">
            <v>CR</v>
          </cell>
          <cell r="Q129" t="str">
            <v>CLOSED</v>
          </cell>
          <cell r="R129">
            <v>1</v>
          </cell>
          <cell r="U129">
            <v>39731</v>
          </cell>
          <cell r="W129">
            <v>39994</v>
          </cell>
          <cell r="X129">
            <v>39994</v>
          </cell>
          <cell r="Y129" t="str">
            <v>XEC</v>
          </cell>
          <cell r="Z129">
            <v>17.899999999999999</v>
          </cell>
          <cell r="AC129" t="str">
            <v>SENT</v>
          </cell>
          <cell r="AD129">
            <v>40198</v>
          </cell>
          <cell r="AE129">
            <v>0</v>
          </cell>
          <cell r="AF129">
            <v>3</v>
          </cell>
          <cell r="AG129"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129" t="str">
            <v>CLSD</v>
          </cell>
          <cell r="AI129">
            <v>40306</v>
          </cell>
          <cell r="AJ129">
            <v>39731</v>
          </cell>
          <cell r="AK129">
            <v>39731</v>
          </cell>
          <cell r="AL129">
            <v>40185</v>
          </cell>
          <cell r="AM129">
            <v>40200</v>
          </cell>
          <cell r="AN129">
            <v>40200</v>
          </cell>
          <cell r="AO129">
            <v>40306</v>
          </cell>
          <cell r="AP129">
            <v>42277</v>
          </cell>
        </row>
        <row r="130">
          <cell r="A130">
            <v>1483</v>
          </cell>
          <cell r="B130" t="str">
            <v>COR1483</v>
          </cell>
          <cell r="C130" t="str">
            <v>PRN Generated from Late DM Reads</v>
          </cell>
          <cell r="D130">
            <v>40168</v>
          </cell>
          <cell r="E130" t="str">
            <v>PD-CLSD</v>
          </cell>
          <cell r="F130">
            <v>42474</v>
          </cell>
          <cell r="G130">
            <v>0</v>
          </cell>
          <cell r="H130">
            <v>39840</v>
          </cell>
          <cell r="I130">
            <v>39903</v>
          </cell>
          <cell r="J130">
            <v>0</v>
          </cell>
          <cell r="N130" t="str">
            <v>Workload Meeting 28/01/09</v>
          </cell>
          <cell r="O130" t="str">
            <v>Lorraine Cave</v>
          </cell>
          <cell r="P130" t="str">
            <v>BI</v>
          </cell>
          <cell r="Q130" t="str">
            <v>CLOSED</v>
          </cell>
          <cell r="R130">
            <v>0</v>
          </cell>
          <cell r="V130">
            <v>39912</v>
          </cell>
          <cell r="W130">
            <v>39912</v>
          </cell>
          <cell r="X130">
            <v>39912</v>
          </cell>
          <cell r="AC130" t="str">
            <v>SENT</v>
          </cell>
          <cell r="AD130">
            <v>40198</v>
          </cell>
          <cell r="AE130">
            <v>0</v>
          </cell>
          <cell r="AF130">
            <v>6</v>
          </cell>
          <cell r="AG130"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130" t="str">
            <v>CLSD</v>
          </cell>
          <cell r="AI130">
            <v>40306</v>
          </cell>
          <cell r="AL130">
            <v>40185</v>
          </cell>
          <cell r="AM130">
            <v>40200</v>
          </cell>
          <cell r="AN130">
            <v>40200</v>
          </cell>
          <cell r="AO130">
            <v>40306</v>
          </cell>
          <cell r="AP130">
            <v>42277</v>
          </cell>
        </row>
        <row r="131">
          <cell r="A131">
            <v>3288</v>
          </cell>
          <cell r="B131" t="str">
            <v>COR3288</v>
          </cell>
          <cell r="C131" t="str">
            <v>UNC MOD 431 - Portfolio Reconciliation – Supplier Data Set</v>
          </cell>
          <cell r="D131">
            <v>41786</v>
          </cell>
          <cell r="E131" t="str">
            <v>PD-CLSD</v>
          </cell>
          <cell r="F131">
            <v>42387</v>
          </cell>
          <cell r="G131">
            <v>0</v>
          </cell>
          <cell r="H131">
            <v>41639</v>
          </cell>
          <cell r="I131">
            <v>41653</v>
          </cell>
          <cell r="J131">
            <v>1</v>
          </cell>
          <cell r="K131" t="str">
            <v>ADN</v>
          </cell>
          <cell r="M131" t="str">
            <v>Joel Martin / Colin Thomson</v>
          </cell>
          <cell r="N131" t="str">
            <v>ICAF Meeting 08/01/14</v>
          </cell>
          <cell r="O131" t="str">
            <v>Andy Simpson</v>
          </cell>
          <cell r="P131" t="str">
            <v>CO</v>
          </cell>
          <cell r="Q131" t="str">
            <v>COMPLETE</v>
          </cell>
          <cell r="R131">
            <v>1</v>
          </cell>
          <cell r="S131">
            <v>42387</v>
          </cell>
          <cell r="U131">
            <v>41675</v>
          </cell>
          <cell r="V131">
            <v>41688</v>
          </cell>
          <cell r="W131">
            <v>41787</v>
          </cell>
          <cell r="Y131" t="str">
            <v>Pre Sanction Meeting 20/05/14</v>
          </cell>
          <cell r="Z131">
            <v>1405</v>
          </cell>
          <cell r="AC131" t="str">
            <v>SENT</v>
          </cell>
          <cell r="AD131">
            <v>41795</v>
          </cell>
          <cell r="AE131">
            <v>0</v>
          </cell>
          <cell r="AF131">
            <v>3</v>
          </cell>
          <cell r="AG131"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131" t="str">
            <v>CLSD</v>
          </cell>
          <cell r="AI131">
            <v>42387</v>
          </cell>
          <cell r="AJ131">
            <v>41670</v>
          </cell>
          <cell r="AL131">
            <v>41799</v>
          </cell>
          <cell r="AO131">
            <v>42185</v>
          </cell>
          <cell r="AP131">
            <v>42277</v>
          </cell>
        </row>
        <row r="132">
          <cell r="A132">
            <v>2457</v>
          </cell>
          <cell r="B132" t="str">
            <v>COR2457</v>
          </cell>
          <cell r="C132" t="str">
            <v>Development of Procedures to Cover the Claims Process Introduced by the Implementation-of Mod 429</v>
          </cell>
          <cell r="D132">
            <v>41704</v>
          </cell>
          <cell r="E132" t="str">
            <v>PD-CLSD</v>
          </cell>
          <cell r="F132">
            <v>41921</v>
          </cell>
          <cell r="G132">
            <v>1</v>
          </cell>
          <cell r="H132">
            <v>41528</v>
          </cell>
          <cell r="I132">
            <v>41541</v>
          </cell>
          <cell r="J132">
            <v>1</v>
          </cell>
          <cell r="K132" t="str">
            <v>ALL</v>
          </cell>
          <cell r="M132" t="str">
            <v>Ruth Thomas</v>
          </cell>
          <cell r="N132" t="str">
            <v>CMSG Meeting 11/09/13</v>
          </cell>
          <cell r="O132" t="str">
            <v>Lorraine Cave</v>
          </cell>
          <cell r="P132" t="str">
            <v>CO</v>
          </cell>
          <cell r="Q132" t="str">
            <v>COMPLETE</v>
          </cell>
          <cell r="R132">
            <v>1</v>
          </cell>
          <cell r="S132">
            <v>41921</v>
          </cell>
          <cell r="U132">
            <v>41684</v>
          </cell>
          <cell r="V132">
            <v>41698</v>
          </cell>
          <cell r="X132">
            <v>41689</v>
          </cell>
          <cell r="Y132" t="str">
            <v>Pre Sanction Meeting 18/02/14</v>
          </cell>
          <cell r="Z132">
            <v>4420</v>
          </cell>
          <cell r="AC132" t="str">
            <v>SENT</v>
          </cell>
          <cell r="AD132">
            <v>41711</v>
          </cell>
          <cell r="AE132">
            <v>0</v>
          </cell>
          <cell r="AF132">
            <v>4</v>
          </cell>
          <cell r="AG13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132" t="str">
            <v>CLSD</v>
          </cell>
          <cell r="AI132">
            <v>41921</v>
          </cell>
          <cell r="AJ132">
            <v>41555</v>
          </cell>
          <cell r="AL132">
            <v>41718</v>
          </cell>
          <cell r="AO132">
            <v>41729</v>
          </cell>
        </row>
        <row r="133">
          <cell r="A133">
            <v>2859</v>
          </cell>
          <cell r="B133" t="str">
            <v>COR2859</v>
          </cell>
          <cell r="C133" t="str">
            <v>Evaluation of the Addition of the GB Country Prefix to all NWO  VAT Numbers for Invoicing</v>
          </cell>
          <cell r="E133" t="str">
            <v>EQ-CLSD</v>
          </cell>
          <cell r="F133">
            <v>41773</v>
          </cell>
          <cell r="G133">
            <v>1</v>
          </cell>
          <cell r="H133">
            <v>41540</v>
          </cell>
          <cell r="I133">
            <v>41551</v>
          </cell>
          <cell r="J133">
            <v>0</v>
          </cell>
          <cell r="N133" t="str">
            <v>Communications between Andy Simpson &amp; Max Pemberton (obo Lorraine Cave)</v>
          </cell>
          <cell r="O133" t="str">
            <v>Andy Simpson</v>
          </cell>
          <cell r="P133" t="str">
            <v>CR</v>
          </cell>
          <cell r="Q133" t="str">
            <v>CLOSED</v>
          </cell>
          <cell r="R133">
            <v>0</v>
          </cell>
          <cell r="AE133">
            <v>0</v>
          </cell>
          <cell r="AF133">
            <v>6</v>
          </cell>
          <cell r="AG13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133">
            <v>41568</v>
          </cell>
          <cell r="AO133">
            <v>41645</v>
          </cell>
        </row>
        <row r="134">
          <cell r="A134">
            <v>2831.3</v>
          </cell>
          <cell r="B134" t="str">
            <v>COR2831.3</v>
          </cell>
          <cell r="C134" t="str">
            <v>Acting as a Smart Metering Nominated Agent on behalf of a GTs</v>
          </cell>
          <cell r="E134" t="str">
            <v>CO-RCVD</v>
          </cell>
          <cell r="F134">
            <v>41605</v>
          </cell>
          <cell r="G134">
            <v>0</v>
          </cell>
          <cell r="H134">
            <v>41563</v>
          </cell>
          <cell r="J134">
            <v>0</v>
          </cell>
          <cell r="K134" t="str">
            <v>ALL</v>
          </cell>
          <cell r="M134" t="str">
            <v>Joel Martin</v>
          </cell>
          <cell r="N134" t="str">
            <v>CMSG Meeting 09/10/13 &amp; asigned to LCh per email dated 16/10/13.</v>
          </cell>
          <cell r="O134" t="str">
            <v>Helen Pardoe</v>
          </cell>
          <cell r="P134" t="str">
            <v>CO</v>
          </cell>
          <cell r="Q134" t="str">
            <v>ON HOLD</v>
          </cell>
          <cell r="R134">
            <v>1</v>
          </cell>
          <cell r="AE134">
            <v>0</v>
          </cell>
          <cell r="AF134">
            <v>42</v>
          </cell>
          <cell r="AG134" t="str">
            <v>16/12/15 Cm: LOOKING AT BACK END OF 2016 FOR ABOVE THE LINE. Back off hold not until 2016/2017. Jon does not know what month this will be as if yet. _x000D_
_x000D_
08/12/15- CM this won't be coming off hold until 2016/ 2017._x000D_
13/04/2015 AT - Set CO-CLSD_x000D_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row>
        <row r="135">
          <cell r="A135">
            <v>3234</v>
          </cell>
          <cell r="B135" t="str">
            <v>COR3234</v>
          </cell>
          <cell r="C135" t="str">
            <v>Unregistered Supply Points – Portfolio Clearance Initiative</v>
          </cell>
          <cell r="D135">
            <v>41683</v>
          </cell>
          <cell r="E135" t="str">
            <v>PD-CLSD</v>
          </cell>
          <cell r="F135">
            <v>41730</v>
          </cell>
          <cell r="G135">
            <v>0</v>
          </cell>
          <cell r="H135">
            <v>41565</v>
          </cell>
          <cell r="I135">
            <v>41578</v>
          </cell>
          <cell r="J135">
            <v>1</v>
          </cell>
          <cell r="K135" t="str">
            <v>ADN</v>
          </cell>
          <cell r="M135" t="str">
            <v>Joel Martin</v>
          </cell>
          <cell r="O135" t="str">
            <v>Lorraine Cave</v>
          </cell>
          <cell r="P135" t="str">
            <v>CO</v>
          </cell>
          <cell r="Q135" t="str">
            <v>COMPLETE</v>
          </cell>
          <cell r="R135">
            <v>1</v>
          </cell>
          <cell r="S135">
            <v>41730</v>
          </cell>
          <cell r="T135">
            <v>0</v>
          </cell>
          <cell r="U135">
            <v>41592</v>
          </cell>
          <cell r="V135">
            <v>41605</v>
          </cell>
          <cell r="W135">
            <v>41635</v>
          </cell>
          <cell r="Y135" t="str">
            <v>Pre Sanction Meeting 26/11/13</v>
          </cell>
          <cell r="Z135">
            <v>0</v>
          </cell>
          <cell r="AC135" t="str">
            <v>PROD</v>
          </cell>
          <cell r="AD135">
            <v>41683</v>
          </cell>
          <cell r="AE135">
            <v>0</v>
          </cell>
          <cell r="AF135">
            <v>3</v>
          </cell>
          <cell r="AG135"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135" t="str">
            <v>CLSD</v>
          </cell>
          <cell r="AI135">
            <v>41730</v>
          </cell>
          <cell r="AJ135">
            <v>41592</v>
          </cell>
        </row>
        <row r="136">
          <cell r="A136">
            <v>3247</v>
          </cell>
          <cell r="B136" t="str">
            <v>COR3247</v>
          </cell>
          <cell r="C136" t="str">
            <v>Investigate feasibility of issuing a rejection file to a User where sanctions are applied.</v>
          </cell>
          <cell r="D136">
            <v>41702</v>
          </cell>
          <cell r="E136" t="str">
            <v>PD-CLSD</v>
          </cell>
          <cell r="F136">
            <v>41842</v>
          </cell>
          <cell r="G136">
            <v>0</v>
          </cell>
          <cell r="H136">
            <v>41577</v>
          </cell>
          <cell r="I136">
            <v>41590</v>
          </cell>
          <cell r="J136">
            <v>1</v>
          </cell>
          <cell r="K136" t="str">
            <v>ADN</v>
          </cell>
          <cell r="M136" t="str">
            <v>Joanna Ferguson</v>
          </cell>
          <cell r="O136" t="str">
            <v>Lorraine Cave</v>
          </cell>
          <cell r="P136" t="str">
            <v>CO</v>
          </cell>
          <cell r="Q136" t="str">
            <v>COMPLETE</v>
          </cell>
          <cell r="R136">
            <v>0</v>
          </cell>
          <cell r="S136">
            <v>41842</v>
          </cell>
          <cell r="U136">
            <v>0</v>
          </cell>
          <cell r="V136">
            <v>41681</v>
          </cell>
          <cell r="W136">
            <v>41690</v>
          </cell>
          <cell r="Y136" t="str">
            <v>Pre Sanction Meeting 11/02/14</v>
          </cell>
          <cell r="Z136">
            <v>2376</v>
          </cell>
          <cell r="AC136" t="str">
            <v>SENT</v>
          </cell>
          <cell r="AD136">
            <v>41715</v>
          </cell>
          <cell r="AE136">
            <v>0</v>
          </cell>
          <cell r="AF136">
            <v>3</v>
          </cell>
          <cell r="AG136" t="str">
            <v>30/10/2013 AT - CO-RCVD 30/10/2013 and assigned to Lorraine Cave/Darran Dredge.</v>
          </cell>
          <cell r="AH136" t="str">
            <v>CLSD</v>
          </cell>
          <cell r="AI136">
            <v>41842</v>
          </cell>
          <cell r="AJ136">
            <v>41586</v>
          </cell>
          <cell r="AL136">
            <v>41715</v>
          </cell>
          <cell r="AM136">
            <v>41715</v>
          </cell>
          <cell r="AO136">
            <v>41820</v>
          </cell>
          <cell r="AP136">
            <v>41829</v>
          </cell>
        </row>
        <row r="137">
          <cell r="A137">
            <v>2949</v>
          </cell>
          <cell r="B137" t="str">
            <v>COR2949</v>
          </cell>
          <cell r="C137" t="str">
            <v>UNC Mod 458 Seasonal LDZ Capacity Rights</v>
          </cell>
          <cell r="D137">
            <v>41990</v>
          </cell>
          <cell r="E137" t="str">
            <v>PD-IMPD</v>
          </cell>
          <cell r="F137">
            <v>42921</v>
          </cell>
          <cell r="G137">
            <v>1</v>
          </cell>
          <cell r="H137">
            <v>41802</v>
          </cell>
          <cell r="I137">
            <v>41815</v>
          </cell>
          <cell r="J137">
            <v>1</v>
          </cell>
          <cell r="K137" t="str">
            <v>ADN</v>
          </cell>
          <cell r="M137" t="str">
            <v>Colin Thomson</v>
          </cell>
          <cell r="N137" t="str">
            <v>ICAF 18/06/14</v>
          </cell>
          <cell r="O137" t="str">
            <v>Lorraine Cave</v>
          </cell>
          <cell r="P137" t="str">
            <v>CO</v>
          </cell>
          <cell r="Q137" t="str">
            <v>LIVE</v>
          </cell>
          <cell r="R137">
            <v>1</v>
          </cell>
          <cell r="T137">
            <v>0</v>
          </cell>
          <cell r="U137">
            <v>41863</v>
          </cell>
          <cell r="V137">
            <v>41877</v>
          </cell>
          <cell r="W137">
            <v>41985</v>
          </cell>
          <cell r="Y137" t="str">
            <v>Pre Sanction Meeting 09/12/14</v>
          </cell>
          <cell r="Z137">
            <v>58987</v>
          </cell>
          <cell r="AC137" t="str">
            <v>SENT</v>
          </cell>
          <cell r="AD137">
            <v>42009</v>
          </cell>
          <cell r="AE137">
            <v>1</v>
          </cell>
          <cell r="AF137">
            <v>3</v>
          </cell>
          <cell r="AG137" t="str">
            <v>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137">
            <v>41851</v>
          </cell>
          <cell r="AL137">
            <v>42009</v>
          </cell>
          <cell r="AM137">
            <v>42009</v>
          </cell>
          <cell r="AO137">
            <v>42887</v>
          </cell>
          <cell r="AP137">
            <v>42947</v>
          </cell>
        </row>
        <row r="138">
          <cell r="A138">
            <v>3351</v>
          </cell>
          <cell r="B138" t="str">
            <v>COR3351</v>
          </cell>
          <cell r="C138" t="str">
            <v>AirWatch License Agreement for Mobile Device Management</v>
          </cell>
          <cell r="E138" t="str">
            <v>CO-CLSD</v>
          </cell>
          <cell r="F138">
            <v>41710</v>
          </cell>
          <cell r="G138">
            <v>0</v>
          </cell>
          <cell r="H138">
            <v>41710</v>
          </cell>
          <cell r="J138">
            <v>0</v>
          </cell>
          <cell r="N138" t="str">
            <v>Vicky Palmer / Steve Adcock</v>
          </cell>
          <cell r="O138" t="str">
            <v>David Williamson</v>
          </cell>
          <cell r="P138" t="str">
            <v>BI</v>
          </cell>
          <cell r="Q138" t="str">
            <v>CLOSED</v>
          </cell>
          <cell r="R138">
            <v>0</v>
          </cell>
          <cell r="AE138">
            <v>0</v>
          </cell>
          <cell r="AF138">
            <v>6</v>
          </cell>
          <cell r="AG138" t="str">
            <v>13/04/2015 AT - Set CO-CLSD</v>
          </cell>
        </row>
        <row r="139">
          <cell r="A139">
            <v>3428</v>
          </cell>
          <cell r="B139" t="str">
            <v>COR3428</v>
          </cell>
          <cell r="C139" t="str">
            <v>Correction of CWV data on the National Grid Operational website as a result of incorrect weather flows for NE LDZ</v>
          </cell>
          <cell r="D139">
            <v>41844</v>
          </cell>
          <cell r="E139" t="str">
            <v>PD-SENT</v>
          </cell>
          <cell r="F139">
            <v>42887</v>
          </cell>
          <cell r="G139">
            <v>0</v>
          </cell>
          <cell r="H139">
            <v>41808</v>
          </cell>
          <cell r="J139">
            <v>0</v>
          </cell>
          <cell r="K139" t="str">
            <v>NNW</v>
          </cell>
          <cell r="L139" t="str">
            <v>NGN</v>
          </cell>
          <cell r="M139" t="str">
            <v>Joanna Ferguson</v>
          </cell>
          <cell r="N139" t="str">
            <v>ICAF 25/06/14</v>
          </cell>
          <cell r="O139" t="str">
            <v>Darran Dredge</v>
          </cell>
          <cell r="P139" t="str">
            <v>CO</v>
          </cell>
          <cell r="Q139" t="str">
            <v>LIVE</v>
          </cell>
          <cell r="R139">
            <v>1</v>
          </cell>
          <cell r="W139">
            <v>41843</v>
          </cell>
          <cell r="Y139" t="str">
            <v>Pre Sanction Review Meeting 01/07/14</v>
          </cell>
          <cell r="Z139">
            <v>9815</v>
          </cell>
          <cell r="AC139" t="str">
            <v>PROD</v>
          </cell>
          <cell r="AD139">
            <v>41844</v>
          </cell>
          <cell r="AE139">
            <v>1</v>
          </cell>
          <cell r="AF139">
            <v>5</v>
          </cell>
          <cell r="AG139" t="str">
            <v>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139" t="str">
            <v>SENT</v>
          </cell>
          <cell r="AI139">
            <v>42915</v>
          </cell>
          <cell r="AP139">
            <v>42756</v>
          </cell>
        </row>
        <row r="140">
          <cell r="A140">
            <v>3143.1</v>
          </cell>
          <cell r="B140" t="str">
            <v>COR3143.1</v>
          </cell>
          <cell r="C140" t="str">
            <v>Decommission XFTM &amp; Server Farm &amp; re-direct NG files Phase 2</v>
          </cell>
          <cell r="E140" t="str">
            <v>CO-CLSD</v>
          </cell>
          <cell r="F140">
            <v>42222</v>
          </cell>
          <cell r="G140">
            <v>0</v>
          </cell>
          <cell r="H140">
            <v>41568</v>
          </cell>
          <cell r="J140">
            <v>0</v>
          </cell>
          <cell r="O140" t="str">
            <v>Jane Rocky</v>
          </cell>
          <cell r="P140" t="str">
            <v>BI</v>
          </cell>
          <cell r="Q140" t="str">
            <v>CLOSED</v>
          </cell>
          <cell r="R140">
            <v>0</v>
          </cell>
          <cell r="AE140">
            <v>0</v>
          </cell>
          <cell r="AF140">
            <v>7</v>
          </cell>
          <cell r="AG140"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141">
          <cell r="A141">
            <v>3429</v>
          </cell>
          <cell r="B141" t="str">
            <v>COR3429</v>
          </cell>
          <cell r="C141" t="str">
            <v>Support for Innovation Project to enable Temporary Gas Supplies</v>
          </cell>
          <cell r="E141" t="str">
            <v>PD-CLSD</v>
          </cell>
          <cell r="F141">
            <v>42450</v>
          </cell>
          <cell r="G141">
            <v>0</v>
          </cell>
          <cell r="H141">
            <v>41808</v>
          </cell>
          <cell r="J141">
            <v>0</v>
          </cell>
          <cell r="K141" t="str">
            <v>ADN</v>
          </cell>
          <cell r="M141" t="str">
            <v>Joanna Ferguson</v>
          </cell>
          <cell r="N141" t="str">
            <v>ICAF 25/06/14</v>
          </cell>
          <cell r="O141" t="str">
            <v>Dave Turpin</v>
          </cell>
          <cell r="P141" t="str">
            <v>CO</v>
          </cell>
          <cell r="Q141" t="str">
            <v>CLOSED</v>
          </cell>
          <cell r="R141">
            <v>1</v>
          </cell>
          <cell r="S141">
            <v>42450</v>
          </cell>
          <cell r="AE141">
            <v>0</v>
          </cell>
          <cell r="AF141">
            <v>5</v>
          </cell>
          <cell r="AG141"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142">
          <cell r="A142">
            <v>3447</v>
          </cell>
          <cell r="B142" t="str">
            <v>COR3447</v>
          </cell>
          <cell r="C142" t="str">
            <v>XP1 Decommissioning</v>
          </cell>
          <cell r="E142" t="str">
            <v>CO-RCVD</v>
          </cell>
          <cell r="F142">
            <v>41828</v>
          </cell>
          <cell r="G142">
            <v>0</v>
          </cell>
          <cell r="H142">
            <v>41828</v>
          </cell>
          <cell r="J142">
            <v>0</v>
          </cell>
          <cell r="N142" t="str">
            <v>ICAF 09/07/14_x000D_
Pre-Sanction 29/03/2016</v>
          </cell>
          <cell r="O142" t="str">
            <v>Mark Pollard</v>
          </cell>
          <cell r="P142" t="str">
            <v>CO</v>
          </cell>
          <cell r="Q142" t="str">
            <v>ON HOLD</v>
          </cell>
          <cell r="R142">
            <v>0</v>
          </cell>
          <cell r="AE142">
            <v>0</v>
          </cell>
          <cell r="AF142">
            <v>7</v>
          </cell>
          <cell r="AG142" t="str">
            <v>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row>
        <row r="143">
          <cell r="A143">
            <v>1302</v>
          </cell>
          <cell r="B143" t="str">
            <v>COR1302</v>
          </cell>
          <cell r="C143" t="str">
            <v>UNC 4.4 Validation Investigation</v>
          </cell>
          <cell r="D143">
            <v>39974</v>
          </cell>
          <cell r="E143" t="str">
            <v>PD-CLSD</v>
          </cell>
          <cell r="F143">
            <v>40674</v>
          </cell>
          <cell r="G143">
            <v>0</v>
          </cell>
          <cell r="H143">
            <v>39666</v>
          </cell>
          <cell r="I143">
            <v>39962</v>
          </cell>
          <cell r="J143">
            <v>0</v>
          </cell>
          <cell r="K143" t="str">
            <v>ADN</v>
          </cell>
          <cell r="M143" t="str">
            <v>Joel Martin</v>
          </cell>
          <cell r="N143" t="str">
            <v>Prioritisation Meeting 06/08/08</v>
          </cell>
          <cell r="O143" t="str">
            <v>Dave Addison</v>
          </cell>
          <cell r="P143" t="str">
            <v>CR</v>
          </cell>
          <cell r="Q143" t="str">
            <v>COMPLETE</v>
          </cell>
          <cell r="R143">
            <v>1</v>
          </cell>
          <cell r="V143">
            <v>39959</v>
          </cell>
          <cell r="W143">
            <v>39976</v>
          </cell>
          <cell r="X143">
            <v>39976</v>
          </cell>
          <cell r="Y143" t="str">
            <v>XM2 Review Meeting 26/05/09</v>
          </cell>
          <cell r="Z143">
            <v>32300</v>
          </cell>
          <cell r="AC143" t="str">
            <v>SENT</v>
          </cell>
          <cell r="AD143">
            <v>39982</v>
          </cell>
          <cell r="AE143">
            <v>0</v>
          </cell>
          <cell r="AF143">
            <v>6</v>
          </cell>
          <cell r="AG143"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143" t="str">
            <v>CLSD</v>
          </cell>
          <cell r="AI143">
            <v>40674</v>
          </cell>
          <cell r="AL143">
            <v>39988</v>
          </cell>
          <cell r="AM143">
            <v>39982</v>
          </cell>
          <cell r="AN143">
            <v>39982</v>
          </cell>
          <cell r="AO143">
            <v>40081</v>
          </cell>
          <cell r="AP143">
            <v>40589</v>
          </cell>
        </row>
        <row r="144">
          <cell r="A144">
            <v>1303</v>
          </cell>
          <cell r="B144" t="str">
            <v>COR1303</v>
          </cell>
          <cell r="C144" t="str">
            <v>Introduction of Revised LDZ System Charges</v>
          </cell>
          <cell r="D144">
            <v>40101</v>
          </cell>
          <cell r="E144" t="str">
            <v>PD-CLSD</v>
          </cell>
          <cell r="F144">
            <v>40737</v>
          </cell>
          <cell r="G144">
            <v>0</v>
          </cell>
          <cell r="H144">
            <v>39652</v>
          </cell>
          <cell r="I144">
            <v>39667</v>
          </cell>
          <cell r="J144">
            <v>0</v>
          </cell>
          <cell r="K144" t="str">
            <v>ADN</v>
          </cell>
          <cell r="M144" t="str">
            <v>Alan Raper</v>
          </cell>
          <cell r="N144" t="str">
            <v>Ian Wilson 23/07/08 and Prioritisation Meeting 06/08/08</v>
          </cell>
          <cell r="O144" t="str">
            <v>Lorraine Cave</v>
          </cell>
          <cell r="P144" t="str">
            <v>CO</v>
          </cell>
          <cell r="Q144" t="str">
            <v>COMPLETE</v>
          </cell>
          <cell r="R144">
            <v>1</v>
          </cell>
          <cell r="T144">
            <v>0</v>
          </cell>
          <cell r="U144">
            <v>39982</v>
          </cell>
          <cell r="V144">
            <v>39996</v>
          </cell>
          <cell r="W144">
            <v>40079</v>
          </cell>
          <cell r="X144">
            <v>40079</v>
          </cell>
          <cell r="Y144" t="str">
            <v>xM2 Review Meeting 22/09/09</v>
          </cell>
          <cell r="Z144">
            <v>41528</v>
          </cell>
          <cell r="AC144" t="str">
            <v>SENT</v>
          </cell>
          <cell r="AD144">
            <v>40115</v>
          </cell>
          <cell r="AE144">
            <v>0</v>
          </cell>
          <cell r="AF144">
            <v>3</v>
          </cell>
          <cell r="AG144"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144" t="str">
            <v>CLSD</v>
          </cell>
          <cell r="AI144">
            <v>40737</v>
          </cell>
          <cell r="AJ144">
            <v>39974</v>
          </cell>
          <cell r="AK144">
            <v>39974</v>
          </cell>
          <cell r="AL144">
            <v>40115</v>
          </cell>
          <cell r="AM144">
            <v>40115</v>
          </cell>
          <cell r="AN144">
            <v>40115</v>
          </cell>
          <cell r="AP144">
            <v>40627</v>
          </cell>
        </row>
        <row r="145">
          <cell r="A145">
            <v>1325</v>
          </cell>
          <cell r="B145" t="str">
            <v>COR1325</v>
          </cell>
          <cell r="C145" t="str">
            <v>To Amend the Partitioning of IAD / SCOGES Database to Permit Supplier-only View</v>
          </cell>
          <cell r="E145" t="str">
            <v>EQ-CLSD</v>
          </cell>
          <cell r="F145">
            <v>41262</v>
          </cell>
          <cell r="G145">
            <v>0</v>
          </cell>
          <cell r="H145">
            <v>39869</v>
          </cell>
          <cell r="I145">
            <v>39883</v>
          </cell>
          <cell r="J145">
            <v>0</v>
          </cell>
          <cell r="K145" t="str">
            <v>ADN</v>
          </cell>
          <cell r="M145" t="str">
            <v>Alan Raper</v>
          </cell>
          <cell r="N145" t="str">
            <v>Workload Meeting 11/03/09</v>
          </cell>
          <cell r="O145" t="str">
            <v>Lorraine Cave</v>
          </cell>
          <cell r="P145" t="str">
            <v>CO</v>
          </cell>
          <cell r="Q145" t="str">
            <v>CLOSED</v>
          </cell>
          <cell r="R145">
            <v>1</v>
          </cell>
          <cell r="T145">
            <v>0</v>
          </cell>
          <cell r="AE145">
            <v>0</v>
          </cell>
          <cell r="AF145">
            <v>3</v>
          </cell>
          <cell r="AG145"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145">
            <v>39897</v>
          </cell>
          <cell r="AK145">
            <v>39897</v>
          </cell>
        </row>
        <row r="146">
          <cell r="A146">
            <v>1377</v>
          </cell>
          <cell r="B146" t="str">
            <v>COR1377</v>
          </cell>
          <cell r="C146" t="str">
            <v>Distribution Network - DN Recovery of NTS Exit Capacity Charges</v>
          </cell>
          <cell r="D146">
            <v>40900</v>
          </cell>
          <cell r="E146" t="str">
            <v>PD-CLSD</v>
          </cell>
          <cell r="F146">
            <v>41502</v>
          </cell>
          <cell r="G146">
            <v>1</v>
          </cell>
          <cell r="H146">
            <v>40389</v>
          </cell>
          <cell r="I146">
            <v>40403</v>
          </cell>
          <cell r="J146">
            <v>0</v>
          </cell>
          <cell r="K146" t="str">
            <v>ADN</v>
          </cell>
          <cell r="M146" t="str">
            <v>Joel Martin</v>
          </cell>
          <cell r="N146" t="str">
            <v>Workload Meeting 04/08/10</v>
          </cell>
          <cell r="O146" t="str">
            <v>Chris Fears</v>
          </cell>
          <cell r="P146" t="str">
            <v>CO</v>
          </cell>
          <cell r="Q146" t="str">
            <v>COMPLETE</v>
          </cell>
          <cell r="R146">
            <v>1</v>
          </cell>
          <cell r="T146">
            <v>0</v>
          </cell>
          <cell r="U146">
            <v>40819</v>
          </cell>
          <cell r="V146">
            <v>40833</v>
          </cell>
          <cell r="W146">
            <v>40900</v>
          </cell>
          <cell r="X146">
            <v>40900</v>
          </cell>
          <cell r="Y146" t="str">
            <v>Pre Sanction Review Meeting 13/12/11</v>
          </cell>
          <cell r="Z146">
            <v>890470</v>
          </cell>
          <cell r="AC146" t="str">
            <v>SENT</v>
          </cell>
          <cell r="AD146">
            <v>40925</v>
          </cell>
          <cell r="AE146">
            <v>1</v>
          </cell>
          <cell r="AF146">
            <v>3</v>
          </cell>
          <cell r="AG146"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146" t="str">
            <v>CLSD</v>
          </cell>
          <cell r="AI146">
            <v>41502</v>
          </cell>
          <cell r="AJ146">
            <v>40816</v>
          </cell>
          <cell r="AK146">
            <v>40816</v>
          </cell>
          <cell r="AL146">
            <v>40919</v>
          </cell>
          <cell r="AM146">
            <v>40926</v>
          </cell>
          <cell r="AN146">
            <v>40926</v>
          </cell>
          <cell r="AO146">
            <v>41209</v>
          </cell>
          <cell r="AP146">
            <v>41409</v>
          </cell>
        </row>
        <row r="147">
          <cell r="A147">
            <v>2467</v>
          </cell>
          <cell r="B147" t="str">
            <v>COR2467</v>
          </cell>
          <cell r="C147" t="str">
            <v xml:space="preserve">Removing Duplicate Records from the SGN GSR Report </v>
          </cell>
          <cell r="E147" t="str">
            <v>BE-CLSD</v>
          </cell>
          <cell r="F147">
            <v>41002</v>
          </cell>
          <cell r="G147">
            <v>0</v>
          </cell>
          <cell r="H147">
            <v>40857</v>
          </cell>
          <cell r="I147">
            <v>40871</v>
          </cell>
          <cell r="J147">
            <v>0</v>
          </cell>
          <cell r="K147" t="str">
            <v>NNW</v>
          </cell>
          <cell r="L147" t="str">
            <v>SGN</v>
          </cell>
          <cell r="M147" t="str">
            <v>Joel Martin</v>
          </cell>
          <cell r="N147" t="str">
            <v>Workload Meeting 16/11/11</v>
          </cell>
          <cell r="O147" t="str">
            <v>Dave Turpin</v>
          </cell>
          <cell r="P147" t="str">
            <v>CO</v>
          </cell>
          <cell r="Q147" t="str">
            <v>CLOSED</v>
          </cell>
          <cell r="R147">
            <v>1</v>
          </cell>
          <cell r="T147">
            <v>0</v>
          </cell>
          <cell r="U147">
            <v>40935</v>
          </cell>
          <cell r="V147">
            <v>40949</v>
          </cell>
          <cell r="W147">
            <v>40991</v>
          </cell>
          <cell r="X147">
            <v>40991</v>
          </cell>
          <cell r="Y147" t="str">
            <v>Pre Sanction Review Meeting 06/03/12</v>
          </cell>
          <cell r="AE147">
            <v>0</v>
          </cell>
          <cell r="AF147">
            <v>5</v>
          </cell>
          <cell r="AG147"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147">
            <v>40885</v>
          </cell>
        </row>
        <row r="148">
          <cell r="A148">
            <v>2983</v>
          </cell>
          <cell r="B148" t="str">
            <v>COR2983</v>
          </cell>
          <cell r="C148" t="str">
            <v>Facilitating UNC Section G 7.3.7</v>
          </cell>
          <cell r="D148">
            <v>41579</v>
          </cell>
          <cell r="E148" t="str">
            <v>SN-CLSD</v>
          </cell>
          <cell r="F148">
            <v>41591</v>
          </cell>
          <cell r="G148">
            <v>0</v>
          </cell>
          <cell r="H148">
            <v>41358</v>
          </cell>
          <cell r="I148">
            <v>41373</v>
          </cell>
          <cell r="J148">
            <v>1</v>
          </cell>
          <cell r="K148" t="str">
            <v>ALL</v>
          </cell>
          <cell r="M148" t="str">
            <v>Joel Martin</v>
          </cell>
          <cell r="N148" t="str">
            <v>Workload Meeting 03/04/13</v>
          </cell>
          <cell r="O148" t="str">
            <v>Andy Simpson</v>
          </cell>
          <cell r="P148" t="str">
            <v>CO</v>
          </cell>
          <cell r="Q148" t="str">
            <v>CLOSED</v>
          </cell>
          <cell r="R148">
            <v>1</v>
          </cell>
          <cell r="U148">
            <v>41388</v>
          </cell>
          <cell r="V148">
            <v>41402</v>
          </cell>
          <cell r="AC148" t="str">
            <v>CLSD</v>
          </cell>
          <cell r="AD148">
            <v>41591</v>
          </cell>
          <cell r="AE148">
            <v>0</v>
          </cell>
          <cell r="AF148">
            <v>3</v>
          </cell>
          <cell r="AG148"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148" t="str">
            <v>SENT</v>
          </cell>
          <cell r="AI148">
            <v>42219</v>
          </cell>
          <cell r="AK148">
            <v>41387</v>
          </cell>
          <cell r="AL148">
            <v>41593</v>
          </cell>
          <cell r="AO148">
            <v>41775</v>
          </cell>
        </row>
        <row r="149">
          <cell r="A149">
            <v>1000.03</v>
          </cell>
          <cell r="B149" t="str">
            <v>COR1000.03</v>
          </cell>
          <cell r="C149" t="str">
            <v>IX WAN Upgrades (Variation 1)</v>
          </cell>
          <cell r="E149" t="str">
            <v>PD-IMPD</v>
          </cell>
          <cell r="F149">
            <v>40637</v>
          </cell>
          <cell r="G149">
            <v>0</v>
          </cell>
          <cell r="H149">
            <v>40637</v>
          </cell>
          <cell r="J149">
            <v>0</v>
          </cell>
          <cell r="O149" t="str">
            <v>Chris Fears</v>
          </cell>
          <cell r="P149" t="str">
            <v>BI</v>
          </cell>
          <cell r="Q149" t="str">
            <v>COMPLETE</v>
          </cell>
          <cell r="R149">
            <v>0</v>
          </cell>
          <cell r="AE149">
            <v>0</v>
          </cell>
          <cell r="AF149">
            <v>7</v>
          </cell>
          <cell r="AG149"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149" t="str">
            <v>IMPD</v>
          </cell>
          <cell r="AI149">
            <v>40637</v>
          </cell>
          <cell r="AO149">
            <v>40574</v>
          </cell>
        </row>
        <row r="150">
          <cell r="A150" t="str">
            <v>1000.03a</v>
          </cell>
          <cell r="B150" t="str">
            <v>COR1000.03a</v>
          </cell>
          <cell r="C150" t="str">
            <v>IX WAN Upgrades (Variation 2)</v>
          </cell>
          <cell r="E150" t="str">
            <v>PD-IMPD</v>
          </cell>
          <cell r="F150">
            <v>41057</v>
          </cell>
          <cell r="G150">
            <v>0</v>
          </cell>
          <cell r="H150">
            <v>40756</v>
          </cell>
          <cell r="J150">
            <v>0</v>
          </cell>
          <cell r="O150" t="str">
            <v>Chris Fears</v>
          </cell>
          <cell r="P150" t="str">
            <v>BI</v>
          </cell>
          <cell r="Q150" t="str">
            <v>LIVE</v>
          </cell>
          <cell r="R150">
            <v>0</v>
          </cell>
          <cell r="AE150">
            <v>0</v>
          </cell>
          <cell r="AF150">
            <v>7</v>
          </cell>
          <cell r="AG150" t="str">
            <v>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150" t="str">
            <v>IMPD</v>
          </cell>
          <cell r="AI150">
            <v>41057</v>
          </cell>
          <cell r="AO150">
            <v>41057</v>
          </cell>
        </row>
        <row r="151">
          <cell r="A151">
            <v>1000.09</v>
          </cell>
          <cell r="B151" t="str">
            <v>COR1000.09</v>
          </cell>
          <cell r="C151" t="str">
            <v>IX Upgrade</v>
          </cell>
          <cell r="D151">
            <v>40687</v>
          </cell>
          <cell r="E151" t="str">
            <v>PD-CLSD</v>
          </cell>
          <cell r="F151">
            <v>41814</v>
          </cell>
          <cell r="G151">
            <v>0</v>
          </cell>
          <cell r="H151">
            <v>40756</v>
          </cell>
          <cell r="I151">
            <v>40816</v>
          </cell>
          <cell r="J151">
            <v>0</v>
          </cell>
          <cell r="N151" t="str">
            <v>Workload Meeting 03/08/11</v>
          </cell>
          <cell r="O151" t="str">
            <v>Chris Fears</v>
          </cell>
          <cell r="P151" t="str">
            <v>BI</v>
          </cell>
          <cell r="Q151" t="str">
            <v>COMPLETE</v>
          </cell>
          <cell r="R151">
            <v>0</v>
          </cell>
          <cell r="S151">
            <v>41814</v>
          </cell>
          <cell r="U151">
            <v>40687</v>
          </cell>
          <cell r="V151">
            <v>40911</v>
          </cell>
          <cell r="W151">
            <v>40687</v>
          </cell>
          <cell r="X151">
            <v>40687</v>
          </cell>
          <cell r="Y151" t="str">
            <v>XEC</v>
          </cell>
          <cell r="AC151" t="str">
            <v>RCVD</v>
          </cell>
          <cell r="AD151">
            <v>41053</v>
          </cell>
          <cell r="AE151">
            <v>0</v>
          </cell>
          <cell r="AF151">
            <v>7</v>
          </cell>
          <cell r="AG151"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151" t="str">
            <v>CLSD</v>
          </cell>
          <cell r="AI151">
            <v>41814</v>
          </cell>
          <cell r="AJ151">
            <v>40687</v>
          </cell>
          <cell r="AK151">
            <v>40687</v>
          </cell>
          <cell r="AO151">
            <v>41517</v>
          </cell>
        </row>
        <row r="152">
          <cell r="A152">
            <v>3264</v>
          </cell>
          <cell r="B152" t="str">
            <v>COR3264</v>
          </cell>
          <cell r="C152" t="str">
            <v>Relocation of DN energy processes currently undertaken by NTS</v>
          </cell>
          <cell r="E152" t="str">
            <v>EQ-CLSD</v>
          </cell>
          <cell r="F152">
            <v>41682</v>
          </cell>
          <cell r="G152">
            <v>0</v>
          </cell>
          <cell r="H152">
            <v>41599</v>
          </cell>
          <cell r="I152">
            <v>41612</v>
          </cell>
          <cell r="J152">
            <v>1</v>
          </cell>
          <cell r="K152" t="str">
            <v>ALL</v>
          </cell>
          <cell r="M152" t="str">
            <v>Alan Raper</v>
          </cell>
          <cell r="O152" t="str">
            <v>Andy Earnshaw</v>
          </cell>
          <cell r="P152" t="str">
            <v>CO</v>
          </cell>
          <cell r="Q152" t="str">
            <v>CLOSED</v>
          </cell>
          <cell r="R152">
            <v>1</v>
          </cell>
          <cell r="AE152">
            <v>0</v>
          </cell>
          <cell r="AF152">
            <v>3</v>
          </cell>
          <cell r="AG152"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152">
            <v>41670</v>
          </cell>
        </row>
        <row r="153">
          <cell r="A153">
            <v>3275</v>
          </cell>
          <cell r="B153" t="str">
            <v>COR3275</v>
          </cell>
          <cell r="C153" t="str">
            <v>Unregistered Supply Points – Portfolio Clearance Initiative – Stage 2</v>
          </cell>
          <cell r="E153" t="str">
            <v>EQ-CLSD</v>
          </cell>
          <cell r="F153">
            <v>41624</v>
          </cell>
          <cell r="G153">
            <v>0</v>
          </cell>
          <cell r="H153">
            <v>41610</v>
          </cell>
          <cell r="I153">
            <v>41621</v>
          </cell>
          <cell r="J153">
            <v>1</v>
          </cell>
          <cell r="K153" t="str">
            <v>ADN</v>
          </cell>
          <cell r="M153" t="str">
            <v>Joel Martin</v>
          </cell>
          <cell r="O153" t="str">
            <v>Lorraine Cave</v>
          </cell>
          <cell r="P153" t="str">
            <v>CO</v>
          </cell>
          <cell r="Q153" t="str">
            <v>CLOSED</v>
          </cell>
          <cell r="R153">
            <v>1</v>
          </cell>
          <cell r="AE153">
            <v>0</v>
          </cell>
          <cell r="AF153">
            <v>3</v>
          </cell>
          <cell r="AG153" t="str">
            <v>16/12/13 KB - After further discussion, it has ben agreed that COR3275 should close and progress as COR3234.1 _x000D_
10/12/13 KB - As agreed with Lorraine &amp; Nita, this has been logged under a new ref as it will require a separate BER/sanction to COR3234.</v>
          </cell>
          <cell r="AJ153">
            <v>41647</v>
          </cell>
        </row>
        <row r="154">
          <cell r="A154">
            <v>3278</v>
          </cell>
          <cell r="B154" t="str">
            <v>COR3278</v>
          </cell>
          <cell r="C154" t="str">
            <v>Delivery of changes to Non-Gemini systems as a result of EU Gas Day Changes</v>
          </cell>
          <cell r="D154">
            <v>41838</v>
          </cell>
          <cell r="E154" t="str">
            <v>PD-CLSD</v>
          </cell>
          <cell r="F154">
            <v>42486</v>
          </cell>
          <cell r="G154">
            <v>0</v>
          </cell>
          <cell r="H154">
            <v>41620</v>
          </cell>
          <cell r="I154">
            <v>41635</v>
          </cell>
          <cell r="J154">
            <v>1</v>
          </cell>
          <cell r="K154" t="str">
            <v>ALL</v>
          </cell>
          <cell r="M154" t="str">
            <v>Ruth Thomas</v>
          </cell>
          <cell r="N154" t="str">
            <v>Assigned to AE pending formal approval at ICAF meeting on 19/12/13</v>
          </cell>
          <cell r="O154" t="str">
            <v>Jessica Harris</v>
          </cell>
          <cell r="P154" t="str">
            <v>CO</v>
          </cell>
          <cell r="Q154" t="str">
            <v>COMPLETE</v>
          </cell>
          <cell r="R154">
            <v>1</v>
          </cell>
          <cell r="T154">
            <v>47935</v>
          </cell>
          <cell r="U154">
            <v>41675</v>
          </cell>
          <cell r="V154">
            <v>41688</v>
          </cell>
          <cell r="W154">
            <v>41817</v>
          </cell>
          <cell r="Y154" t="str">
            <v>Pre-Sanction 17/06/2014</v>
          </cell>
          <cell r="Z154">
            <v>33225</v>
          </cell>
          <cell r="AC154" t="str">
            <v>SENT</v>
          </cell>
          <cell r="AD154">
            <v>41851</v>
          </cell>
          <cell r="AE154">
            <v>0</v>
          </cell>
          <cell r="AF154">
            <v>3</v>
          </cell>
          <cell r="AG154"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154" t="str">
            <v>CLSD</v>
          </cell>
          <cell r="AI154">
            <v>42486</v>
          </cell>
          <cell r="AJ154">
            <v>41632</v>
          </cell>
          <cell r="AL154">
            <v>41851</v>
          </cell>
          <cell r="AM154">
            <v>41851</v>
          </cell>
          <cell r="AN154">
            <v>41851</v>
          </cell>
          <cell r="AO154">
            <v>42253</v>
          </cell>
          <cell r="AP154">
            <v>42489</v>
          </cell>
        </row>
        <row r="155">
          <cell r="A155" t="str">
            <v>0984a</v>
          </cell>
          <cell r="B155" t="str">
            <v>COR0984a</v>
          </cell>
          <cell r="C155" t="str">
            <v xml:space="preserve">Gemini Re-Platforming </v>
          </cell>
          <cell r="D155">
            <v>40795</v>
          </cell>
          <cell r="E155" t="str">
            <v>SN-CLSD</v>
          </cell>
          <cell r="F155">
            <v>40800</v>
          </cell>
          <cell r="G155">
            <v>0</v>
          </cell>
          <cell r="H155">
            <v>39847</v>
          </cell>
          <cell r="J155">
            <v>0</v>
          </cell>
          <cell r="K155" t="str">
            <v>TNO</v>
          </cell>
          <cell r="M155" t="str">
            <v>Sean McGoldrick</v>
          </cell>
          <cell r="N155" t="str">
            <v>Workload Meeting 11/03/09</v>
          </cell>
          <cell r="O155" t="str">
            <v>Lee Foster</v>
          </cell>
          <cell r="P155" t="str">
            <v>BI</v>
          </cell>
          <cell r="Q155" t="str">
            <v>CLOSED</v>
          </cell>
          <cell r="R155">
            <v>1</v>
          </cell>
          <cell r="U155">
            <v>40672</v>
          </cell>
          <cell r="V155">
            <v>40686</v>
          </cell>
          <cell r="W155">
            <v>40786</v>
          </cell>
          <cell r="X155">
            <v>40786</v>
          </cell>
          <cell r="Y155" t="str">
            <v>Pre Sanction Review Meeting 16/08/11</v>
          </cell>
          <cell r="Z155">
            <v>12417106</v>
          </cell>
          <cell r="AC155" t="str">
            <v>CLSD</v>
          </cell>
          <cell r="AD155">
            <v>40800</v>
          </cell>
          <cell r="AE155">
            <v>0</v>
          </cell>
          <cell r="AF155">
            <v>5</v>
          </cell>
          <cell r="AG155"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155">
            <v>40809</v>
          </cell>
        </row>
        <row r="156">
          <cell r="A156">
            <v>1000</v>
          </cell>
          <cell r="B156" t="str">
            <v>COR1000</v>
          </cell>
          <cell r="C156" t="str">
            <v>Telecommunications Provisioning Project</v>
          </cell>
          <cell r="E156" t="str">
            <v>PD-IMPD</v>
          </cell>
          <cell r="F156">
            <v>41054</v>
          </cell>
          <cell r="G156">
            <v>0</v>
          </cell>
          <cell r="H156">
            <v>39570</v>
          </cell>
          <cell r="J156">
            <v>0</v>
          </cell>
          <cell r="N156" t="str">
            <v>Prioritisation Meeting 07/05/08</v>
          </cell>
          <cell r="O156" t="str">
            <v>Chris Fears</v>
          </cell>
          <cell r="P156" t="str">
            <v>BI</v>
          </cell>
          <cell r="Q156" t="str">
            <v>COMPLETE</v>
          </cell>
          <cell r="R156">
            <v>0</v>
          </cell>
          <cell r="V156">
            <v>39903</v>
          </cell>
          <cell r="AE156">
            <v>0</v>
          </cell>
          <cell r="AF156">
            <v>7</v>
          </cell>
          <cell r="AG15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156" t="str">
            <v>PROD</v>
          </cell>
          <cell r="AI156">
            <v>41054</v>
          </cell>
          <cell r="AO156">
            <v>41450</v>
          </cell>
        </row>
        <row r="157">
          <cell r="A157">
            <v>3151</v>
          </cell>
          <cell r="B157" t="str">
            <v>COR3151</v>
          </cell>
          <cell r="C157" t="str">
            <v>Communications Link Solution for Provision of Smart Meter Data from iGT's to Xoserve</v>
          </cell>
          <cell r="E157" t="str">
            <v>PD-IMPD</v>
          </cell>
          <cell r="F157">
            <v>42186</v>
          </cell>
          <cell r="G157">
            <v>0</v>
          </cell>
          <cell r="H157">
            <v>41501</v>
          </cell>
          <cell r="J157">
            <v>0</v>
          </cell>
          <cell r="N157" t="str">
            <v>Workload Meeting Minutes 20/08/13</v>
          </cell>
          <cell r="O157" t="str">
            <v>Helen Pardoe</v>
          </cell>
          <cell r="P157" t="str">
            <v>CR</v>
          </cell>
          <cell r="Q157" t="str">
            <v>LIVE</v>
          </cell>
          <cell r="R157">
            <v>0</v>
          </cell>
          <cell r="Y157" t="str">
            <v>Pre Sanction Review Meeting 24/12/13</v>
          </cell>
          <cell r="AE157">
            <v>0</v>
          </cell>
          <cell r="AF157">
            <v>8</v>
          </cell>
          <cell r="AG157" t="str">
            <v>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3151.1.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157">
            <v>41883</v>
          </cell>
          <cell r="AP157">
            <v>43343</v>
          </cell>
        </row>
        <row r="158">
          <cell r="A158">
            <v>3143</v>
          </cell>
          <cell r="B158" t="str">
            <v>COR3143</v>
          </cell>
          <cell r="C158" t="str">
            <v>Decommission XFTM &amp; Server Farm &amp; re-direct NG files Phase 1</v>
          </cell>
          <cell r="E158" t="str">
            <v>PD-PROD</v>
          </cell>
          <cell r="F158">
            <v>42811</v>
          </cell>
          <cell r="G158">
            <v>0</v>
          </cell>
          <cell r="H158">
            <v>41492</v>
          </cell>
          <cell r="J158">
            <v>0</v>
          </cell>
          <cell r="N158" t="str">
            <v>Workload Meeting 07/08/13_x000D_
Pre-sanction- 06/10/15</v>
          </cell>
          <cell r="O158" t="str">
            <v>Mark Pollard</v>
          </cell>
          <cell r="P158" t="str">
            <v>BI</v>
          </cell>
          <cell r="Q158" t="str">
            <v>ON HOLD</v>
          </cell>
          <cell r="R158">
            <v>0</v>
          </cell>
          <cell r="AE158">
            <v>0</v>
          </cell>
          <cell r="AF158">
            <v>7</v>
          </cell>
          <cell r="AG158" t="str">
            <v>27/06/17 DC ME update from planning meeting, a PCC form is to be raised to pu this on hold._x000D_
27/04/17 DC update from planning meeting, the imp date is 31/7._x000D_
21/03/17 DC This is an internal project and has completed the first phase. MP says this project should closedown around Sept.  I have set a reminder to speak to him re closedown doc then._x000D_
08/06/16: CM Update so the 1st part out 3 parts was implemented on 12.02.16. They are now waiting on Vodafone for workstream 2. PCC form going for approval at the moment._x000D_
17.05.16: Cm Update from Mike - no PCC form recived and no implemnentation / close dates given yet. Waiting on TCS &amp; wipro to confirm dates_x000D_
05/04/16; CM update approved at XEC on 22/03/16 and the PCC form will follow soon_x000D_
21/03/16: CM plan ning meeting - Mark Pollard going to XEC going tomorrow so Mark will update us on the PCC form after this meeting. The PCC form will_x000D_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16/11/15 CM: Update from the planning meeting that this will be on hold until end of Jan 16_x000D_
03/11/15 DC DB going to XEC today, I have sent him an email asking for feed back regarding the PCC form._x000D_
26/10/15 DC Approved at Pre-Sanction, DB to raise a PCC form to take this change off hold._x000D_
16/10/15 EC: Update following Portfolio Plan Meeting, 15/10/15 - expect to get re-sanction 10/11. Will need a PCC form once re-sanction is received. Start-up is all on track from sanction 3/11._x000D_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21/09/15 CM update from MP that the Business Case will be brought back to Pre-sanction in Oct 15. KR saying we need a start up approach submitted for this to give us a back ground of the work be done ._x000D_
17/09 CM Put on hold due to the plan being on hold._x000D_
17/08/15 CM Resanction in 2-3 wks will happen_x000D_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progres_x000D_
s.  Per Alison Kane.</v>
          </cell>
          <cell r="AO158">
            <v>42947</v>
          </cell>
        </row>
        <row r="159">
          <cell r="A159">
            <v>3137</v>
          </cell>
          <cell r="B159" t="str">
            <v>COR3137</v>
          </cell>
          <cell r="C159" t="str">
            <v>Implementation of Mod Proposal 428 - Single Meter Supply Points</v>
          </cell>
          <cell r="D159">
            <v>41726</v>
          </cell>
          <cell r="E159" t="str">
            <v>PD-CLSD</v>
          </cell>
          <cell r="F159">
            <v>42009</v>
          </cell>
          <cell r="G159">
            <v>1</v>
          </cell>
          <cell r="H159">
            <v>41487</v>
          </cell>
          <cell r="I159">
            <v>41500</v>
          </cell>
          <cell r="J159">
            <v>0</v>
          </cell>
          <cell r="K159" t="str">
            <v>ADN</v>
          </cell>
          <cell r="M159" t="str">
            <v>Ruth Thomas</v>
          </cell>
          <cell r="N159" t="str">
            <v>Workload Meeting 07/08/13</v>
          </cell>
          <cell r="O159" t="str">
            <v>Andy Simpson</v>
          </cell>
          <cell r="P159" t="str">
            <v>CO</v>
          </cell>
          <cell r="Q159" t="str">
            <v>COMPLETE</v>
          </cell>
          <cell r="R159">
            <v>1</v>
          </cell>
          <cell r="S159">
            <v>42009</v>
          </cell>
          <cell r="T159">
            <v>0</v>
          </cell>
          <cell r="U159">
            <v>41662</v>
          </cell>
          <cell r="V159">
            <v>41675</v>
          </cell>
          <cell r="W159">
            <v>41726</v>
          </cell>
          <cell r="Y159" t="str">
            <v>Pre Sanction Review Meeting 18/03/14</v>
          </cell>
          <cell r="Z159">
            <v>5270</v>
          </cell>
          <cell r="AC159" t="str">
            <v>SENT</v>
          </cell>
          <cell r="AD159">
            <v>41744</v>
          </cell>
          <cell r="AE159">
            <v>0</v>
          </cell>
          <cell r="AF159">
            <v>3</v>
          </cell>
          <cell r="AG159"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159" t="str">
            <v>CLSD</v>
          </cell>
          <cell r="AI159">
            <v>42009</v>
          </cell>
          <cell r="AJ159">
            <v>41522</v>
          </cell>
          <cell r="AL159">
            <v>41740</v>
          </cell>
          <cell r="AM159">
            <v>41744</v>
          </cell>
          <cell r="AO159">
            <v>41730</v>
          </cell>
        </row>
        <row r="160">
          <cell r="A160">
            <v>2411.1</v>
          </cell>
          <cell r="B160" t="str">
            <v>COR2411.1</v>
          </cell>
          <cell r="C160" t="str">
            <v>Code Repository Migration Code Configuration Tool Phase 2</v>
          </cell>
          <cell r="E160" t="str">
            <v>PD-CLSD</v>
          </cell>
          <cell r="F160">
            <v>41858</v>
          </cell>
          <cell r="G160">
            <v>0</v>
          </cell>
          <cell r="H160">
            <v>41500</v>
          </cell>
          <cell r="J160">
            <v>0</v>
          </cell>
          <cell r="N160" t="str">
            <v>Workload Minutes 21/08/13</v>
          </cell>
          <cell r="O160" t="str">
            <v>Jessica Harris</v>
          </cell>
          <cell r="P160" t="str">
            <v>BI</v>
          </cell>
          <cell r="Q160" t="str">
            <v>COMPLETE</v>
          </cell>
          <cell r="R160">
            <v>0</v>
          </cell>
          <cell r="S160">
            <v>41858</v>
          </cell>
          <cell r="AE160">
            <v>0</v>
          </cell>
          <cell r="AF160">
            <v>7</v>
          </cell>
          <cell r="AG160"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160" t="str">
            <v>CLSD</v>
          </cell>
          <cell r="AI160">
            <v>41858</v>
          </cell>
          <cell r="AO160">
            <v>41631</v>
          </cell>
          <cell r="AP160">
            <v>41852</v>
          </cell>
        </row>
        <row r="161">
          <cell r="A161">
            <v>3042</v>
          </cell>
          <cell r="B161" t="str">
            <v>COR3042</v>
          </cell>
          <cell r="C161" t="str">
            <v>M-Number Helpline &amp; GT ID In-sourcing_x000D_
(ON HOLD)</v>
          </cell>
          <cell r="E161" t="str">
            <v>PD-CLSD</v>
          </cell>
          <cell r="F161">
            <v>42453</v>
          </cell>
          <cell r="G161">
            <v>0</v>
          </cell>
          <cell r="H161">
            <v>41438</v>
          </cell>
          <cell r="J161">
            <v>0</v>
          </cell>
          <cell r="L161" t="str">
            <v>WWU,NGN,SGN</v>
          </cell>
          <cell r="N161" t="str">
            <v>Business Case approved by XEC 28/01/14</v>
          </cell>
          <cell r="O161" t="str">
            <v>Andy Simpson</v>
          </cell>
          <cell r="P161" t="str">
            <v>CR</v>
          </cell>
          <cell r="Q161" t="str">
            <v>CLOSED</v>
          </cell>
          <cell r="R161">
            <v>0</v>
          </cell>
          <cell r="S161">
            <v>42453</v>
          </cell>
          <cell r="AE161">
            <v>0</v>
          </cell>
          <cell r="AF161">
            <v>6</v>
          </cell>
          <cell r="AG161"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161">
            <v>41667</v>
          </cell>
          <cell r="AP161">
            <v>42429</v>
          </cell>
        </row>
        <row r="162">
          <cell r="A162" t="str">
            <v>1000.03b</v>
          </cell>
          <cell r="B162" t="str">
            <v>COR1000.03b</v>
          </cell>
          <cell r="C162" t="str">
            <v>IX WAN Upgrades (Variation 3)</v>
          </cell>
          <cell r="E162" t="str">
            <v>PD-IMPD</v>
          </cell>
          <cell r="F162">
            <v>41463</v>
          </cell>
          <cell r="G162">
            <v>0</v>
          </cell>
          <cell r="H162">
            <v>41054</v>
          </cell>
          <cell r="J162">
            <v>0</v>
          </cell>
          <cell r="O162" t="str">
            <v>Chris Fears</v>
          </cell>
          <cell r="P162" t="str">
            <v>BI</v>
          </cell>
          <cell r="Q162" t="str">
            <v>COMPLETE</v>
          </cell>
          <cell r="R162">
            <v>0</v>
          </cell>
          <cell r="AE162">
            <v>0</v>
          </cell>
          <cell r="AF162">
            <v>7</v>
          </cell>
          <cell r="AG162"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162">
            <v>41450</v>
          </cell>
        </row>
        <row r="163">
          <cell r="A163">
            <v>2667</v>
          </cell>
          <cell r="B163" t="str">
            <v>COR2667</v>
          </cell>
          <cell r="C163" t="str">
            <v>SHQ Reductions at DM Supply Points</v>
          </cell>
          <cell r="D163">
            <v>41242</v>
          </cell>
          <cell r="E163" t="str">
            <v>PD-CLSD</v>
          </cell>
          <cell r="F163">
            <v>41668</v>
          </cell>
          <cell r="G163">
            <v>0</v>
          </cell>
          <cell r="H163">
            <v>41067</v>
          </cell>
          <cell r="I163">
            <v>41081</v>
          </cell>
          <cell r="J163">
            <v>0</v>
          </cell>
          <cell r="K163" t="str">
            <v>ADN</v>
          </cell>
          <cell r="M163" t="str">
            <v>Joel Martin</v>
          </cell>
          <cell r="N163" t="str">
            <v xml:space="preserve">Workload Meeting 13/06/12 </v>
          </cell>
          <cell r="O163" t="str">
            <v>Lorraine Cave</v>
          </cell>
          <cell r="P163" t="str">
            <v>CO</v>
          </cell>
          <cell r="Q163" t="str">
            <v>COMPLETE</v>
          </cell>
          <cell r="R163">
            <v>1</v>
          </cell>
          <cell r="S163">
            <v>41668</v>
          </cell>
          <cell r="U163">
            <v>41179</v>
          </cell>
          <cell r="W163">
            <v>41234</v>
          </cell>
          <cell r="Y163" t="str">
            <v>Pre Sanction Meeting 20/11/12</v>
          </cell>
          <cell r="AC163" t="str">
            <v>SENT</v>
          </cell>
          <cell r="AD163">
            <v>41255</v>
          </cell>
          <cell r="AE163">
            <v>0</v>
          </cell>
          <cell r="AF163">
            <v>3</v>
          </cell>
          <cell r="AG163"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163" t="str">
            <v>CLSD</v>
          </cell>
          <cell r="AI163">
            <v>41668</v>
          </cell>
          <cell r="AJ163">
            <v>41103</v>
          </cell>
          <cell r="AL163">
            <v>41255</v>
          </cell>
          <cell r="AM163">
            <v>41255</v>
          </cell>
          <cell r="AN163">
            <v>41255</v>
          </cell>
          <cell r="AP163">
            <v>41621</v>
          </cell>
        </row>
        <row r="164">
          <cell r="A164">
            <v>3182</v>
          </cell>
          <cell r="B164" t="str">
            <v>COR3182</v>
          </cell>
          <cell r="C164" t="str">
            <v>Changes to the NGN Prime &amp; Subs Report</v>
          </cell>
          <cell r="D164">
            <v>41593</v>
          </cell>
          <cell r="E164" t="str">
            <v>PD-CLSD</v>
          </cell>
          <cell r="F164">
            <v>41760</v>
          </cell>
          <cell r="G164">
            <v>0</v>
          </cell>
          <cell r="H164">
            <v>41514</v>
          </cell>
          <cell r="I164">
            <v>41527</v>
          </cell>
          <cell r="J164">
            <v>1</v>
          </cell>
          <cell r="K164" t="str">
            <v>NNW</v>
          </cell>
          <cell r="L164" t="str">
            <v>NGN</v>
          </cell>
          <cell r="M164" t="str">
            <v>Joanna Ferguson</v>
          </cell>
          <cell r="N164" t="str">
            <v>Discussion with Lorraine Cave</v>
          </cell>
          <cell r="O164" t="str">
            <v>Lorraine Cave</v>
          </cell>
          <cell r="P164" t="str">
            <v>CO</v>
          </cell>
          <cell r="Q164" t="str">
            <v>COMPLETE</v>
          </cell>
          <cell r="R164">
            <v>1</v>
          </cell>
          <cell r="T164">
            <v>0</v>
          </cell>
          <cell r="U164">
            <v>41593</v>
          </cell>
          <cell r="V164">
            <v>41607</v>
          </cell>
          <cell r="Z164">
            <v>672</v>
          </cell>
          <cell r="AC164" t="str">
            <v>SENT</v>
          </cell>
          <cell r="AD164">
            <v>41620</v>
          </cell>
          <cell r="AE164">
            <v>0</v>
          </cell>
          <cell r="AF164">
            <v>5</v>
          </cell>
          <cell r="AH164" t="str">
            <v>CLSD</v>
          </cell>
          <cell r="AI164">
            <v>41760</v>
          </cell>
          <cell r="AJ164">
            <v>41541</v>
          </cell>
          <cell r="AL164">
            <v>41607</v>
          </cell>
          <cell r="AM164">
            <v>41620</v>
          </cell>
          <cell r="AO164">
            <v>41621</v>
          </cell>
          <cell r="AP164">
            <v>41701</v>
          </cell>
        </row>
        <row r="165">
          <cell r="A165">
            <v>3186</v>
          </cell>
          <cell r="B165" t="str">
            <v>COR3186</v>
          </cell>
          <cell r="C165" t="str">
            <v>Billing for site visits for UNC Modifications 410A and 424</v>
          </cell>
          <cell r="D165">
            <v>41914</v>
          </cell>
          <cell r="E165" t="str">
            <v>PD-CLSD</v>
          </cell>
          <cell r="F165">
            <v>42438</v>
          </cell>
          <cell r="G165">
            <v>0</v>
          </cell>
          <cell r="H165">
            <v>41519</v>
          </cell>
          <cell r="I165">
            <v>41530</v>
          </cell>
          <cell r="J165">
            <v>1</v>
          </cell>
          <cell r="K165" t="str">
            <v>ADN</v>
          </cell>
          <cell r="M165" t="str">
            <v>Joanna Ferguson</v>
          </cell>
          <cell r="N165" t="str">
            <v>Discussion with Lorraine Cave of CO and at CMSG _x000D_
BER -Pre Sanction Meeting 23/09/14</v>
          </cell>
          <cell r="O165" t="str">
            <v>Lorraine Cave</v>
          </cell>
          <cell r="P165" t="str">
            <v>CO</v>
          </cell>
          <cell r="Q165" t="str">
            <v>COMPLETE</v>
          </cell>
          <cell r="R165">
            <v>1</v>
          </cell>
          <cell r="S165">
            <v>42438</v>
          </cell>
          <cell r="T165">
            <v>0</v>
          </cell>
          <cell r="U165">
            <v>41668</v>
          </cell>
          <cell r="V165">
            <v>41681</v>
          </cell>
          <cell r="W165">
            <v>41906</v>
          </cell>
          <cell r="Y165" t="str">
            <v>Pre Sanction Meeting 23/09/14</v>
          </cell>
          <cell r="Z165">
            <v>13032</v>
          </cell>
          <cell r="AC165" t="str">
            <v>SENT</v>
          </cell>
          <cell r="AD165">
            <v>41925</v>
          </cell>
          <cell r="AE165">
            <v>0</v>
          </cell>
          <cell r="AF165">
            <v>3</v>
          </cell>
          <cell r="AG165"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165" t="str">
            <v>CLSD</v>
          </cell>
          <cell r="AI165">
            <v>42438</v>
          </cell>
          <cell r="AJ165">
            <v>41544</v>
          </cell>
          <cell r="AL165">
            <v>41927</v>
          </cell>
          <cell r="AM165">
            <v>41925</v>
          </cell>
          <cell r="AO165">
            <v>42033</v>
          </cell>
          <cell r="AP165">
            <v>42369</v>
          </cell>
        </row>
        <row r="166">
          <cell r="A166">
            <v>2831.1</v>
          </cell>
          <cell r="B166" t="str">
            <v>COR2831.1</v>
          </cell>
          <cell r="C166" t="str">
            <v>DCC Day 1 Delivery</v>
          </cell>
          <cell r="D166">
            <v>41670</v>
          </cell>
          <cell r="E166" t="str">
            <v>PD-CLSD</v>
          </cell>
          <cell r="F166">
            <v>42282</v>
          </cell>
          <cell r="G166">
            <v>0</v>
          </cell>
          <cell r="H166">
            <v>41234</v>
          </cell>
          <cell r="J166">
            <v>0</v>
          </cell>
          <cell r="M166" t="str">
            <v>Joanna Ferguson</v>
          </cell>
          <cell r="N166" t="str">
            <v>Jon Follows &amp; Workload Meeting Minutes 21/11/12</v>
          </cell>
          <cell r="O166" t="str">
            <v>Helen Pardoe</v>
          </cell>
          <cell r="P166" t="str">
            <v>CO</v>
          </cell>
          <cell r="Q166" t="str">
            <v>COMPLETE</v>
          </cell>
          <cell r="R166">
            <v>1</v>
          </cell>
          <cell r="AE166">
            <v>0</v>
          </cell>
          <cell r="AF166">
            <v>42</v>
          </cell>
          <cell r="AG166" t="str">
            <v>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166" t="str">
            <v>CLSD</v>
          </cell>
          <cell r="AI166">
            <v>42282</v>
          </cell>
          <cell r="AO166">
            <v>41848</v>
          </cell>
        </row>
        <row r="167">
          <cell r="A167">
            <v>2645</v>
          </cell>
          <cell r="B167" t="str">
            <v>COR2645</v>
          </cell>
          <cell r="C167" t="str">
            <v>Analysis of potential financial impact of Modification Proposal 0410</v>
          </cell>
          <cell r="D167">
            <v>41149</v>
          </cell>
          <cell r="E167" t="str">
            <v>PD-CLSD</v>
          </cell>
          <cell r="F167">
            <v>41463</v>
          </cell>
          <cell r="G167">
            <v>0</v>
          </cell>
          <cell r="H167">
            <v>41047</v>
          </cell>
          <cell r="I167">
            <v>41061</v>
          </cell>
          <cell r="J167">
            <v>0</v>
          </cell>
          <cell r="K167" t="str">
            <v>ADN</v>
          </cell>
          <cell r="M167" t="str">
            <v>Alan Raper</v>
          </cell>
          <cell r="N167" t="str">
            <v>Workload Meeting 23/05/12</v>
          </cell>
          <cell r="O167" t="str">
            <v>Lorraine Cave</v>
          </cell>
          <cell r="P167" t="str">
            <v>CO</v>
          </cell>
          <cell r="Q167" t="str">
            <v>COMPLETE</v>
          </cell>
          <cell r="R167">
            <v>1</v>
          </cell>
          <cell r="S167">
            <v>41463</v>
          </cell>
          <cell r="V167">
            <v>41113</v>
          </cell>
          <cell r="W167">
            <v>41113</v>
          </cell>
          <cell r="X167">
            <v>41113</v>
          </cell>
          <cell r="Y167" t="str">
            <v>Pre Sanction Meeting 10/07/12</v>
          </cell>
          <cell r="AC167" t="str">
            <v>SENT</v>
          </cell>
          <cell r="AD167">
            <v>41150</v>
          </cell>
          <cell r="AE167">
            <v>0</v>
          </cell>
          <cell r="AF167">
            <v>3</v>
          </cell>
          <cell r="AG167" t="str">
            <v>08/07/13 KB - Authorisation to close granted at CMSG meeting on 08/07/13 - documented within meeting minutes. _x000D_
10/09/12 KB - Transferred from DT to LC due to change in roles.</v>
          </cell>
          <cell r="AH167" t="str">
            <v>CLSD</v>
          </cell>
          <cell r="AI167">
            <v>41463</v>
          </cell>
          <cell r="AJ167">
            <v>41075</v>
          </cell>
          <cell r="AK167">
            <v>41075</v>
          </cell>
          <cell r="AL167">
            <v>41163</v>
          </cell>
          <cell r="AM167">
            <v>41150</v>
          </cell>
          <cell r="AO167">
            <v>41169</v>
          </cell>
        </row>
        <row r="168">
          <cell r="A168">
            <v>2800</v>
          </cell>
          <cell r="B168" t="str">
            <v>COR2800</v>
          </cell>
          <cell r="C168" t="str">
            <v>SGN DM &amp; NDM Data Logger Information Report</v>
          </cell>
          <cell r="D168">
            <v>41332</v>
          </cell>
          <cell r="E168" t="str">
            <v>PD-CLSD</v>
          </cell>
          <cell r="F168">
            <v>41388</v>
          </cell>
          <cell r="G168">
            <v>0</v>
          </cell>
          <cell r="H168">
            <v>41194</v>
          </cell>
          <cell r="I168">
            <v>41208</v>
          </cell>
          <cell r="J168">
            <v>0</v>
          </cell>
          <cell r="K168" t="str">
            <v>NNW</v>
          </cell>
          <cell r="L168" t="str">
            <v>SGN</v>
          </cell>
          <cell r="M168" t="str">
            <v>Joel Martin</v>
          </cell>
          <cell r="N168" t="str">
            <v>Workload Meeting 17/10/12</v>
          </cell>
          <cell r="O168" t="str">
            <v>Lorraine Cave</v>
          </cell>
          <cell r="P168" t="str">
            <v>CO</v>
          </cell>
          <cell r="Q168" t="str">
            <v>COMPLETE</v>
          </cell>
          <cell r="R168">
            <v>1</v>
          </cell>
          <cell r="U168">
            <v>41225</v>
          </cell>
          <cell r="V168">
            <v>41239</v>
          </cell>
          <cell r="W168">
            <v>41257</v>
          </cell>
          <cell r="AE168">
            <v>0</v>
          </cell>
          <cell r="AF168">
            <v>5</v>
          </cell>
          <cell r="AG168"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168" t="str">
            <v>CLSD</v>
          </cell>
          <cell r="AI168">
            <v>41388</v>
          </cell>
          <cell r="AJ168">
            <v>41225</v>
          </cell>
          <cell r="AO168">
            <v>41361</v>
          </cell>
        </row>
        <row r="169">
          <cell r="A169">
            <v>2802</v>
          </cell>
          <cell r="B169" t="str">
            <v>COR2802</v>
          </cell>
          <cell r="C169" t="str">
            <v>Supporting Information for Telephone Enquiry Usage
UPCO006</v>
          </cell>
          <cell r="E169" t="str">
            <v>CO-CLSD</v>
          </cell>
          <cell r="F169">
            <v>41197</v>
          </cell>
          <cell r="G169">
            <v>0</v>
          </cell>
          <cell r="H169">
            <v>41197</v>
          </cell>
          <cell r="J169">
            <v>0</v>
          </cell>
          <cell r="N169" t="str">
            <v>Workload Meeting 17/10/12</v>
          </cell>
          <cell r="O169" t="str">
            <v>David Addison</v>
          </cell>
          <cell r="P169" t="str">
            <v>CO</v>
          </cell>
          <cell r="Q169" t="str">
            <v>CLOSED</v>
          </cell>
          <cell r="R169">
            <v>0</v>
          </cell>
          <cell r="AE169">
            <v>0</v>
          </cell>
          <cell r="AF169">
            <v>5</v>
          </cell>
          <cell r="AG169"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170">
          <cell r="A170">
            <v>2812</v>
          </cell>
          <cell r="B170" t="str">
            <v>COR2812</v>
          </cell>
          <cell r="C170" t="str">
            <v>Portfolio Reconciliation – Supplier Data Set’ (Mod 431)</v>
          </cell>
          <cell r="E170" t="str">
            <v>EQ-CLSD</v>
          </cell>
          <cell r="F170">
            <v>41236</v>
          </cell>
          <cell r="G170">
            <v>0</v>
          </cell>
          <cell r="H170">
            <v>41201</v>
          </cell>
          <cell r="I170">
            <v>41215</v>
          </cell>
          <cell r="J170">
            <v>0</v>
          </cell>
          <cell r="K170" t="str">
            <v>ALL</v>
          </cell>
          <cell r="M170" t="str">
            <v>Alan Raper</v>
          </cell>
          <cell r="N170" t="str">
            <v>Workload Meeting 24/10/12</v>
          </cell>
          <cell r="O170" t="str">
            <v>Lorraine Cave</v>
          </cell>
          <cell r="P170" t="str">
            <v>CO</v>
          </cell>
          <cell r="Q170" t="str">
            <v>CLOSED</v>
          </cell>
          <cell r="R170">
            <v>1</v>
          </cell>
          <cell r="AE170">
            <v>0</v>
          </cell>
          <cell r="AF170">
            <v>3</v>
          </cell>
          <cell r="AG170"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170">
            <v>41236</v>
          </cell>
          <cell r="AK170">
            <v>41236</v>
          </cell>
        </row>
        <row r="171">
          <cell r="A171">
            <v>2831</v>
          </cell>
          <cell r="B171" t="str">
            <v>COR2831</v>
          </cell>
          <cell r="C171" t="str">
            <v>Smart Metering UNC Mod 0430 DCC Day 1</v>
          </cell>
          <cell r="D171">
            <v>41486</v>
          </cell>
          <cell r="E171" t="str">
            <v>PD-CLSD</v>
          </cell>
          <cell r="F171">
            <v>41691</v>
          </cell>
          <cell r="G171">
            <v>0</v>
          </cell>
          <cell r="H171">
            <v>41234</v>
          </cell>
          <cell r="I171">
            <v>41254</v>
          </cell>
          <cell r="J171">
            <v>0</v>
          </cell>
          <cell r="K171" t="str">
            <v>ALL</v>
          </cell>
          <cell r="M171" t="str">
            <v>Joanna Ferguson</v>
          </cell>
          <cell r="N171" t="str">
            <v>Jon Follows &amp; Workload Meeting Minutes 21/11/12</v>
          </cell>
          <cell r="O171" t="str">
            <v>Helen Gohil</v>
          </cell>
          <cell r="P171" t="str">
            <v>CO</v>
          </cell>
          <cell r="Q171" t="str">
            <v>COMPLETE</v>
          </cell>
          <cell r="R171">
            <v>1</v>
          </cell>
          <cell r="S171">
            <v>41691</v>
          </cell>
          <cell r="U171">
            <v>41298</v>
          </cell>
          <cell r="V171">
            <v>41312</v>
          </cell>
          <cell r="W171">
            <v>41467</v>
          </cell>
          <cell r="Y171" t="str">
            <v>Pre Sanction Review Meeting 02/07</v>
          </cell>
          <cell r="AC171" t="str">
            <v>SENT</v>
          </cell>
          <cell r="AD171">
            <v>41500</v>
          </cell>
          <cell r="AE171">
            <v>0</v>
          </cell>
          <cell r="AF171">
            <v>42</v>
          </cell>
          <cell r="AG171"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171" t="str">
            <v>CLSD</v>
          </cell>
          <cell r="AI171">
            <v>41691</v>
          </cell>
          <cell r="AJ171">
            <v>41290</v>
          </cell>
          <cell r="AL171">
            <v>41500</v>
          </cell>
          <cell r="AM171">
            <v>41500</v>
          </cell>
          <cell r="AN171">
            <v>41500</v>
          </cell>
          <cell r="AO171">
            <v>41473</v>
          </cell>
          <cell r="AP171">
            <v>41691</v>
          </cell>
        </row>
        <row r="172">
          <cell r="A172">
            <v>2834</v>
          </cell>
          <cell r="B172" t="str">
            <v>COR2834</v>
          </cell>
          <cell r="C172" t="str">
            <v>Sites and Meters Extract Report</v>
          </cell>
          <cell r="D172">
            <v>41284</v>
          </cell>
          <cell r="E172" t="str">
            <v>PD-CLSD</v>
          </cell>
          <cell r="F172">
            <v>41332</v>
          </cell>
          <cell r="G172">
            <v>0</v>
          </cell>
          <cell r="H172">
            <v>41229</v>
          </cell>
          <cell r="I172">
            <v>41243</v>
          </cell>
          <cell r="J172">
            <v>0</v>
          </cell>
          <cell r="K172" t="str">
            <v>NNW</v>
          </cell>
          <cell r="L172" t="str">
            <v>NGD</v>
          </cell>
          <cell r="M172" t="str">
            <v>Alan Raper</v>
          </cell>
          <cell r="N172" t="str">
            <v>Workload Meeting 21/11/12</v>
          </cell>
          <cell r="O172" t="str">
            <v>Lorraine Cave</v>
          </cell>
          <cell r="P172" t="str">
            <v>CO</v>
          </cell>
          <cell r="Q172" t="str">
            <v>COMPLETE</v>
          </cell>
          <cell r="R172">
            <v>1</v>
          </cell>
          <cell r="U172">
            <v>41261</v>
          </cell>
          <cell r="V172">
            <v>41271</v>
          </cell>
          <cell r="W172">
            <v>41271</v>
          </cell>
          <cell r="X172">
            <v>41318</v>
          </cell>
          <cell r="Y172" t="str">
            <v>Pre-Sanc 08/01/2013</v>
          </cell>
          <cell r="AC172" t="str">
            <v>PROD</v>
          </cell>
          <cell r="AD172">
            <v>41284</v>
          </cell>
          <cell r="AE172">
            <v>0</v>
          </cell>
          <cell r="AF172">
            <v>5</v>
          </cell>
          <cell r="AG172"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172" t="str">
            <v>CLSD</v>
          </cell>
          <cell r="AI172">
            <v>41332</v>
          </cell>
          <cell r="AJ172">
            <v>41257</v>
          </cell>
          <cell r="AL172">
            <v>41298</v>
          </cell>
        </row>
        <row r="173">
          <cell r="A173" t="str">
            <v>2156a</v>
          </cell>
          <cell r="B173" t="str">
            <v>COR2156a</v>
          </cell>
          <cell r="C173" t="str">
            <v>System &amp; Process Solution for Modification Proposal 0317</v>
          </cell>
          <cell r="D173">
            <v>40695</v>
          </cell>
          <cell r="E173" t="str">
            <v>SN-CLSD</v>
          </cell>
          <cell r="F173">
            <v>40683</v>
          </cell>
          <cell r="G173">
            <v>0</v>
          </cell>
          <cell r="H173">
            <v>40508</v>
          </cell>
          <cell r="J173">
            <v>0</v>
          </cell>
          <cell r="K173" t="str">
            <v>ALL</v>
          </cell>
          <cell r="M173" t="str">
            <v>Simon Trivella</v>
          </cell>
          <cell r="N173" t="str">
            <v>Workload Meeting 01/12/10</v>
          </cell>
          <cell r="O173" t="str">
            <v>Dave Turpin</v>
          </cell>
          <cell r="P173" t="str">
            <v>CO</v>
          </cell>
          <cell r="Q173" t="str">
            <v>CLOSED</v>
          </cell>
          <cell r="R173">
            <v>1</v>
          </cell>
          <cell r="W173">
            <v>40687</v>
          </cell>
          <cell r="X173">
            <v>40687</v>
          </cell>
          <cell r="Y173" t="str">
            <v>XM2 Review Meeting 24/05/11</v>
          </cell>
          <cell r="Z173">
            <v>128879</v>
          </cell>
          <cell r="AC173" t="str">
            <v>CLSD</v>
          </cell>
          <cell r="AD173">
            <v>40683</v>
          </cell>
          <cell r="AE173">
            <v>0</v>
          </cell>
          <cell r="AF173">
            <v>3</v>
          </cell>
          <cell r="AG173"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174">
          <cell r="A174">
            <v>2160</v>
          </cell>
          <cell r="B174" t="str">
            <v>COR2160</v>
          </cell>
          <cell r="C174" t="str">
            <v>Gemini Sustaining</v>
          </cell>
          <cell r="D174">
            <v>40577</v>
          </cell>
          <cell r="E174" t="str">
            <v>PD-CLSD</v>
          </cell>
          <cell r="F174">
            <v>41450</v>
          </cell>
          <cell r="G174">
            <v>0</v>
          </cell>
          <cell r="H174">
            <v>40513</v>
          </cell>
          <cell r="I174">
            <v>40576</v>
          </cell>
          <cell r="J174">
            <v>0</v>
          </cell>
          <cell r="N174" t="str">
            <v>Workload Meeting 08/12/10</v>
          </cell>
          <cell r="O174" t="str">
            <v>Andy Simpson</v>
          </cell>
          <cell r="P174" t="str">
            <v>BI</v>
          </cell>
          <cell r="Q174" t="str">
            <v>COMPLETE</v>
          </cell>
          <cell r="R174">
            <v>0</v>
          </cell>
          <cell r="U174">
            <v>40554</v>
          </cell>
          <cell r="V174">
            <v>40598</v>
          </cell>
          <cell r="W174">
            <v>40577</v>
          </cell>
          <cell r="X174">
            <v>40577</v>
          </cell>
          <cell r="AC174" t="str">
            <v>RCVD</v>
          </cell>
          <cell r="AD174">
            <v>40577</v>
          </cell>
          <cell r="AE174">
            <v>0</v>
          </cell>
          <cell r="AF174">
            <v>7</v>
          </cell>
          <cell r="AG174"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174" t="str">
            <v>CLSD</v>
          </cell>
          <cell r="AI174">
            <v>41450</v>
          </cell>
          <cell r="AJ174">
            <v>40590</v>
          </cell>
          <cell r="AK174">
            <v>40590</v>
          </cell>
          <cell r="AO174">
            <v>41028</v>
          </cell>
          <cell r="AP174">
            <v>41121</v>
          </cell>
        </row>
        <row r="175">
          <cell r="A175">
            <v>2162</v>
          </cell>
          <cell r="B175" t="str">
            <v>COR2162</v>
          </cell>
          <cell r="C175" t="str">
            <v>National Grid Gas Distribution Priority Services Register Report</v>
          </cell>
          <cell r="E175" t="str">
            <v>CO-CLSD</v>
          </cell>
          <cell r="F175">
            <v>40894</v>
          </cell>
          <cell r="G175">
            <v>0</v>
          </cell>
          <cell r="H175">
            <v>40515</v>
          </cell>
          <cell r="I175">
            <v>40529</v>
          </cell>
          <cell r="J175">
            <v>0</v>
          </cell>
          <cell r="K175" t="str">
            <v>NNW</v>
          </cell>
          <cell r="L175" t="str">
            <v>NGD</v>
          </cell>
          <cell r="M175" t="str">
            <v>Ruth Thomas</v>
          </cell>
          <cell r="N175" t="str">
            <v>Workload Meeting 08/12/10</v>
          </cell>
          <cell r="O175" t="str">
            <v>Lorraine Cave</v>
          </cell>
          <cell r="P175" t="str">
            <v>CO</v>
          </cell>
          <cell r="Q175" t="str">
            <v>CLOSED</v>
          </cell>
          <cell r="R175">
            <v>1</v>
          </cell>
          <cell r="AE175">
            <v>0</v>
          </cell>
          <cell r="AF175">
            <v>5</v>
          </cell>
          <cell r="AG175"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176">
          <cell r="A176">
            <v>2174</v>
          </cell>
          <cell r="B176" t="str">
            <v>COR2174</v>
          </cell>
          <cell r="C176" t="str">
            <v>Removal of ODBC Dependencies from ODS</v>
          </cell>
          <cell r="D176">
            <v>40569</v>
          </cell>
          <cell r="E176" t="str">
            <v>PD-CLSD</v>
          </cell>
          <cell r="F176">
            <v>41347</v>
          </cell>
          <cell r="G176">
            <v>0</v>
          </cell>
          <cell r="H176">
            <v>40532</v>
          </cell>
          <cell r="I176">
            <v>40574</v>
          </cell>
          <cell r="J176">
            <v>0</v>
          </cell>
          <cell r="N176" t="str">
            <v>Workload Meeting 22/12/10</v>
          </cell>
          <cell r="O176" t="str">
            <v>Jane Rocky</v>
          </cell>
          <cell r="P176" t="str">
            <v>BI</v>
          </cell>
          <cell r="Q176" t="str">
            <v>COMPLETE</v>
          </cell>
          <cell r="R176">
            <v>0</v>
          </cell>
          <cell r="U176">
            <v>40569</v>
          </cell>
          <cell r="V176">
            <v>40602</v>
          </cell>
          <cell r="W176">
            <v>40569</v>
          </cell>
          <cell r="X176">
            <v>40569</v>
          </cell>
          <cell r="Y176" t="str">
            <v>XEC</v>
          </cell>
          <cell r="AC176" t="str">
            <v>RCVD</v>
          </cell>
          <cell r="AD176">
            <v>40569</v>
          </cell>
          <cell r="AE176">
            <v>0</v>
          </cell>
          <cell r="AF176">
            <v>7</v>
          </cell>
          <cell r="AG176"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176" t="str">
            <v>CLSD</v>
          </cell>
          <cell r="AI176">
            <v>41347</v>
          </cell>
          <cell r="AJ176">
            <v>40569</v>
          </cell>
          <cell r="AK176">
            <v>40569</v>
          </cell>
          <cell r="AO176">
            <v>40854</v>
          </cell>
          <cell r="AP176">
            <v>40923</v>
          </cell>
        </row>
        <row r="177">
          <cell r="A177">
            <v>2175</v>
          </cell>
          <cell r="B177" t="str">
            <v>COR2175</v>
          </cell>
          <cell r="C177" t="str">
            <v>Evaluation of the Addition of the GB Country Prefix to all Network Operator (NOW) VAT Numbers for Invoicing</v>
          </cell>
          <cell r="E177" t="str">
            <v>BE-CLSD</v>
          </cell>
          <cell r="F177">
            <v>40730</v>
          </cell>
          <cell r="G177">
            <v>0</v>
          </cell>
          <cell r="H177">
            <v>40613</v>
          </cell>
          <cell r="J177">
            <v>0</v>
          </cell>
          <cell r="N177" t="str">
            <v>Workload Meeting 16/03/11</v>
          </cell>
          <cell r="O177" t="str">
            <v>Dave Turpin</v>
          </cell>
          <cell r="P177" t="str">
            <v>BI</v>
          </cell>
          <cell r="Q177" t="str">
            <v>CLOSED</v>
          </cell>
          <cell r="R177">
            <v>0</v>
          </cell>
          <cell r="V177">
            <v>40683</v>
          </cell>
          <cell r="AE177">
            <v>0</v>
          </cell>
          <cell r="AF177">
            <v>6</v>
          </cell>
          <cell r="AG177"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178">
          <cell r="A178">
            <v>1000.1</v>
          </cell>
          <cell r="B178" t="str">
            <v>COR1000.10</v>
          </cell>
          <cell r="C178" t="str">
            <v>GRP EFT Globalscape File Transfer Solution</v>
          </cell>
          <cell r="E178" t="str">
            <v>PD-IMPD</v>
          </cell>
          <cell r="F178">
            <v>41057</v>
          </cell>
          <cell r="G178">
            <v>0</v>
          </cell>
          <cell r="H178">
            <v>40959</v>
          </cell>
          <cell r="J178">
            <v>0</v>
          </cell>
          <cell r="N178" t="str">
            <v>Workload Meeting 22/02/12</v>
          </cell>
          <cell r="O178" t="str">
            <v>Chris Fears</v>
          </cell>
          <cell r="P178" t="str">
            <v>BI</v>
          </cell>
          <cell r="Q178" t="str">
            <v>COMPLETE</v>
          </cell>
          <cell r="R178">
            <v>0</v>
          </cell>
          <cell r="AE178">
            <v>0</v>
          </cell>
          <cell r="AF178">
            <v>7</v>
          </cell>
          <cell r="AG178"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178" t="str">
            <v>IMPD</v>
          </cell>
          <cell r="AI178">
            <v>41057</v>
          </cell>
          <cell r="AO178">
            <v>41057</v>
          </cell>
        </row>
        <row r="179">
          <cell r="A179">
            <v>1001</v>
          </cell>
          <cell r="B179" t="str">
            <v>COR1001</v>
          </cell>
          <cell r="C179" t="str">
            <v>Gas Secure Networks</v>
          </cell>
          <cell r="E179" t="str">
            <v>PD-CLSD</v>
          </cell>
          <cell r="F179">
            <v>40956</v>
          </cell>
          <cell r="G179">
            <v>0</v>
          </cell>
          <cell r="H179">
            <v>39946</v>
          </cell>
          <cell r="I179">
            <v>39961</v>
          </cell>
          <cell r="J179">
            <v>0</v>
          </cell>
          <cell r="N179" t="str">
            <v>Workload Meeting 13/05/09</v>
          </cell>
          <cell r="O179" t="str">
            <v>Sat Kalsi</v>
          </cell>
          <cell r="P179" t="str">
            <v>BI</v>
          </cell>
          <cell r="Q179" t="str">
            <v>COMPLETE</v>
          </cell>
          <cell r="R179">
            <v>0</v>
          </cell>
          <cell r="AE179">
            <v>0</v>
          </cell>
          <cell r="AF179">
            <v>8</v>
          </cell>
          <cell r="AG179"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179" t="str">
            <v>CLSD</v>
          </cell>
          <cell r="AI179">
            <v>40956</v>
          </cell>
          <cell r="AO179">
            <v>40574</v>
          </cell>
          <cell r="AP179">
            <v>40956</v>
          </cell>
        </row>
        <row r="180">
          <cell r="A180">
            <v>1130</v>
          </cell>
          <cell r="B180" t="str">
            <v>COR1130</v>
          </cell>
          <cell r="C180" t="str">
            <v>Programme Management Software</v>
          </cell>
          <cell r="D180">
            <v>40522</v>
          </cell>
          <cell r="E180" t="str">
            <v>PD-CLSD</v>
          </cell>
          <cell r="F180">
            <v>40522</v>
          </cell>
          <cell r="G180">
            <v>0</v>
          </cell>
          <cell r="H180">
            <v>39491</v>
          </cell>
          <cell r="J180">
            <v>0</v>
          </cell>
          <cell r="N180" t="str">
            <v>Prioritisation Meeting 20/02/08</v>
          </cell>
          <cell r="O180" t="str">
            <v>Lorraine Cave</v>
          </cell>
          <cell r="P180" t="str">
            <v>BI</v>
          </cell>
          <cell r="Q180" t="str">
            <v>CLOSED</v>
          </cell>
          <cell r="R180">
            <v>0</v>
          </cell>
          <cell r="T180">
            <v>0</v>
          </cell>
          <cell r="U180">
            <v>39532</v>
          </cell>
          <cell r="V180">
            <v>39574</v>
          </cell>
          <cell r="W180">
            <v>39734</v>
          </cell>
          <cell r="X180">
            <v>39734</v>
          </cell>
          <cell r="Y180" t="str">
            <v>Ian Wilson</v>
          </cell>
          <cell r="AC180" t="str">
            <v>RCVD</v>
          </cell>
          <cell r="AD180">
            <v>40522</v>
          </cell>
          <cell r="AE180">
            <v>0</v>
          </cell>
          <cell r="AF180">
            <v>6</v>
          </cell>
          <cell r="AG180"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180" t="str">
            <v>CLSD</v>
          </cell>
          <cell r="AI180">
            <v>42928</v>
          </cell>
          <cell r="AJ180">
            <v>39517</v>
          </cell>
          <cell r="AK180">
            <v>39517</v>
          </cell>
          <cell r="AP180">
            <v>40939</v>
          </cell>
        </row>
        <row r="181">
          <cell r="A181">
            <v>1133</v>
          </cell>
          <cell r="B181" t="str">
            <v>COR1133</v>
          </cell>
          <cell r="C181" t="str">
            <v xml:space="preserve">DM Elective Service </v>
          </cell>
          <cell r="D181">
            <v>40168</v>
          </cell>
          <cell r="E181" t="str">
            <v>PD-CLSD</v>
          </cell>
          <cell r="F181">
            <v>42474</v>
          </cell>
          <cell r="G181">
            <v>0</v>
          </cell>
          <cell r="H181">
            <v>39673</v>
          </cell>
          <cell r="J181">
            <v>0</v>
          </cell>
          <cell r="K181" t="str">
            <v>ALL</v>
          </cell>
          <cell r="M181" t="str">
            <v>Joel Martin</v>
          </cell>
          <cell r="N181" t="str">
            <v>Prioritisation Meeting 13/08/08</v>
          </cell>
          <cell r="O181" t="str">
            <v>Lorraine Cave</v>
          </cell>
          <cell r="P181" t="str">
            <v>CR</v>
          </cell>
          <cell r="Q181" t="str">
            <v>CLOSED</v>
          </cell>
          <cell r="R181">
            <v>1</v>
          </cell>
          <cell r="T181">
            <v>58000</v>
          </cell>
          <cell r="U181">
            <v>39748</v>
          </cell>
          <cell r="V181">
            <v>39762</v>
          </cell>
          <cell r="W181">
            <v>39912</v>
          </cell>
          <cell r="X181">
            <v>39912</v>
          </cell>
          <cell r="Y181" t="str">
            <v>XM2 Review Meeting 31/03/09</v>
          </cell>
          <cell r="Z181">
            <v>522390</v>
          </cell>
          <cell r="AC181" t="str">
            <v>SENT</v>
          </cell>
          <cell r="AD181">
            <v>40198</v>
          </cell>
          <cell r="AE181">
            <v>1</v>
          </cell>
          <cell r="AF181">
            <v>4</v>
          </cell>
          <cell r="AG18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181" t="str">
            <v>CLSD</v>
          </cell>
          <cell r="AI181">
            <v>40504</v>
          </cell>
          <cell r="AJ181">
            <v>39692</v>
          </cell>
          <cell r="AK181">
            <v>39692</v>
          </cell>
          <cell r="AL181">
            <v>40185</v>
          </cell>
          <cell r="AM181">
            <v>40200</v>
          </cell>
          <cell r="AN181">
            <v>40200</v>
          </cell>
          <cell r="AO181">
            <v>40504</v>
          </cell>
          <cell r="AP181">
            <v>40939</v>
          </cell>
        </row>
        <row r="182">
          <cell r="A182">
            <v>2011</v>
          </cell>
          <cell r="B182" t="str">
            <v>COR2011</v>
          </cell>
          <cell r="C182" t="str">
            <v>SPAA Creation of Product Id</v>
          </cell>
          <cell r="E182" t="str">
            <v>PD-CLSD</v>
          </cell>
          <cell r="F182">
            <v>40918</v>
          </cell>
          <cell r="G182">
            <v>0</v>
          </cell>
          <cell r="H182">
            <v>40365</v>
          </cell>
          <cell r="I182">
            <v>40396</v>
          </cell>
          <cell r="J182">
            <v>0</v>
          </cell>
          <cell r="K182" t="str">
            <v>ADN</v>
          </cell>
          <cell r="M182" t="str">
            <v>Simon Trivella</v>
          </cell>
          <cell r="N182" t="str">
            <v>Workload Meeting 01/09/10</v>
          </cell>
          <cell r="O182" t="str">
            <v>Dave Turpin</v>
          </cell>
          <cell r="P182" t="str">
            <v>CO</v>
          </cell>
          <cell r="Q182" t="str">
            <v>CLOSED</v>
          </cell>
          <cell r="R182">
            <v>1</v>
          </cell>
          <cell r="T182">
            <v>0</v>
          </cell>
          <cell r="U182">
            <v>40417</v>
          </cell>
          <cell r="AE182">
            <v>0</v>
          </cell>
          <cell r="AF182">
            <v>3</v>
          </cell>
          <cell r="AG182"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182" t="str">
            <v>CLSD</v>
          </cell>
          <cell r="AI182">
            <v>40918</v>
          </cell>
          <cell r="AJ182">
            <v>40417</v>
          </cell>
          <cell r="AK182">
            <v>40417</v>
          </cell>
        </row>
        <row r="183">
          <cell r="A183">
            <v>2020</v>
          </cell>
          <cell r="B183" t="str">
            <v>COR2020</v>
          </cell>
          <cell r="C183" t="str">
            <v>Testing Tool</v>
          </cell>
          <cell r="D183">
            <v>40794</v>
          </cell>
          <cell r="E183" t="str">
            <v>PD-CLSD</v>
          </cell>
          <cell r="F183">
            <v>41451</v>
          </cell>
          <cell r="G183">
            <v>0</v>
          </cell>
          <cell r="H183">
            <v>40381</v>
          </cell>
          <cell r="I183">
            <v>40527</v>
          </cell>
          <cell r="J183">
            <v>0</v>
          </cell>
          <cell r="N183" t="str">
            <v>Workload Meeting 28/07/10</v>
          </cell>
          <cell r="O183" t="str">
            <v>Andy Earnshaw</v>
          </cell>
          <cell r="P183" t="str">
            <v>BI</v>
          </cell>
          <cell r="Q183" t="str">
            <v>COMPLETE</v>
          </cell>
          <cell r="R183">
            <v>0</v>
          </cell>
          <cell r="U183">
            <v>40519</v>
          </cell>
          <cell r="V183">
            <v>40724</v>
          </cell>
          <cell r="W183">
            <v>40794</v>
          </cell>
          <cell r="X183">
            <v>40794</v>
          </cell>
          <cell r="Y183" t="str">
            <v>Lee Foster</v>
          </cell>
          <cell r="AC183" t="str">
            <v>RCVD</v>
          </cell>
          <cell r="AD183">
            <v>40794</v>
          </cell>
          <cell r="AE183">
            <v>0</v>
          </cell>
          <cell r="AF183">
            <v>6</v>
          </cell>
          <cell r="AG183"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183" t="str">
            <v>CLSD</v>
          </cell>
          <cell r="AI183">
            <v>41451</v>
          </cell>
          <cell r="AJ183">
            <v>40519</v>
          </cell>
          <cell r="AK183">
            <v>40519</v>
          </cell>
          <cell r="AO183">
            <v>40939</v>
          </cell>
          <cell r="AP183">
            <v>41089</v>
          </cell>
        </row>
        <row r="184">
          <cell r="A184">
            <v>2029</v>
          </cell>
          <cell r="B184" t="str">
            <v>COR2029</v>
          </cell>
          <cell r="C184" t="str">
            <v>Improving the availability of meter read history &amp; asset information</v>
          </cell>
          <cell r="D184">
            <v>40599</v>
          </cell>
          <cell r="E184" t="str">
            <v>PD-CLSD</v>
          </cell>
          <cell r="F184">
            <v>41285</v>
          </cell>
          <cell r="G184">
            <v>1</v>
          </cell>
          <cell r="H184">
            <v>40392</v>
          </cell>
          <cell r="I184">
            <v>40421</v>
          </cell>
          <cell r="J184">
            <v>0</v>
          </cell>
          <cell r="K184" t="str">
            <v>ADN</v>
          </cell>
          <cell r="M184" t="str">
            <v>Alan Raper</v>
          </cell>
          <cell r="N184" t="str">
            <v>Workload Meeting 04/08/10</v>
          </cell>
          <cell r="O184" t="str">
            <v>Lorraine Cave</v>
          </cell>
          <cell r="P184" t="str">
            <v>CO</v>
          </cell>
          <cell r="Q184" t="str">
            <v>COMPLETE</v>
          </cell>
          <cell r="R184">
            <v>1</v>
          </cell>
          <cell r="T184">
            <v>6954</v>
          </cell>
          <cell r="U184">
            <v>40479</v>
          </cell>
          <cell r="V184">
            <v>40493</v>
          </cell>
          <cell r="W184">
            <v>40578</v>
          </cell>
          <cell r="X184">
            <v>40578</v>
          </cell>
          <cell r="Y184" t="str">
            <v>XM2 Review Meeting 01/02/11</v>
          </cell>
          <cell r="Z184">
            <v>38510</v>
          </cell>
          <cell r="AC184" t="str">
            <v>SENT</v>
          </cell>
          <cell r="AD184">
            <v>40610</v>
          </cell>
          <cell r="AE184">
            <v>0</v>
          </cell>
          <cell r="AF184">
            <v>3</v>
          </cell>
          <cell r="AG18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184" t="str">
            <v>CLSD</v>
          </cell>
          <cell r="AI184">
            <v>41285</v>
          </cell>
          <cell r="AJ184">
            <v>40476</v>
          </cell>
          <cell r="AK184">
            <v>40476</v>
          </cell>
          <cell r="AL184">
            <v>40613</v>
          </cell>
          <cell r="AM184">
            <v>40610</v>
          </cell>
          <cell r="AN184">
            <v>40610</v>
          </cell>
          <cell r="AO184">
            <v>40697</v>
          </cell>
          <cell r="AP184">
            <v>40939</v>
          </cell>
        </row>
        <row r="185">
          <cell r="A185">
            <v>2061</v>
          </cell>
          <cell r="B185" t="str">
            <v>COR2061</v>
          </cell>
          <cell r="C185" t="str">
            <v>PACE</v>
          </cell>
          <cell r="E185" t="str">
            <v>CO-CLSD</v>
          </cell>
          <cell r="F185">
            <v>41197</v>
          </cell>
          <cell r="G185">
            <v>0</v>
          </cell>
          <cell r="H185">
            <v>40616</v>
          </cell>
          <cell r="J185">
            <v>0</v>
          </cell>
          <cell r="N185" t="str">
            <v>Workload Meeting 16/03/11</v>
          </cell>
          <cell r="O185" t="str">
            <v>Lorraine Cave</v>
          </cell>
          <cell r="P185" t="str">
            <v>BI</v>
          </cell>
          <cell r="Q185" t="str">
            <v>CLOSED</v>
          </cell>
          <cell r="R185">
            <v>0</v>
          </cell>
          <cell r="S185">
            <v>41197</v>
          </cell>
          <cell r="AE185">
            <v>0</v>
          </cell>
          <cell r="AF185">
            <v>6</v>
          </cell>
          <cell r="AG185"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186">
          <cell r="A186">
            <v>2064</v>
          </cell>
          <cell r="B186" t="str">
            <v>COR2064</v>
          </cell>
          <cell r="C186" t="str">
            <v>Migration of Demand Estimation Service</v>
          </cell>
          <cell r="D186">
            <v>40533</v>
          </cell>
          <cell r="E186" t="str">
            <v>PD-CLSD</v>
          </cell>
          <cell r="F186">
            <v>41109</v>
          </cell>
          <cell r="G186">
            <v>0</v>
          </cell>
          <cell r="H186">
            <v>40438</v>
          </cell>
          <cell r="J186">
            <v>0</v>
          </cell>
          <cell r="N186" t="str">
            <v>Workload Meeting 22/09/10</v>
          </cell>
          <cell r="O186" t="str">
            <v>Dave Turpin</v>
          </cell>
          <cell r="P186" t="str">
            <v>BI</v>
          </cell>
          <cell r="Q186" t="str">
            <v>COMPLETE</v>
          </cell>
          <cell r="R186">
            <v>0</v>
          </cell>
          <cell r="AE186">
            <v>0</v>
          </cell>
          <cell r="AF186">
            <v>6</v>
          </cell>
          <cell r="AG186"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186" t="str">
            <v>CLSD</v>
          </cell>
          <cell r="AI186">
            <v>41109</v>
          </cell>
          <cell r="AO186">
            <v>40909</v>
          </cell>
          <cell r="AP186">
            <v>41108</v>
          </cell>
        </row>
        <row r="187">
          <cell r="A187">
            <v>3093</v>
          </cell>
          <cell r="B187" t="str">
            <v>COR3093</v>
          </cell>
          <cell r="C187" t="str">
            <v>SGN Monthly DVD Market Sector Code Report – add Current Supplier Name</v>
          </cell>
          <cell r="E187" t="str">
            <v>BE-CLSD</v>
          </cell>
          <cell r="F187">
            <v>41472</v>
          </cell>
          <cell r="G187">
            <v>0</v>
          </cell>
          <cell r="H187">
            <v>41444</v>
          </cell>
          <cell r="I187">
            <v>41457</v>
          </cell>
          <cell r="J187">
            <v>0</v>
          </cell>
          <cell r="K187" t="str">
            <v>NNW</v>
          </cell>
          <cell r="L187" t="str">
            <v>SGN</v>
          </cell>
          <cell r="M187" t="str">
            <v>Joel Martin</v>
          </cell>
          <cell r="N187" t="str">
            <v>Discussed with and allocated to LC in lieu of a Workload meeting. Issued to all internal recipients.</v>
          </cell>
          <cell r="O187" t="str">
            <v>Lorraine Cave</v>
          </cell>
          <cell r="P187" t="str">
            <v>CO</v>
          </cell>
          <cell r="Q187" t="str">
            <v>CLOSED</v>
          </cell>
          <cell r="R187">
            <v>1</v>
          </cell>
          <cell r="S187">
            <v>41486</v>
          </cell>
          <cell r="U187">
            <v>41472</v>
          </cell>
          <cell r="V187">
            <v>41486</v>
          </cell>
          <cell r="AE187">
            <v>0</v>
          </cell>
          <cell r="AF187">
            <v>5</v>
          </cell>
          <cell r="AG187" t="str">
            <v>31/07/2013 - AT COR CLOSED BY JOEL MARTIN</v>
          </cell>
          <cell r="AJ187">
            <v>41471</v>
          </cell>
        </row>
        <row r="188">
          <cell r="A188">
            <v>1154.1400000000001</v>
          </cell>
          <cell r="B188" t="str">
            <v>COR1154.14</v>
          </cell>
          <cell r="C188" t="str">
            <v>High Level Design, Build &amp; Implement</v>
          </cell>
          <cell r="E188" t="str">
            <v>CO-RCVD</v>
          </cell>
          <cell r="F188">
            <v>41437</v>
          </cell>
          <cell r="G188">
            <v>0</v>
          </cell>
          <cell r="H188">
            <v>41437</v>
          </cell>
          <cell r="J188">
            <v>0</v>
          </cell>
          <cell r="O188" t="str">
            <v>Andy Watson</v>
          </cell>
          <cell r="P188" t="str">
            <v>CO</v>
          </cell>
          <cell r="Q188" t="str">
            <v>LIVE</v>
          </cell>
          <cell r="R188">
            <v>0</v>
          </cell>
          <cell r="AE188">
            <v>0</v>
          </cell>
          <cell r="AG188" t="str">
            <v>15/02/16: CM Updated PCC form - _x000D_
IP/DE were previously on hold (TBC) and now being moved to indicative. ‘Pen Test Complete – Production’ was auto-committed but the Workstream has replanned. IP/DE dates are now replanned and active with the programme plan._x000D_
Pen Test Complete – Production. Due to the focus required on Market Trials and demands upon resource, we need to have a Penetration Test to close off the Production Environment work not done in January, and as final round of testing prior to go-live._x000D_
_x000D_
16/10/15 EC: Update following Portfolio Plan Meeting, 15/10/15 - _x000D_
Market Trials L2 Readiness (Entry Assesment) completed on target date. _x000D_
Penetration Testing complete Pre-Production, completed on 9/10. _x000D_
DMTC 2.1 Complete and Market Trials L2, need PCC to commit dates._x000D_
UAT E2E Complete, update finish date until the end of March.</v>
          </cell>
        </row>
        <row r="189">
          <cell r="A189">
            <v>664</v>
          </cell>
          <cell r="B189" t="str">
            <v>COR0664</v>
          </cell>
          <cell r="C189" t="str">
            <v>Information Provision Capability Project  (formerly ODS Project)</v>
          </cell>
          <cell r="E189" t="str">
            <v>PD-CLSD</v>
          </cell>
          <cell r="F189">
            <v>40893</v>
          </cell>
          <cell r="G189">
            <v>0</v>
          </cell>
          <cell r="H189">
            <v>39153</v>
          </cell>
          <cell r="J189">
            <v>0</v>
          </cell>
          <cell r="N189" t="str">
            <v>Investment Committee</v>
          </cell>
          <cell r="O189" t="str">
            <v>Jane Rocky</v>
          </cell>
          <cell r="P189" t="str">
            <v>BI</v>
          </cell>
          <cell r="Q189" t="str">
            <v>CLOSED</v>
          </cell>
          <cell r="R189">
            <v>0</v>
          </cell>
          <cell r="AE189">
            <v>0</v>
          </cell>
          <cell r="AF189">
            <v>7</v>
          </cell>
          <cell r="AG189"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189" t="str">
            <v>IMPD</v>
          </cell>
          <cell r="AI189">
            <v>40893</v>
          </cell>
          <cell r="AO189">
            <v>40893</v>
          </cell>
          <cell r="AP189">
            <v>40923</v>
          </cell>
        </row>
        <row r="190">
          <cell r="A190">
            <v>3064</v>
          </cell>
          <cell r="B190" t="str">
            <v>COR3064</v>
          </cell>
          <cell r="C190" t="str">
            <v>MOD0430 – DCC Day 1 – GT Reporting for DCC Charging</v>
          </cell>
          <cell r="E190" t="str">
            <v>PD-CLSD</v>
          </cell>
          <cell r="F190">
            <v>42321</v>
          </cell>
          <cell r="G190">
            <v>0</v>
          </cell>
          <cell r="H190">
            <v>41409</v>
          </cell>
          <cell r="J190">
            <v>0</v>
          </cell>
          <cell r="K190" t="str">
            <v>ALL</v>
          </cell>
          <cell r="M190" t="str">
            <v>Joanna Ferguson</v>
          </cell>
          <cell r="N190" t="str">
            <v>Without going through a Workload meeting.  The CO was drafted by Lee Chambers and allocated upon formal submission by Network.</v>
          </cell>
          <cell r="P190" t="str">
            <v>CO</v>
          </cell>
          <cell r="Q190" t="str">
            <v>CLOSED</v>
          </cell>
          <cell r="R190">
            <v>1</v>
          </cell>
          <cell r="AE190">
            <v>0</v>
          </cell>
          <cell r="AF190">
            <v>42</v>
          </cell>
          <cell r="AG190"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190" t="str">
            <v>CLSD</v>
          </cell>
          <cell r="AI190">
            <v>42321</v>
          </cell>
          <cell r="AO190">
            <v>41916</v>
          </cell>
        </row>
        <row r="191">
          <cell r="A191">
            <v>2632</v>
          </cell>
          <cell r="B191" t="str">
            <v>COR2632</v>
          </cell>
          <cell r="C191" t="str">
            <v>New Connections – Interruptible Loads - MOD420</v>
          </cell>
          <cell r="D191">
            <v>41376</v>
          </cell>
          <cell r="E191" t="str">
            <v>PD-CLSD</v>
          </cell>
          <cell r="F191">
            <v>41590</v>
          </cell>
          <cell r="G191">
            <v>0</v>
          </cell>
          <cell r="H191">
            <v>41333</v>
          </cell>
          <cell r="I191">
            <v>41347</v>
          </cell>
          <cell r="J191">
            <v>0</v>
          </cell>
          <cell r="K191" t="str">
            <v>ADN</v>
          </cell>
          <cell r="M191" t="str">
            <v>Joel Martin</v>
          </cell>
          <cell r="N191" t="str">
            <v>Workload Meeting 06/03/13</v>
          </cell>
          <cell r="O191" t="str">
            <v>Lorraine Cave</v>
          </cell>
          <cell r="P191" t="str">
            <v>CO</v>
          </cell>
          <cell r="Q191" t="str">
            <v>COMPLETE</v>
          </cell>
          <cell r="R191">
            <v>0</v>
          </cell>
          <cell r="S191">
            <v>41590</v>
          </cell>
          <cell r="U191">
            <v>41372</v>
          </cell>
          <cell r="V191">
            <v>41368</v>
          </cell>
          <cell r="W191">
            <v>41368</v>
          </cell>
          <cell r="X191">
            <v>41368</v>
          </cell>
          <cell r="Y191" t="str">
            <v>Post Pre-Sanc Email Approval 28/03/2013</v>
          </cell>
          <cell r="AC191" t="str">
            <v>PROD</v>
          </cell>
          <cell r="AD191">
            <v>41376</v>
          </cell>
          <cell r="AE191">
            <v>0</v>
          </cell>
          <cell r="AG191"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191" t="str">
            <v>CLSD</v>
          </cell>
          <cell r="AI191">
            <v>41590</v>
          </cell>
          <cell r="AJ191">
            <v>41361</v>
          </cell>
          <cell r="AP191">
            <v>41382</v>
          </cell>
        </row>
        <row r="192">
          <cell r="A192">
            <v>1760</v>
          </cell>
          <cell r="B192" t="str">
            <v>COR1760</v>
          </cell>
          <cell r="C192" t="str">
            <v>Enabling the Assignment of a Partial Quantity of Registered NTS Exit (Flat) Capacity</v>
          </cell>
          <cell r="E192" t="str">
            <v>BE-CLSD</v>
          </cell>
          <cell r="F192">
            <v>41544</v>
          </cell>
          <cell r="G192">
            <v>0</v>
          </cell>
          <cell r="H192">
            <v>40291</v>
          </cell>
          <cell r="I192">
            <v>40308</v>
          </cell>
          <cell r="J192">
            <v>0</v>
          </cell>
          <cell r="K192" t="str">
            <v>TNO</v>
          </cell>
          <cell r="M192" t="str">
            <v>Sean McGoldrick</v>
          </cell>
          <cell r="N192" t="str">
            <v>Workload Meeting 28/04/10</v>
          </cell>
          <cell r="O192" t="str">
            <v>Andy Simpson</v>
          </cell>
          <cell r="P192" t="str">
            <v>CO</v>
          </cell>
          <cell r="Q192" t="str">
            <v>CLOSED</v>
          </cell>
          <cell r="R192">
            <v>1</v>
          </cell>
          <cell r="T192">
            <v>84922</v>
          </cell>
          <cell r="U192">
            <v>40354</v>
          </cell>
          <cell r="V192">
            <v>40368</v>
          </cell>
          <cell r="W192">
            <v>40508</v>
          </cell>
          <cell r="X192">
            <v>40508</v>
          </cell>
          <cell r="Y192" t="str">
            <v>Extraordinary XM2 Review Meeting &amp; Extraordinary XEC Meeting, both on 26/11/10</v>
          </cell>
          <cell r="Z192">
            <v>420608</v>
          </cell>
          <cell r="AE192">
            <v>0</v>
          </cell>
          <cell r="AF192">
            <v>5</v>
          </cell>
          <cell r="AG192"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192">
            <v>40352</v>
          </cell>
          <cell r="AK192">
            <v>40352</v>
          </cell>
        </row>
        <row r="193">
          <cell r="A193">
            <v>1806</v>
          </cell>
          <cell r="B193" t="str">
            <v>COR1806</v>
          </cell>
          <cell r="C193" t="str">
            <v>Internet Access to Data – Replacement Project</v>
          </cell>
          <cell r="D193">
            <v>40645</v>
          </cell>
          <cell r="E193" t="str">
            <v>PD-CLSD</v>
          </cell>
          <cell r="F193">
            <v>41338</v>
          </cell>
          <cell r="G193">
            <v>0</v>
          </cell>
          <cell r="H193">
            <v>40150</v>
          </cell>
          <cell r="I193">
            <v>40165</v>
          </cell>
          <cell r="J193">
            <v>0</v>
          </cell>
          <cell r="N193" t="str">
            <v>Workload Meeting 09/12/09</v>
          </cell>
          <cell r="O193" t="str">
            <v>Sat Kalsi</v>
          </cell>
          <cell r="P193" t="str">
            <v>BI</v>
          </cell>
          <cell r="Q193" t="str">
            <v>COMPLETE</v>
          </cell>
          <cell r="R193">
            <v>0</v>
          </cell>
          <cell r="U193">
            <v>40165</v>
          </cell>
          <cell r="V193">
            <v>40170</v>
          </cell>
          <cell r="W193">
            <v>40648</v>
          </cell>
          <cell r="X193">
            <v>40648</v>
          </cell>
          <cell r="AC193" t="str">
            <v>RCVD</v>
          </cell>
          <cell r="AD193">
            <v>40645</v>
          </cell>
          <cell r="AE193">
            <v>0</v>
          </cell>
          <cell r="AF193">
            <v>8</v>
          </cell>
          <cell r="AG193"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193" t="str">
            <v>CLSD</v>
          </cell>
          <cell r="AI193">
            <v>41338</v>
          </cell>
          <cell r="AJ193">
            <v>40165</v>
          </cell>
          <cell r="AK193">
            <v>40165</v>
          </cell>
          <cell r="AO193">
            <v>40929</v>
          </cell>
        </row>
        <row r="194">
          <cell r="A194">
            <v>1154.08</v>
          </cell>
          <cell r="B194" t="str">
            <v>COR1154.08</v>
          </cell>
          <cell r="C194" t="str">
            <v>Sourcing</v>
          </cell>
          <cell r="E194" t="str">
            <v>PD-CLSD</v>
          </cell>
          <cell r="F194">
            <v>41373</v>
          </cell>
          <cell r="G194">
            <v>0</v>
          </cell>
          <cell r="H194">
            <v>41178</v>
          </cell>
          <cell r="I194">
            <v>41192</v>
          </cell>
          <cell r="J194">
            <v>0</v>
          </cell>
          <cell r="N194" t="str">
            <v>Workload Meeting 26/09/12</v>
          </cell>
          <cell r="O194" t="str">
            <v>Andy Watson</v>
          </cell>
          <cell r="P194" t="str">
            <v>BI</v>
          </cell>
          <cell r="Q194" t="str">
            <v>COMPLETE</v>
          </cell>
          <cell r="R194">
            <v>0</v>
          </cell>
          <cell r="AE194">
            <v>0</v>
          </cell>
          <cell r="AF194">
            <v>7</v>
          </cell>
          <cell r="AG19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4" t="str">
            <v>CLSD</v>
          </cell>
          <cell r="AI194">
            <v>41373</v>
          </cell>
        </row>
        <row r="195">
          <cell r="A195">
            <v>1154.0899999999999</v>
          </cell>
          <cell r="B195" t="str">
            <v>COR1154.09</v>
          </cell>
          <cell r="C195" t="str">
            <v>Resources</v>
          </cell>
          <cell r="E195" t="str">
            <v>PD-CLSD</v>
          </cell>
          <cell r="F195">
            <v>41373</v>
          </cell>
          <cell r="G195">
            <v>0</v>
          </cell>
          <cell r="H195">
            <v>41178</v>
          </cell>
          <cell r="I195">
            <v>41192</v>
          </cell>
          <cell r="J195">
            <v>0</v>
          </cell>
          <cell r="N195" t="str">
            <v>Workload Meeting 26/09/12</v>
          </cell>
          <cell r="O195" t="str">
            <v>Andy Watson</v>
          </cell>
          <cell r="P195" t="str">
            <v>BI</v>
          </cell>
          <cell r="Q195" t="str">
            <v>COMPLETE</v>
          </cell>
          <cell r="R195">
            <v>0</v>
          </cell>
          <cell r="AE195">
            <v>0</v>
          </cell>
          <cell r="AF195">
            <v>7</v>
          </cell>
          <cell r="AG19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5" t="str">
            <v>CLSD</v>
          </cell>
          <cell r="AI195">
            <v>41373</v>
          </cell>
        </row>
        <row r="196">
          <cell r="A196">
            <v>1154.0999999999999</v>
          </cell>
          <cell r="B196" t="str">
            <v>COR1154.10</v>
          </cell>
          <cell r="C196" t="str">
            <v>Accommodation</v>
          </cell>
          <cell r="E196" t="str">
            <v>PD-CLSD</v>
          </cell>
          <cell r="F196">
            <v>41373</v>
          </cell>
          <cell r="G196">
            <v>0</v>
          </cell>
          <cell r="H196">
            <v>41178</v>
          </cell>
          <cell r="I196">
            <v>41192</v>
          </cell>
          <cell r="J196">
            <v>0</v>
          </cell>
          <cell r="N196" t="str">
            <v>Workload Meeting 26/09/12</v>
          </cell>
          <cell r="O196" t="str">
            <v>Andy Watson</v>
          </cell>
          <cell r="P196" t="str">
            <v>BI</v>
          </cell>
          <cell r="Q196" t="str">
            <v>COMPLETE</v>
          </cell>
          <cell r="R196">
            <v>0</v>
          </cell>
          <cell r="AE196">
            <v>0</v>
          </cell>
          <cell r="AF196">
            <v>7</v>
          </cell>
          <cell r="AG19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6" t="str">
            <v>CLSD</v>
          </cell>
          <cell r="AI196">
            <v>41373</v>
          </cell>
        </row>
        <row r="197">
          <cell r="A197">
            <v>1154.1099999999999</v>
          </cell>
          <cell r="B197" t="str">
            <v>COR1154.11</v>
          </cell>
          <cell r="C197" t="str">
            <v>Implementation Sequencing</v>
          </cell>
          <cell r="E197" t="str">
            <v>PD-CLSD</v>
          </cell>
          <cell r="F197">
            <v>41373</v>
          </cell>
          <cell r="G197">
            <v>0</v>
          </cell>
          <cell r="H197">
            <v>41178</v>
          </cell>
          <cell r="I197">
            <v>41192</v>
          </cell>
          <cell r="J197">
            <v>0</v>
          </cell>
          <cell r="N197" t="str">
            <v>Workload Meeting 26/09/12</v>
          </cell>
          <cell r="O197" t="str">
            <v>Andy Watson</v>
          </cell>
          <cell r="P197" t="str">
            <v>BI</v>
          </cell>
          <cell r="Q197" t="str">
            <v>COMPLETE</v>
          </cell>
          <cell r="R197">
            <v>0</v>
          </cell>
          <cell r="U197">
            <v>41200</v>
          </cell>
          <cell r="W197">
            <v>41298</v>
          </cell>
          <cell r="AE197">
            <v>0</v>
          </cell>
          <cell r="AF197">
            <v>7</v>
          </cell>
          <cell r="AG197"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197" t="str">
            <v>CLSD</v>
          </cell>
          <cell r="AI197">
            <v>41373</v>
          </cell>
          <cell r="AJ197">
            <v>41200</v>
          </cell>
        </row>
        <row r="198">
          <cell r="A198">
            <v>2420</v>
          </cell>
          <cell r="B198" t="str">
            <v>COR2420</v>
          </cell>
          <cell r="C198" t="str">
            <v>Quantity Holder - 'Rollover' Amendment</v>
          </cell>
          <cell r="D198">
            <v>41001</v>
          </cell>
          <cell r="E198" t="str">
            <v>PD-CLSD</v>
          </cell>
          <cell r="F198">
            <v>41102</v>
          </cell>
          <cell r="G198">
            <v>1</v>
          </cell>
          <cell r="H198">
            <v>40932</v>
          </cell>
          <cell r="I198">
            <v>40946</v>
          </cell>
          <cell r="J198">
            <v>0</v>
          </cell>
          <cell r="K198" t="str">
            <v>TNO</v>
          </cell>
          <cell r="M198" t="str">
            <v>Sean McGoldrick</v>
          </cell>
          <cell r="N198" t="str">
            <v>Workload Meeting 25/01/12</v>
          </cell>
          <cell r="O198" t="str">
            <v>Andy Simpson</v>
          </cell>
          <cell r="P198" t="str">
            <v>CO</v>
          </cell>
          <cell r="Q198" t="str">
            <v>COMPLETE</v>
          </cell>
          <cell r="R198">
            <v>1</v>
          </cell>
          <cell r="U198">
            <v>40961</v>
          </cell>
          <cell r="V198">
            <v>40975</v>
          </cell>
          <cell r="W198">
            <v>40995</v>
          </cell>
          <cell r="X198">
            <v>40995</v>
          </cell>
          <cell r="Y198" t="str">
            <v>Pre Sanction Review Meeting 20/03/12</v>
          </cell>
          <cell r="AC198" t="str">
            <v>SENT</v>
          </cell>
          <cell r="AD198">
            <v>41010</v>
          </cell>
          <cell r="AE198">
            <v>0</v>
          </cell>
          <cell r="AF198">
            <v>5</v>
          </cell>
          <cell r="AG198"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198" t="str">
            <v>CLSD</v>
          </cell>
          <cell r="AI198">
            <v>41102</v>
          </cell>
          <cell r="AJ198">
            <v>40960</v>
          </cell>
          <cell r="AK198">
            <v>40960</v>
          </cell>
          <cell r="AL198">
            <v>41017</v>
          </cell>
          <cell r="AM198">
            <v>41010</v>
          </cell>
          <cell r="AN198">
            <v>41010</v>
          </cell>
          <cell r="AO198">
            <v>41074</v>
          </cell>
          <cell r="AP198">
            <v>41117</v>
          </cell>
        </row>
        <row r="199">
          <cell r="A199">
            <v>2557</v>
          </cell>
          <cell r="B199" t="str">
            <v>COR2557</v>
          </cell>
          <cell r="C199" t="str">
            <v>Revisions to the Metering Charges Pricing Module on Unique Sites</v>
          </cell>
          <cell r="D199">
            <v>41159</v>
          </cell>
          <cell r="E199" t="str">
            <v>PD-CLSD</v>
          </cell>
          <cell r="F199">
            <v>41912</v>
          </cell>
          <cell r="G199">
            <v>0</v>
          </cell>
          <cell r="H199">
            <v>40959</v>
          </cell>
          <cell r="I199">
            <v>40973</v>
          </cell>
          <cell r="J199">
            <v>0</v>
          </cell>
          <cell r="K199" t="str">
            <v>NNW</v>
          </cell>
          <cell r="L199" t="str">
            <v>NGD</v>
          </cell>
          <cell r="M199" t="str">
            <v>Ruth Thomas</v>
          </cell>
          <cell r="N199" t="str">
            <v>Workload Meeting 22/02/12</v>
          </cell>
          <cell r="O199" t="str">
            <v>Lorraine Cave</v>
          </cell>
          <cell r="P199" t="str">
            <v>CO</v>
          </cell>
          <cell r="Q199" t="str">
            <v>COMPLETE</v>
          </cell>
          <cell r="R199">
            <v>1</v>
          </cell>
          <cell r="S199">
            <v>41912</v>
          </cell>
          <cell r="U199">
            <v>41011</v>
          </cell>
          <cell r="V199">
            <v>41025</v>
          </cell>
          <cell r="W199">
            <v>41163</v>
          </cell>
          <cell r="X199">
            <v>41163</v>
          </cell>
          <cell r="Y199" t="str">
            <v>Pre Sanction meeting 04/09/12</v>
          </cell>
          <cell r="Z199">
            <v>24425</v>
          </cell>
          <cell r="AC199" t="str">
            <v>SENT</v>
          </cell>
          <cell r="AD199">
            <v>41165</v>
          </cell>
          <cell r="AE199">
            <v>0</v>
          </cell>
          <cell r="AF199">
            <v>5</v>
          </cell>
          <cell r="AG199"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199" t="str">
            <v>CLSD</v>
          </cell>
          <cell r="AI199">
            <v>41912</v>
          </cell>
          <cell r="AJ199">
            <v>41004</v>
          </cell>
          <cell r="AK199">
            <v>41004</v>
          </cell>
          <cell r="AL199">
            <v>41173</v>
          </cell>
          <cell r="AM199">
            <v>41165</v>
          </cell>
          <cell r="AO199">
            <v>41758</v>
          </cell>
        </row>
        <row r="200">
          <cell r="A200">
            <v>2563</v>
          </cell>
          <cell r="B200" t="str">
            <v>COR2563</v>
          </cell>
          <cell r="C200" t="str">
            <v>Implementation of LDZ System Entry Commodity Charge (UNC Mod 0391)</v>
          </cell>
          <cell r="D200">
            <v>41396</v>
          </cell>
          <cell r="E200" t="str">
            <v>PD-CLSD</v>
          </cell>
          <cell r="F200">
            <v>42026</v>
          </cell>
          <cell r="G200">
            <v>0</v>
          </cell>
          <cell r="H200">
            <v>40968</v>
          </cell>
          <cell r="I200">
            <v>40982</v>
          </cell>
          <cell r="J200">
            <v>0</v>
          </cell>
          <cell r="K200" t="str">
            <v>ADN</v>
          </cell>
          <cell r="M200" t="str">
            <v>Ruth Thomas</v>
          </cell>
          <cell r="N200" t="str">
            <v>Workload Meeting 07/03/12</v>
          </cell>
          <cell r="O200" t="str">
            <v>Lorraine Cave</v>
          </cell>
          <cell r="P200" t="str">
            <v>CO</v>
          </cell>
          <cell r="Q200" t="str">
            <v>COMPLETE</v>
          </cell>
          <cell r="R200">
            <v>1</v>
          </cell>
          <cell r="S200">
            <v>42026</v>
          </cell>
          <cell r="U200">
            <v>41071</v>
          </cell>
          <cell r="V200">
            <v>41085</v>
          </cell>
          <cell r="W200">
            <v>41395</v>
          </cell>
          <cell r="Y200" t="str">
            <v>Pre Sanction Review Meeting 23/04/13</v>
          </cell>
          <cell r="Z200">
            <v>46650</v>
          </cell>
          <cell r="AC200" t="str">
            <v>SENT</v>
          </cell>
          <cell r="AD200">
            <v>41397</v>
          </cell>
          <cell r="AE200">
            <v>0</v>
          </cell>
          <cell r="AF200">
            <v>3</v>
          </cell>
          <cell r="AG200"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200" t="str">
            <v>CLSD</v>
          </cell>
          <cell r="AI200">
            <v>42026</v>
          </cell>
          <cell r="AJ200">
            <v>41061</v>
          </cell>
          <cell r="AK200">
            <v>41061</v>
          </cell>
          <cell r="AL200">
            <v>41411</v>
          </cell>
        </row>
        <row r="201">
          <cell r="A201">
            <v>2564</v>
          </cell>
          <cell r="B201" t="str">
            <v>COR2564</v>
          </cell>
          <cell r="C201" t="str">
            <v>Additional Storage Arrays for Xoserve</v>
          </cell>
          <cell r="D201">
            <v>40981</v>
          </cell>
          <cell r="E201" t="str">
            <v>PA-CLSD</v>
          </cell>
          <cell r="F201">
            <v>41096</v>
          </cell>
          <cell r="G201">
            <v>0</v>
          </cell>
          <cell r="H201">
            <v>40969</v>
          </cell>
          <cell r="J201">
            <v>0</v>
          </cell>
          <cell r="N201" t="str">
            <v>Workload Meeting 07/03/12</v>
          </cell>
          <cell r="O201" t="str">
            <v>Andy Simpson</v>
          </cell>
          <cell r="P201" t="str">
            <v>BI</v>
          </cell>
          <cell r="Q201" t="str">
            <v>CLOSED</v>
          </cell>
          <cell r="R201">
            <v>0</v>
          </cell>
          <cell r="V201">
            <v>40981</v>
          </cell>
          <cell r="W201">
            <v>40981</v>
          </cell>
          <cell r="X201">
            <v>40981</v>
          </cell>
          <cell r="AC201" t="str">
            <v>RCVD</v>
          </cell>
          <cell r="AD201">
            <v>40981</v>
          </cell>
          <cell r="AE201">
            <v>0</v>
          </cell>
          <cell r="AF201">
            <v>7</v>
          </cell>
          <cell r="AG201"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201" t="str">
            <v>IMPD</v>
          </cell>
          <cell r="AI201">
            <v>41096</v>
          </cell>
          <cell r="AO201">
            <v>41096</v>
          </cell>
          <cell r="AP201">
            <v>41670</v>
          </cell>
        </row>
        <row r="202">
          <cell r="A202">
            <v>2583</v>
          </cell>
          <cell r="B202" t="str">
            <v>COR2583</v>
          </cell>
          <cell r="C202" t="str">
            <v>Theft of Gas &amp; Illegal Connections Production of process flow &amp; 'swim lane' diagrams</v>
          </cell>
          <cell r="E202" t="str">
            <v>EQ-CLSD</v>
          </cell>
          <cell r="F202">
            <v>41450</v>
          </cell>
          <cell r="G202">
            <v>0</v>
          </cell>
          <cell r="H202">
            <v>40981</v>
          </cell>
          <cell r="I202">
            <v>40995</v>
          </cell>
          <cell r="J202">
            <v>0</v>
          </cell>
          <cell r="K202" t="str">
            <v>NNW</v>
          </cell>
          <cell r="L202" t="str">
            <v>NGD</v>
          </cell>
          <cell r="M202" t="str">
            <v>Alan Raper</v>
          </cell>
          <cell r="N202" t="str">
            <v>Workload Meeting 21/03/12</v>
          </cell>
          <cell r="P202" t="str">
            <v>CO</v>
          </cell>
          <cell r="Q202" t="str">
            <v>CLOSED</v>
          </cell>
          <cell r="R202">
            <v>1</v>
          </cell>
          <cell r="AE202">
            <v>0</v>
          </cell>
          <cell r="AF202">
            <v>5</v>
          </cell>
          <cell r="AG202"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03">
          <cell r="A203">
            <v>2590</v>
          </cell>
          <cell r="B203" t="str">
            <v>COR2590</v>
          </cell>
          <cell r="C203" t="str">
            <v>Adding the Sub_Building_Name field to the SGN GSR Report</v>
          </cell>
          <cell r="E203" t="str">
            <v>BE-CLSD</v>
          </cell>
          <cell r="F203">
            <v>41415</v>
          </cell>
          <cell r="G203">
            <v>0</v>
          </cell>
          <cell r="H203">
            <v>40988</v>
          </cell>
          <cell r="I203">
            <v>41018</v>
          </cell>
          <cell r="J203">
            <v>0</v>
          </cell>
          <cell r="K203" t="str">
            <v>NNW</v>
          </cell>
          <cell r="L203" t="str">
            <v>SGN</v>
          </cell>
          <cell r="M203" t="str">
            <v>Joel Martin</v>
          </cell>
          <cell r="N203" t="str">
            <v>Workload Meeting 21/03/12</v>
          </cell>
          <cell r="O203" t="str">
            <v>Lorraine Cave</v>
          </cell>
          <cell r="P203" t="str">
            <v>CO</v>
          </cell>
          <cell r="Q203" t="str">
            <v>CLOSED</v>
          </cell>
          <cell r="R203">
            <v>1</v>
          </cell>
          <cell r="U203">
            <v>41037</v>
          </cell>
          <cell r="V203">
            <v>41051</v>
          </cell>
          <cell r="W203">
            <v>41073</v>
          </cell>
          <cell r="X203">
            <v>41073</v>
          </cell>
          <cell r="Y203" t="str">
            <v>Pre Sanction Review Meeting 06/06/12</v>
          </cell>
          <cell r="AE203">
            <v>0</v>
          </cell>
          <cell r="AF203">
            <v>5</v>
          </cell>
          <cell r="AG203"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03">
            <v>41037</v>
          </cell>
          <cell r="AK203">
            <v>41037</v>
          </cell>
        </row>
        <row r="204">
          <cell r="A204">
            <v>2935</v>
          </cell>
          <cell r="B204" t="str">
            <v>COR2935</v>
          </cell>
          <cell r="C204" t="str">
            <v>Voluntary Discontinuance Datafix</v>
          </cell>
          <cell r="D204">
            <v>41418</v>
          </cell>
          <cell r="E204" t="str">
            <v>PD-CLSD</v>
          </cell>
          <cell r="F204">
            <v>41677</v>
          </cell>
          <cell r="G204">
            <v>0</v>
          </cell>
          <cell r="H204">
            <v>41313</v>
          </cell>
          <cell r="I204">
            <v>41327</v>
          </cell>
          <cell r="J204">
            <v>0</v>
          </cell>
          <cell r="K204" t="str">
            <v>NNW</v>
          </cell>
          <cell r="L204" t="str">
            <v>NGT</v>
          </cell>
          <cell r="M204" t="str">
            <v>Sean McGoldrick</v>
          </cell>
          <cell r="N204" t="str">
            <v>Workload Meeting 13/02/13</v>
          </cell>
          <cell r="O204" t="str">
            <v>Andy Earnshaw</v>
          </cell>
          <cell r="P204" t="str">
            <v>CO</v>
          </cell>
          <cell r="Q204" t="str">
            <v>COMPLETE</v>
          </cell>
          <cell r="R204">
            <v>1</v>
          </cell>
          <cell r="U204">
            <v>41375</v>
          </cell>
          <cell r="V204">
            <v>41388</v>
          </cell>
          <cell r="W204">
            <v>41388</v>
          </cell>
          <cell r="Y204" t="str">
            <v>Pre-Sanc 23rd April 2013</v>
          </cell>
          <cell r="AC204" t="str">
            <v>SENT</v>
          </cell>
          <cell r="AD204">
            <v>41435</v>
          </cell>
          <cell r="AE204">
            <v>0</v>
          </cell>
          <cell r="AF204">
            <v>5</v>
          </cell>
          <cell r="AG204" t="str">
            <v>14/01/14 KB - Note from Julie Varney seeking clarification on the utilisation of the 12 day datafix allowance - CCN not authorised.</v>
          </cell>
          <cell r="AH204" t="str">
            <v>CLSD</v>
          </cell>
          <cell r="AI204">
            <v>41677</v>
          </cell>
          <cell r="AJ204">
            <v>41376</v>
          </cell>
          <cell r="AL204">
            <v>41435</v>
          </cell>
          <cell r="AM204">
            <v>41435</v>
          </cell>
          <cell r="AN204">
            <v>41435</v>
          </cell>
          <cell r="AO204">
            <v>41516</v>
          </cell>
          <cell r="AP204">
            <v>41687</v>
          </cell>
        </row>
        <row r="205">
          <cell r="A205">
            <v>2936</v>
          </cell>
          <cell r="B205" t="str">
            <v>COR2936</v>
          </cell>
          <cell r="C205" t="str">
            <v xml:space="preserve">Recall &amp; Termination Functionality </v>
          </cell>
          <cell r="E205" t="str">
            <v>BE-CLSD</v>
          </cell>
          <cell r="F205">
            <v>41327</v>
          </cell>
          <cell r="G205">
            <v>0</v>
          </cell>
          <cell r="H205">
            <v>41313</v>
          </cell>
          <cell r="I205">
            <v>41327</v>
          </cell>
          <cell r="J205">
            <v>0</v>
          </cell>
          <cell r="K205" t="str">
            <v>NNW</v>
          </cell>
          <cell r="L205" t="str">
            <v>NGT</v>
          </cell>
          <cell r="M205" t="str">
            <v>Sean McGoldrick</v>
          </cell>
          <cell r="N205" t="str">
            <v>Workload Meeting 13/02/13</v>
          </cell>
          <cell r="O205" t="str">
            <v>Andy Earnshaw</v>
          </cell>
          <cell r="P205" t="str">
            <v>CO</v>
          </cell>
          <cell r="Q205" t="str">
            <v>CLOSED</v>
          </cell>
          <cell r="R205">
            <v>1</v>
          </cell>
          <cell r="S205">
            <v>41458</v>
          </cell>
          <cell r="U205">
            <v>41458</v>
          </cell>
          <cell r="AE205">
            <v>0</v>
          </cell>
          <cell r="AF205">
            <v>5</v>
          </cell>
          <cell r="AG205" t="str">
            <v>03/07/2013 AT - BEO Received CHANGE REJECTED - "National Grid Transmission had decided that it will not be progressing with this Change Order. Therefore the Change Order has been cancelled – please close down this Change Order"- Julie Varney</v>
          </cell>
          <cell r="AJ205">
            <v>41376</v>
          </cell>
        </row>
        <row r="206">
          <cell r="A206">
            <v>1892</v>
          </cell>
          <cell r="B206" t="str">
            <v>COR1892</v>
          </cell>
          <cell r="C206" t="str">
            <v>Project Silver</v>
          </cell>
          <cell r="E206" t="str">
            <v>EQ-CLSD</v>
          </cell>
          <cell r="F206">
            <v>41338</v>
          </cell>
          <cell r="G206">
            <v>0</v>
          </cell>
          <cell r="H206">
            <v>40220</v>
          </cell>
          <cell r="J206">
            <v>0</v>
          </cell>
          <cell r="N206" t="str">
            <v>Workload Meeting 17/02/10</v>
          </cell>
          <cell r="O206" t="str">
            <v>Vicky Palmer</v>
          </cell>
          <cell r="P206" t="str">
            <v>BI</v>
          </cell>
          <cell r="Q206" t="str">
            <v>CLOSED</v>
          </cell>
          <cell r="R206">
            <v>0</v>
          </cell>
          <cell r="AE206">
            <v>0</v>
          </cell>
          <cell r="AF206">
            <v>6</v>
          </cell>
          <cell r="AG206"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207">
          <cell r="A207">
            <v>1893</v>
          </cell>
          <cell r="B207" t="str">
            <v>COR1893</v>
          </cell>
          <cell r="C207" t="str">
            <v>Further Roll Out of PACE</v>
          </cell>
          <cell r="D207">
            <v>40232</v>
          </cell>
          <cell r="E207" t="str">
            <v>PD-CLSD</v>
          </cell>
          <cell r="F207">
            <v>41592</v>
          </cell>
          <cell r="G207">
            <v>0</v>
          </cell>
          <cell r="H207">
            <v>40221</v>
          </cell>
          <cell r="I207">
            <v>40245</v>
          </cell>
          <cell r="J207">
            <v>0</v>
          </cell>
          <cell r="N207" t="str">
            <v>Workload Meeting 17/02/10</v>
          </cell>
          <cell r="O207" t="str">
            <v>Lorraine Cave</v>
          </cell>
          <cell r="P207" t="str">
            <v>BI</v>
          </cell>
          <cell r="Q207" t="str">
            <v>COMPLETE</v>
          </cell>
          <cell r="R207">
            <v>0</v>
          </cell>
          <cell r="U207">
            <v>40245</v>
          </cell>
          <cell r="V207">
            <v>40232</v>
          </cell>
          <cell r="W207">
            <v>40232</v>
          </cell>
          <cell r="X207">
            <v>40232</v>
          </cell>
          <cell r="Y207" t="str">
            <v>Dave Turpin</v>
          </cell>
          <cell r="AC207" t="str">
            <v>RCVD</v>
          </cell>
          <cell r="AD207">
            <v>40232</v>
          </cell>
          <cell r="AE207">
            <v>0</v>
          </cell>
          <cell r="AF207">
            <v>6</v>
          </cell>
          <cell r="AG207"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207" t="str">
            <v>CLSD</v>
          </cell>
          <cell r="AI207">
            <v>41592</v>
          </cell>
          <cell r="AJ207">
            <v>40245</v>
          </cell>
          <cell r="AK207">
            <v>40245</v>
          </cell>
          <cell r="AO207">
            <v>40487</v>
          </cell>
          <cell r="AP207">
            <v>40939</v>
          </cell>
        </row>
        <row r="208">
          <cell r="A208">
            <v>147</v>
          </cell>
          <cell r="B208" t="str">
            <v>?</v>
          </cell>
          <cell r="C208" t="str">
            <v>Ensure IAD Datalogger Information is Consistent with UK-Link (WPX0104)</v>
          </cell>
          <cell r="D208">
            <v>40645</v>
          </cell>
          <cell r="E208" t="str">
            <v>PD-CLSD</v>
          </cell>
          <cell r="F208">
            <v>41040</v>
          </cell>
          <cell r="G208">
            <v>0</v>
          </cell>
          <cell r="H208">
            <v>38861</v>
          </cell>
          <cell r="J208">
            <v>0</v>
          </cell>
          <cell r="O208" t="str">
            <v>Sat Kalsi</v>
          </cell>
          <cell r="P208" t="str">
            <v>CR</v>
          </cell>
          <cell r="Q208" t="str">
            <v>CLOSED</v>
          </cell>
          <cell r="R208">
            <v>0</v>
          </cell>
          <cell r="U208">
            <v>38929</v>
          </cell>
          <cell r="V208">
            <v>40514</v>
          </cell>
          <cell r="W208">
            <v>40648</v>
          </cell>
          <cell r="X208">
            <v>40648</v>
          </cell>
          <cell r="AC208" t="str">
            <v>RCVD</v>
          </cell>
          <cell r="AD208">
            <v>40645</v>
          </cell>
          <cell r="AE208">
            <v>0</v>
          </cell>
          <cell r="AF208">
            <v>6</v>
          </cell>
          <cell r="AG208"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208" t="str">
            <v>CLSD</v>
          </cell>
          <cell r="AI208">
            <v>41040</v>
          </cell>
          <cell r="AJ208">
            <v>38929</v>
          </cell>
          <cell r="AK208">
            <v>38929</v>
          </cell>
          <cell r="AO208">
            <v>40929</v>
          </cell>
          <cell r="AP208">
            <v>40973</v>
          </cell>
        </row>
        <row r="209">
          <cell r="A209">
            <v>962</v>
          </cell>
          <cell r="B209" t="str">
            <v>COR0962</v>
          </cell>
          <cell r="C209" t="str">
            <v>Query Services</v>
          </cell>
          <cell r="D209">
            <v>40073</v>
          </cell>
          <cell r="E209" t="str">
            <v>PA-CLSD</v>
          </cell>
          <cell r="F209">
            <v>41372</v>
          </cell>
          <cell r="G209">
            <v>0</v>
          </cell>
          <cell r="H209">
            <v>39377</v>
          </cell>
          <cell r="I209">
            <v>39616</v>
          </cell>
          <cell r="J209">
            <v>0</v>
          </cell>
          <cell r="N209" t="str">
            <v>Verbally by Steve Adcock (to Max Pemberton)</v>
          </cell>
          <cell r="O209" t="str">
            <v>Andy Simpson</v>
          </cell>
          <cell r="P209" t="str">
            <v>BI</v>
          </cell>
          <cell r="Q209" t="str">
            <v>CLOSED</v>
          </cell>
          <cell r="R209">
            <v>0</v>
          </cell>
          <cell r="U209">
            <v>39622</v>
          </cell>
          <cell r="V209">
            <v>39622</v>
          </cell>
          <cell r="W209">
            <v>40073</v>
          </cell>
          <cell r="X209">
            <v>40073</v>
          </cell>
          <cell r="Y209" t="str">
            <v>XEC</v>
          </cell>
          <cell r="AC209" t="str">
            <v>RCVD</v>
          </cell>
          <cell r="AD209">
            <v>40073</v>
          </cell>
          <cell r="AE209">
            <v>0</v>
          </cell>
          <cell r="AF209">
            <v>7</v>
          </cell>
          <cell r="AG209"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209" t="str">
            <v>PROD</v>
          </cell>
          <cell r="AI209">
            <v>41338</v>
          </cell>
          <cell r="AJ209">
            <v>39616</v>
          </cell>
          <cell r="AK209">
            <v>39616</v>
          </cell>
          <cell r="AO209">
            <v>41372</v>
          </cell>
          <cell r="AP209">
            <v>41670</v>
          </cell>
        </row>
        <row r="210">
          <cell r="A210">
            <v>965</v>
          </cell>
          <cell r="B210" t="str">
            <v>COR0965</v>
          </cell>
          <cell r="C210" t="str">
            <v xml:space="preserve">Batch Processing Solution for PAF Checking Address Quality </v>
          </cell>
          <cell r="D210">
            <v>40108</v>
          </cell>
          <cell r="E210" t="str">
            <v>PA-CLSD</v>
          </cell>
          <cell r="F210">
            <v>41238</v>
          </cell>
          <cell r="G210">
            <v>0</v>
          </cell>
          <cell r="H210">
            <v>39518</v>
          </cell>
          <cell r="J210">
            <v>0</v>
          </cell>
          <cell r="N210" t="str">
            <v>Vicky Palmer/Prioritisation Meeting 12/03/08</v>
          </cell>
          <cell r="O210" t="str">
            <v>Andy Simpson</v>
          </cell>
          <cell r="P210" t="str">
            <v>CR</v>
          </cell>
          <cell r="Q210" t="str">
            <v>CLOSED</v>
          </cell>
          <cell r="R210">
            <v>0</v>
          </cell>
          <cell r="W210">
            <v>40147</v>
          </cell>
          <cell r="X210">
            <v>40147</v>
          </cell>
          <cell r="Y210" t="str">
            <v>XEC</v>
          </cell>
          <cell r="AE210">
            <v>0</v>
          </cell>
          <cell r="AF210">
            <v>6</v>
          </cell>
          <cell r="AG210"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210" t="str">
            <v>IMPD</v>
          </cell>
          <cell r="AI210">
            <v>41238</v>
          </cell>
          <cell r="AO210">
            <v>41238</v>
          </cell>
          <cell r="AP210">
            <v>41670</v>
          </cell>
        </row>
        <row r="211">
          <cell r="A211">
            <v>3317</v>
          </cell>
          <cell r="B211" t="str">
            <v>COR3317</v>
          </cell>
          <cell r="C211" t="str">
            <v>New Report for Regulatory Reporting (SHQ)</v>
          </cell>
          <cell r="D211">
            <v>41716</v>
          </cell>
          <cell r="E211" t="str">
            <v>PD-CLSD</v>
          </cell>
          <cell r="F211">
            <v>41816</v>
          </cell>
          <cell r="G211">
            <v>0</v>
          </cell>
          <cell r="H211">
            <v>41675</v>
          </cell>
          <cell r="I211">
            <v>41688</v>
          </cell>
          <cell r="J211">
            <v>0</v>
          </cell>
          <cell r="K211" t="str">
            <v>NNW</v>
          </cell>
          <cell r="L211" t="str">
            <v>NGN</v>
          </cell>
          <cell r="M211" t="str">
            <v>Jo Ferguson</v>
          </cell>
          <cell r="N211" t="str">
            <v>ICAF 05/02/14</v>
          </cell>
          <cell r="O211" t="str">
            <v>Lorraine Cave</v>
          </cell>
          <cell r="P211" t="str">
            <v>CO</v>
          </cell>
          <cell r="Q211" t="str">
            <v>COMPLETE</v>
          </cell>
          <cell r="R211">
            <v>1</v>
          </cell>
          <cell r="S211">
            <v>41816</v>
          </cell>
          <cell r="U211">
            <v>41697</v>
          </cell>
          <cell r="V211">
            <v>41710</v>
          </cell>
          <cell r="W211">
            <v>41710</v>
          </cell>
          <cell r="Y211" t="str">
            <v>Pre-Sanction 11/03/2014</v>
          </cell>
          <cell r="Z211">
            <v>2069</v>
          </cell>
          <cell r="AC211" t="str">
            <v>SENT</v>
          </cell>
          <cell r="AD211">
            <v>41729</v>
          </cell>
          <cell r="AE211">
            <v>0</v>
          </cell>
          <cell r="AF211">
            <v>5</v>
          </cell>
          <cell r="AG211" t="str">
            <v>18/03/14 KB - Slight title change to align with more logical title contained with the CA provided by Jo Ferguson on 18/03/14.</v>
          </cell>
          <cell r="AH211" t="str">
            <v>CLSD</v>
          </cell>
          <cell r="AI211">
            <v>41816</v>
          </cell>
          <cell r="AJ211">
            <v>41695</v>
          </cell>
          <cell r="AL211">
            <v>41729</v>
          </cell>
          <cell r="AM211">
            <v>41729</v>
          </cell>
          <cell r="AN211">
            <v>41729</v>
          </cell>
          <cell r="AO211">
            <v>41730</v>
          </cell>
        </row>
        <row r="212">
          <cell r="A212">
            <v>3301</v>
          </cell>
          <cell r="B212" t="str">
            <v>COR3301</v>
          </cell>
          <cell r="C212" t="str">
            <v>MI for Shorthaul Charges</v>
          </cell>
          <cell r="D212">
            <v>41795</v>
          </cell>
          <cell r="E212" t="str">
            <v>PD-CLSD</v>
          </cell>
          <cell r="F212">
            <v>41967</v>
          </cell>
          <cell r="G212">
            <v>0</v>
          </cell>
          <cell r="H212">
            <v>41649</v>
          </cell>
          <cell r="I212">
            <v>41662</v>
          </cell>
          <cell r="J212">
            <v>0</v>
          </cell>
          <cell r="K212" t="str">
            <v>NNW</v>
          </cell>
          <cell r="L212" t="str">
            <v>NGT</v>
          </cell>
          <cell r="M212" t="str">
            <v>Sean McGoldrick</v>
          </cell>
          <cell r="N212" t="str">
            <v>ICAF Meeting 15/01/14</v>
          </cell>
          <cell r="O212" t="str">
            <v>Jessica Harris</v>
          </cell>
          <cell r="P212" t="str">
            <v>CO</v>
          </cell>
          <cell r="Q212" t="str">
            <v>COMPLETE</v>
          </cell>
          <cell r="R212">
            <v>1</v>
          </cell>
          <cell r="S212">
            <v>41967</v>
          </cell>
          <cell r="T212">
            <v>0</v>
          </cell>
          <cell r="U212">
            <v>41711</v>
          </cell>
          <cell r="V212">
            <v>41724</v>
          </cell>
          <cell r="W212">
            <v>41754</v>
          </cell>
          <cell r="Y212" t="str">
            <v>Pre Sanction Review Meeting 22/04/14</v>
          </cell>
          <cell r="Z212">
            <v>5600</v>
          </cell>
          <cell r="AC212" t="str">
            <v>SENT</v>
          </cell>
          <cell r="AD212">
            <v>41822</v>
          </cell>
          <cell r="AE212">
            <v>0</v>
          </cell>
          <cell r="AF212">
            <v>5</v>
          </cell>
          <cell r="AG212" t="str">
            <v>14/08/14 KB - Imp date of 07/08/14 advised by Jo Harze.</v>
          </cell>
          <cell r="AH212" t="str">
            <v>CLSD</v>
          </cell>
          <cell r="AI212">
            <v>41967</v>
          </cell>
          <cell r="AJ212">
            <v>41705</v>
          </cell>
          <cell r="AL212">
            <v>41808</v>
          </cell>
          <cell r="AM212">
            <v>41822</v>
          </cell>
          <cell r="AO212">
            <v>41858</v>
          </cell>
          <cell r="AP212">
            <v>41950</v>
          </cell>
        </row>
        <row r="213">
          <cell r="A213">
            <v>3286</v>
          </cell>
          <cell r="B213" t="str">
            <v>COR3286</v>
          </cell>
          <cell r="C213" t="str">
            <v>Supply Point Registration – Facilitation of Faster Switching</v>
          </cell>
          <cell r="D213">
            <v>41765</v>
          </cell>
          <cell r="E213" t="str">
            <v>PD-CLSD</v>
          </cell>
          <cell r="F213">
            <v>42423</v>
          </cell>
          <cell r="G213">
            <v>0</v>
          </cell>
          <cell r="H213">
            <v>41662</v>
          </cell>
          <cell r="I213">
            <v>41675</v>
          </cell>
          <cell r="J213">
            <v>1</v>
          </cell>
          <cell r="K213" t="str">
            <v>ADN</v>
          </cell>
          <cell r="M213" t="str">
            <v>Ruth Thomas</v>
          </cell>
          <cell r="N213" t="str">
            <v>ICAF Meeting 08/01/14</v>
          </cell>
          <cell r="O213" t="str">
            <v>Andy Simpson</v>
          </cell>
          <cell r="P213" t="str">
            <v>CO</v>
          </cell>
          <cell r="Q213" t="str">
            <v>COMPLETE</v>
          </cell>
          <cell r="R213">
            <v>1</v>
          </cell>
          <cell r="T213">
            <v>97717</v>
          </cell>
          <cell r="U213">
            <v>41684</v>
          </cell>
          <cell r="V213">
            <v>41698</v>
          </cell>
          <cell r="W213">
            <v>41760</v>
          </cell>
          <cell r="Y213" t="str">
            <v>Pre Sanction Review Meeting 29/04/14</v>
          </cell>
          <cell r="Z213">
            <v>897720</v>
          </cell>
          <cell r="AC213" t="str">
            <v>SENT</v>
          </cell>
          <cell r="AD213">
            <v>41778</v>
          </cell>
          <cell r="AE213">
            <v>0</v>
          </cell>
          <cell r="AF213">
            <v>3</v>
          </cell>
          <cell r="AG213"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213" t="str">
            <v>CLSD</v>
          </cell>
          <cell r="AI213">
            <v>42423</v>
          </cell>
          <cell r="AJ213">
            <v>41667</v>
          </cell>
          <cell r="AL213">
            <v>41779</v>
          </cell>
          <cell r="AM213">
            <v>41778</v>
          </cell>
          <cell r="AO213">
            <v>41953</v>
          </cell>
        </row>
        <row r="214">
          <cell r="A214">
            <v>2091</v>
          </cell>
          <cell r="B214" t="str">
            <v>COR2091</v>
          </cell>
          <cell r="C214" t="str">
            <v>AQ 2011</v>
          </cell>
          <cell r="D214">
            <v>40620</v>
          </cell>
          <cell r="E214" t="str">
            <v>PD-CLSD</v>
          </cell>
          <cell r="F214">
            <v>41338</v>
          </cell>
          <cell r="G214">
            <v>0</v>
          </cell>
          <cell r="H214">
            <v>40478</v>
          </cell>
          <cell r="I214">
            <v>40574</v>
          </cell>
          <cell r="J214">
            <v>0</v>
          </cell>
          <cell r="N214" t="str">
            <v>Workload Meeting 27/10/10</v>
          </cell>
          <cell r="O214" t="str">
            <v>Lorraine Cave</v>
          </cell>
          <cell r="P214" t="str">
            <v>BI</v>
          </cell>
          <cell r="Q214" t="str">
            <v>COMPLETE</v>
          </cell>
          <cell r="R214">
            <v>0</v>
          </cell>
          <cell r="U214">
            <v>40560</v>
          </cell>
          <cell r="V214">
            <v>40627</v>
          </cell>
          <cell r="W214">
            <v>40620</v>
          </cell>
          <cell r="X214">
            <v>40620</v>
          </cell>
          <cell r="AC214" t="str">
            <v>RCVD</v>
          </cell>
          <cell r="AD214">
            <v>40620</v>
          </cell>
          <cell r="AE214">
            <v>0</v>
          </cell>
          <cell r="AF214">
            <v>6</v>
          </cell>
          <cell r="AG214"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214" t="str">
            <v>CLSD</v>
          </cell>
          <cell r="AI214">
            <v>41338</v>
          </cell>
          <cell r="AJ214">
            <v>40560</v>
          </cell>
          <cell r="AK214">
            <v>40560</v>
          </cell>
          <cell r="AO214">
            <v>40823</v>
          </cell>
          <cell r="AP214">
            <v>40939</v>
          </cell>
        </row>
        <row r="215">
          <cell r="A215">
            <v>2134</v>
          </cell>
          <cell r="B215" t="str">
            <v>COR2134</v>
          </cell>
          <cell r="C215" t="str">
            <v>Fusion Gen Upgrade</v>
          </cell>
          <cell r="D215">
            <v>40701</v>
          </cell>
          <cell r="E215" t="str">
            <v>PD-CLSD</v>
          </cell>
          <cell r="F215">
            <v>40851</v>
          </cell>
          <cell r="G215">
            <v>0</v>
          </cell>
          <cell r="H215">
            <v>40500</v>
          </cell>
          <cell r="I215">
            <v>40633</v>
          </cell>
          <cell r="J215">
            <v>0</v>
          </cell>
          <cell r="N215" t="str">
            <v>Workload Meeting 24/11/10</v>
          </cell>
          <cell r="O215" t="str">
            <v>Chris Fears</v>
          </cell>
          <cell r="P215" t="str">
            <v>BI</v>
          </cell>
          <cell r="Q215" t="str">
            <v>COMPLETE</v>
          </cell>
          <cell r="R215">
            <v>0</v>
          </cell>
          <cell r="U215">
            <v>40721</v>
          </cell>
          <cell r="V215">
            <v>40701</v>
          </cell>
          <cell r="W215">
            <v>40701</v>
          </cell>
          <cell r="X215">
            <v>40701</v>
          </cell>
          <cell r="Y215" t="str">
            <v>XEC on 07/06/11</v>
          </cell>
          <cell r="AC215" t="str">
            <v>RCVD</v>
          </cell>
          <cell r="AD215">
            <v>40701</v>
          </cell>
          <cell r="AE215">
            <v>0</v>
          </cell>
          <cell r="AF215">
            <v>7</v>
          </cell>
          <cell r="AG215" t="str">
            <v>01/11/11 AK - Email rec'd from Christina McArthur stating "CPR 2134 Fusion Gen Upgrade was for the delivery of a impact assessment, work has been completed and a CCN is due to be submitted.  Therefore, I apologise that 2134 cannot be cancelled. A new COR 2432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215" t="str">
            <v>CLSD</v>
          </cell>
          <cell r="AI215">
            <v>40851</v>
          </cell>
          <cell r="AJ215">
            <v>40625</v>
          </cell>
          <cell r="AK215">
            <v>40625</v>
          </cell>
          <cell r="AO215">
            <v>40774</v>
          </cell>
          <cell r="AP215">
            <v>40851</v>
          </cell>
        </row>
        <row r="216">
          <cell r="A216">
            <v>2135</v>
          </cell>
          <cell r="B216" t="str">
            <v>COR2135</v>
          </cell>
          <cell r="C216" t="str">
            <v>Code Repository</v>
          </cell>
          <cell r="E216" t="str">
            <v>EQ-CLSD</v>
          </cell>
          <cell r="F216">
            <v>40847</v>
          </cell>
          <cell r="G216">
            <v>0</v>
          </cell>
          <cell r="H216">
            <v>40500</v>
          </cell>
          <cell r="I216">
            <v>40856</v>
          </cell>
          <cell r="J216">
            <v>0</v>
          </cell>
          <cell r="N216" t="str">
            <v>Workload Meeting 24/11/10</v>
          </cell>
          <cell r="P216" t="str">
            <v>BI</v>
          </cell>
          <cell r="Q216" t="str">
            <v>CLOSED</v>
          </cell>
          <cell r="R216">
            <v>0</v>
          </cell>
          <cell r="AE216">
            <v>0</v>
          </cell>
          <cell r="AF216">
            <v>7</v>
          </cell>
          <cell r="AG216"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217">
          <cell r="A217">
            <v>2136</v>
          </cell>
          <cell r="B217" t="str">
            <v>COR2136</v>
          </cell>
          <cell r="C217" t="str">
            <v>Network Time Server</v>
          </cell>
          <cell r="E217" t="str">
            <v>EQ-CLSD</v>
          </cell>
          <cell r="F217">
            <v>40847</v>
          </cell>
          <cell r="G217">
            <v>0</v>
          </cell>
          <cell r="H217">
            <v>40500</v>
          </cell>
          <cell r="J217">
            <v>0</v>
          </cell>
          <cell r="N217" t="str">
            <v>Workload Meeting 24/11/10</v>
          </cell>
          <cell r="P217" t="str">
            <v>BI</v>
          </cell>
          <cell r="Q217" t="str">
            <v>CLOSED</v>
          </cell>
          <cell r="R217">
            <v>0</v>
          </cell>
          <cell r="AE217">
            <v>0</v>
          </cell>
          <cell r="AF217">
            <v>7</v>
          </cell>
          <cell r="AG217"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218">
          <cell r="A218">
            <v>2925</v>
          </cell>
          <cell r="B218" t="str">
            <v>COR2925</v>
          </cell>
          <cell r="C218" t="str">
            <v>Gemini Integration with PRISMA</v>
          </cell>
          <cell r="E218" t="str">
            <v>PD-CLSD</v>
          </cell>
          <cell r="F218">
            <v>41681</v>
          </cell>
          <cell r="G218">
            <v>1</v>
          </cell>
          <cell r="H218">
            <v>41305</v>
          </cell>
          <cell r="I218">
            <v>41319</v>
          </cell>
          <cell r="J218">
            <v>0</v>
          </cell>
          <cell r="K218" t="str">
            <v>NNW</v>
          </cell>
          <cell r="L218" t="str">
            <v>NGT</v>
          </cell>
          <cell r="M218" t="str">
            <v>Sean McGoldrick</v>
          </cell>
          <cell r="N218" t="str">
            <v>Workload Meeting 13/02/13</v>
          </cell>
          <cell r="O218" t="str">
            <v>Andy Earnshaw</v>
          </cell>
          <cell r="P218" t="str">
            <v>CO</v>
          </cell>
          <cell r="Q218" t="str">
            <v>COMPLETE</v>
          </cell>
          <cell r="R218">
            <v>1</v>
          </cell>
          <cell r="T218">
            <v>76200</v>
          </cell>
          <cell r="U218">
            <v>41445</v>
          </cell>
          <cell r="V218">
            <v>41458</v>
          </cell>
          <cell r="AE218">
            <v>0</v>
          </cell>
          <cell r="AF218">
            <v>5</v>
          </cell>
          <cell r="AG218"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218" t="str">
            <v>CLSD</v>
          </cell>
          <cell r="AI218">
            <v>41681</v>
          </cell>
          <cell r="AJ218">
            <v>41422</v>
          </cell>
        </row>
        <row r="219">
          <cell r="A219">
            <v>2693</v>
          </cell>
          <cell r="B219" t="str">
            <v>COR2693</v>
          </cell>
          <cell r="C219" t="str">
            <v>IT360 Resilience Project</v>
          </cell>
          <cell r="E219" t="str">
            <v>PD-CLSD</v>
          </cell>
          <cell r="F219">
            <v>41466</v>
          </cell>
          <cell r="G219">
            <v>1</v>
          </cell>
          <cell r="H219">
            <v>41106</v>
          </cell>
          <cell r="I219">
            <v>41120</v>
          </cell>
          <cell r="J219">
            <v>0</v>
          </cell>
          <cell r="N219" t="str">
            <v>Workload Meeting 18/07/12</v>
          </cell>
          <cell r="O219" t="str">
            <v>Andy Earnshaw</v>
          </cell>
          <cell r="P219" t="str">
            <v>CO</v>
          </cell>
          <cell r="Q219" t="str">
            <v>COMPLETE</v>
          </cell>
          <cell r="R219">
            <v>0</v>
          </cell>
          <cell r="U219">
            <v>41120</v>
          </cell>
          <cell r="V219">
            <v>41134</v>
          </cell>
          <cell r="W219">
            <v>41142</v>
          </cell>
          <cell r="X219">
            <v>41180</v>
          </cell>
          <cell r="AE219">
            <v>0</v>
          </cell>
          <cell r="AF219">
            <v>7</v>
          </cell>
          <cell r="AG219"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219" t="str">
            <v>CLSD</v>
          </cell>
          <cell r="AI219">
            <v>41466</v>
          </cell>
          <cell r="AJ219">
            <v>41120</v>
          </cell>
          <cell r="AO219">
            <v>41281</v>
          </cell>
        </row>
        <row r="220">
          <cell r="A220">
            <v>1859</v>
          </cell>
          <cell r="B220" t="str">
            <v>COR1859</v>
          </cell>
          <cell r="C220" t="str">
            <v>CSEPs Reconciliation J82 Rejection Report</v>
          </cell>
          <cell r="E220" t="str">
            <v>EQ-CLSD</v>
          </cell>
          <cell r="F220">
            <v>41592</v>
          </cell>
          <cell r="G220">
            <v>1</v>
          </cell>
          <cell r="H220">
            <v>40322</v>
          </cell>
          <cell r="J220">
            <v>0</v>
          </cell>
          <cell r="N220" t="str">
            <v>Workload Meeting 02/06/10</v>
          </cell>
          <cell r="O220" t="str">
            <v>Lorraine Cave</v>
          </cell>
          <cell r="P220" t="str">
            <v>BI</v>
          </cell>
          <cell r="Q220" t="str">
            <v>CLOSED</v>
          </cell>
          <cell r="R220">
            <v>0</v>
          </cell>
          <cell r="AE220">
            <v>0</v>
          </cell>
          <cell r="AF220">
            <v>6</v>
          </cell>
          <cell r="AG220"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221">
          <cell r="A221">
            <v>3706</v>
          </cell>
          <cell r="B221" t="str">
            <v>COR3706</v>
          </cell>
          <cell r="C221" t="str">
            <v>Updating Contact Centre telephone system</v>
          </cell>
          <cell r="D221">
            <v>42139</v>
          </cell>
          <cell r="E221" t="str">
            <v>PD-IMPD</v>
          </cell>
          <cell r="F221">
            <v>42811</v>
          </cell>
          <cell r="G221">
            <v>0</v>
          </cell>
          <cell r="H221">
            <v>42143</v>
          </cell>
          <cell r="J221">
            <v>0</v>
          </cell>
          <cell r="N221" t="str">
            <v>Approved by Pre-Sanction 23/06/15</v>
          </cell>
          <cell r="O221" t="str">
            <v>Darran Dredge</v>
          </cell>
          <cell r="P221" t="str">
            <v>CR</v>
          </cell>
          <cell r="Q221" t="str">
            <v>LIVE</v>
          </cell>
          <cell r="R221">
            <v>0</v>
          </cell>
          <cell r="AE221">
            <v>0</v>
          </cell>
          <cell r="AF221">
            <v>7</v>
          </cell>
          <cell r="AG221" t="str">
            <v>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P221">
            <v>42361</v>
          </cell>
        </row>
        <row r="222">
          <cell r="A222">
            <v>3745</v>
          </cell>
          <cell r="B222" t="str">
            <v>COR3745</v>
          </cell>
          <cell r="C222" t="str">
            <v>GDE Cashout – Distribution Network Obligations</v>
          </cell>
          <cell r="D222">
            <v>42271</v>
          </cell>
          <cell r="E222" t="str">
            <v>PD-CLSD</v>
          </cell>
          <cell r="F222">
            <v>42577</v>
          </cell>
          <cell r="G222">
            <v>0</v>
          </cell>
          <cell r="H222">
            <v>42188</v>
          </cell>
          <cell r="J222">
            <v>1</v>
          </cell>
          <cell r="K222" t="str">
            <v>ALL</v>
          </cell>
          <cell r="M222" t="str">
            <v>Richard Pomroy</v>
          </cell>
          <cell r="N222" t="str">
            <v>ICAF - 08/07/15_x000D_
Pre-Sanction - 14/07/15_x000D_
Business case &amp; BER- Pre-Sanction - 08/09/15</v>
          </cell>
          <cell r="O222" t="str">
            <v>Lorraine Cave</v>
          </cell>
          <cell r="P222" t="str">
            <v>CO</v>
          </cell>
          <cell r="Q222" t="str">
            <v>COMPLETE</v>
          </cell>
          <cell r="R222">
            <v>1</v>
          </cell>
          <cell r="U222">
            <v>42230</v>
          </cell>
          <cell r="V222">
            <v>42230</v>
          </cell>
          <cell r="W222">
            <v>42257</v>
          </cell>
          <cell r="Y222" t="str">
            <v>Pre-Sanction - 08/09/15</v>
          </cell>
          <cell r="Z222">
            <v>33375</v>
          </cell>
          <cell r="AC222" t="str">
            <v>SENT</v>
          </cell>
          <cell r="AD222">
            <v>42285</v>
          </cell>
          <cell r="AE222">
            <v>0</v>
          </cell>
          <cell r="AF222">
            <v>3</v>
          </cell>
          <cell r="AG222"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222" t="str">
            <v>CLSD</v>
          </cell>
          <cell r="AI222">
            <v>42577</v>
          </cell>
          <cell r="AL222">
            <v>42285</v>
          </cell>
          <cell r="AM222">
            <v>42285</v>
          </cell>
          <cell r="AN222">
            <v>42285</v>
          </cell>
          <cell r="AP222">
            <v>42552</v>
          </cell>
        </row>
        <row r="223">
          <cell r="A223">
            <v>3757</v>
          </cell>
          <cell r="B223" t="str">
            <v>COR3757</v>
          </cell>
          <cell r="C223" t="str">
            <v>Nominations and Renominations Data issues</v>
          </cell>
          <cell r="D223">
            <v>42327</v>
          </cell>
          <cell r="E223" t="str">
            <v>SN-CLSD</v>
          </cell>
          <cell r="F223">
            <v>42506</v>
          </cell>
          <cell r="G223">
            <v>0</v>
          </cell>
          <cell r="H223">
            <v>42201</v>
          </cell>
          <cell r="I223">
            <v>42221</v>
          </cell>
          <cell r="J223">
            <v>1</v>
          </cell>
          <cell r="K223" t="str">
            <v>TNO</v>
          </cell>
          <cell r="L223" t="str">
            <v>NGT</v>
          </cell>
          <cell r="M223" t="str">
            <v>Beverley Viney</v>
          </cell>
          <cell r="N223" t="str">
            <v>Pre-Sanction 01/09/15_x000D_
ICAF - 22/07/15_x000D_
Pre-Sanction - 20/10/15</v>
          </cell>
          <cell r="O223" t="str">
            <v>Jessica Harris</v>
          </cell>
          <cell r="P223" t="str">
            <v>CO</v>
          </cell>
          <cell r="Q223" t="str">
            <v>CLOSED</v>
          </cell>
          <cell r="R223">
            <v>1</v>
          </cell>
          <cell r="S223">
            <v>42506</v>
          </cell>
          <cell r="T223">
            <v>0</v>
          </cell>
          <cell r="U223">
            <v>42263</v>
          </cell>
          <cell r="V223">
            <v>42276</v>
          </cell>
          <cell r="W223">
            <v>42299</v>
          </cell>
          <cell r="Y223" t="str">
            <v>Pre Sanction</v>
          </cell>
          <cell r="Z223">
            <v>15500</v>
          </cell>
          <cell r="AC223" t="str">
            <v>CLSD</v>
          </cell>
          <cell r="AD223">
            <v>42506</v>
          </cell>
          <cell r="AE223">
            <v>0</v>
          </cell>
          <cell r="AF223">
            <v>5</v>
          </cell>
          <cell r="AG223"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223">
            <v>42249</v>
          </cell>
          <cell r="AL223">
            <v>42340</v>
          </cell>
          <cell r="AM223">
            <v>42400</v>
          </cell>
        </row>
        <row r="224">
          <cell r="A224">
            <v>3766</v>
          </cell>
          <cell r="B224" t="str">
            <v>COR3766</v>
          </cell>
          <cell r="C224" t="str">
            <v>iGMS File Flows_x000D_
(Redirection of Files to new IX Service)</v>
          </cell>
          <cell r="D224">
            <v>42341</v>
          </cell>
          <cell r="E224" t="str">
            <v>PD-CLSD</v>
          </cell>
          <cell r="F224">
            <v>42576</v>
          </cell>
          <cell r="G224">
            <v>0</v>
          </cell>
          <cell r="H224">
            <v>42209</v>
          </cell>
          <cell r="I224">
            <v>42235</v>
          </cell>
          <cell r="J224">
            <v>0</v>
          </cell>
          <cell r="K224" t="str">
            <v>TNO</v>
          </cell>
          <cell r="M224" t="str">
            <v>Beverley Viney</v>
          </cell>
          <cell r="N224" t="str">
            <v>ICAF - CO 05/08/2015_x000D_
Pre-Sanction - EQR 01/09/2015_x000D_
Pre-Sanction- BER 06/10/15</v>
          </cell>
          <cell r="O224" t="str">
            <v>Helen Pardoe</v>
          </cell>
          <cell r="P224" t="str">
            <v>CO</v>
          </cell>
          <cell r="Q224" t="str">
            <v>COMPLETE</v>
          </cell>
          <cell r="R224">
            <v>1</v>
          </cell>
          <cell r="S224">
            <v>42576</v>
          </cell>
          <cell r="T224">
            <v>0</v>
          </cell>
          <cell r="U224">
            <v>42257</v>
          </cell>
          <cell r="V224">
            <v>42271</v>
          </cell>
          <cell r="W224">
            <v>42284</v>
          </cell>
          <cell r="Y224" t="str">
            <v>Pre Sanction Review Meeting 06/10/15</v>
          </cell>
          <cell r="Z224">
            <v>30500</v>
          </cell>
          <cell r="AC224" t="str">
            <v>SENT</v>
          </cell>
          <cell r="AD224">
            <v>42356</v>
          </cell>
          <cell r="AE224">
            <v>0</v>
          </cell>
          <cell r="AF224">
            <v>5</v>
          </cell>
          <cell r="AG224"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224" t="str">
            <v>CLSD</v>
          </cell>
          <cell r="AI224">
            <v>42576</v>
          </cell>
          <cell r="AJ224">
            <v>42257</v>
          </cell>
          <cell r="AL224">
            <v>42355</v>
          </cell>
          <cell r="AM224">
            <v>42356</v>
          </cell>
          <cell r="AN224">
            <v>42356</v>
          </cell>
          <cell r="AO224">
            <v>42460</v>
          </cell>
          <cell r="AP224">
            <v>42559</v>
          </cell>
        </row>
        <row r="225">
          <cell r="A225">
            <v>2236</v>
          </cell>
          <cell r="B225" t="str">
            <v>COR2236</v>
          </cell>
          <cell r="C225" t="str">
            <v>Options &amp; Feasibility of File Transfer Mechanisms for DN/Xoserve &amp; DN/UKT file transfers (CURRENTLY ON HOLD)</v>
          </cell>
          <cell r="E225" t="str">
            <v>CO-CLSD</v>
          </cell>
          <cell r="F225">
            <v>42290</v>
          </cell>
          <cell r="G225">
            <v>1</v>
          </cell>
          <cell r="H225">
            <v>40604</v>
          </cell>
          <cell r="I225">
            <v>40617</v>
          </cell>
          <cell r="J225">
            <v>0</v>
          </cell>
          <cell r="K225" t="str">
            <v>ADN</v>
          </cell>
          <cell r="M225" t="str">
            <v>Steven Edwards</v>
          </cell>
          <cell r="N225" t="str">
            <v>Workload Meeting 23/02/11</v>
          </cell>
          <cell r="O225" t="str">
            <v>Chris Fears</v>
          </cell>
          <cell r="P225" t="str">
            <v>CO</v>
          </cell>
          <cell r="Q225" t="str">
            <v>CLOSED</v>
          </cell>
          <cell r="R225">
            <v>1</v>
          </cell>
          <cell r="S225">
            <v>42290</v>
          </cell>
          <cell r="T225">
            <v>0</v>
          </cell>
          <cell r="U225">
            <v>40651</v>
          </cell>
          <cell r="V225">
            <v>40669</v>
          </cell>
          <cell r="AE225">
            <v>0</v>
          </cell>
          <cell r="AF225">
            <v>5</v>
          </cell>
          <cell r="AG225"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225">
            <v>40648</v>
          </cell>
          <cell r="AK225">
            <v>40648</v>
          </cell>
        </row>
        <row r="226">
          <cell r="A226">
            <v>2257</v>
          </cell>
          <cell r="B226" t="str">
            <v>COR2257</v>
          </cell>
          <cell r="C226" t="str">
            <v>Increased Choice when Applying for NTS Exit Capacity</v>
          </cell>
          <cell r="D226">
            <v>41240</v>
          </cell>
          <cell r="E226" t="str">
            <v>PD-CLSD</v>
          </cell>
          <cell r="F226">
            <v>41660</v>
          </cell>
          <cell r="G226">
            <v>1</v>
          </cell>
          <cell r="H226">
            <v>41011</v>
          </cell>
          <cell r="I226">
            <v>41025</v>
          </cell>
          <cell r="J226">
            <v>0</v>
          </cell>
          <cell r="K226" t="str">
            <v>ALL</v>
          </cell>
          <cell r="M226" t="str">
            <v>Sean McGoldrick</v>
          </cell>
          <cell r="N226" t="str">
            <v>Workload Meeting 18/04/12</v>
          </cell>
          <cell r="O226" t="str">
            <v>Andy Earnshaw</v>
          </cell>
          <cell r="P226" t="str">
            <v>CO</v>
          </cell>
          <cell r="Q226" t="str">
            <v>COMPLETE</v>
          </cell>
          <cell r="R226">
            <v>1</v>
          </cell>
          <cell r="T226">
            <v>882</v>
          </cell>
          <cell r="U226">
            <v>41099</v>
          </cell>
          <cell r="V226">
            <v>41113</v>
          </cell>
          <cell r="W226">
            <v>41236</v>
          </cell>
          <cell r="Y226" t="str">
            <v>Pre Sanction Review Meeting 20/11/12</v>
          </cell>
          <cell r="AC226" t="str">
            <v>SENT</v>
          </cell>
          <cell r="AD226">
            <v>41285</v>
          </cell>
          <cell r="AE226">
            <v>0</v>
          </cell>
          <cell r="AF226">
            <v>5</v>
          </cell>
          <cell r="AG226"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226" t="str">
            <v>CLSD</v>
          </cell>
          <cell r="AI226">
            <v>41660</v>
          </cell>
          <cell r="AJ226">
            <v>41073</v>
          </cell>
          <cell r="AK226">
            <v>41073</v>
          </cell>
          <cell r="AL226">
            <v>41254</v>
          </cell>
          <cell r="AM226">
            <v>41285</v>
          </cell>
          <cell r="AP226">
            <v>41577</v>
          </cell>
        </row>
        <row r="227">
          <cell r="A227">
            <v>2433</v>
          </cell>
          <cell r="B227" t="str">
            <v>COR2433</v>
          </cell>
          <cell r="C227" t="str">
            <v>UKL Disk Storage &amp; SAN Switch Upgrade
UK Link Storage &amp; Tape Back-up</v>
          </cell>
          <cell r="E227" t="str">
            <v>PD-CLSD</v>
          </cell>
          <cell r="F227">
            <v>41296</v>
          </cell>
          <cell r="G227">
            <v>0</v>
          </cell>
          <cell r="H227">
            <v>40823</v>
          </cell>
          <cell r="I227">
            <v>40848</v>
          </cell>
          <cell r="J227">
            <v>0</v>
          </cell>
          <cell r="N227" t="str">
            <v>Workload Meeting 12/10/11</v>
          </cell>
          <cell r="O227" t="str">
            <v>Sat Kalsi</v>
          </cell>
          <cell r="P227" t="str">
            <v>BI</v>
          </cell>
          <cell r="Q227" t="str">
            <v>COMPLETE</v>
          </cell>
          <cell r="R227">
            <v>0</v>
          </cell>
          <cell r="U227">
            <v>41009</v>
          </cell>
          <cell r="V227">
            <v>41023</v>
          </cell>
          <cell r="AE227">
            <v>0</v>
          </cell>
          <cell r="AF227">
            <v>7</v>
          </cell>
          <cell r="AG227"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227" t="str">
            <v>CLSD</v>
          </cell>
          <cell r="AI227">
            <v>41296</v>
          </cell>
          <cell r="AJ227">
            <v>41009</v>
          </cell>
          <cell r="AK227">
            <v>41009</v>
          </cell>
          <cell r="AO227">
            <v>41091</v>
          </cell>
          <cell r="AP227">
            <v>41197</v>
          </cell>
        </row>
        <row r="228">
          <cell r="A228">
            <v>1154.1199999999999</v>
          </cell>
          <cell r="B228" t="str">
            <v>COR1154.12</v>
          </cell>
          <cell r="C228" t="str">
            <v xml:space="preserve">Data Cleansing and Migration </v>
          </cell>
          <cell r="E228" t="str">
            <v>CO-CLSD</v>
          </cell>
          <cell r="F228">
            <v>41296</v>
          </cell>
          <cell r="G228">
            <v>0</v>
          </cell>
          <cell r="H228">
            <v>41296</v>
          </cell>
          <cell r="J228">
            <v>0</v>
          </cell>
          <cell r="N228" t="str">
            <v>Workload Meeting 23/01/2013</v>
          </cell>
          <cell r="O228" t="str">
            <v>Padmini Duvvuri</v>
          </cell>
          <cell r="P228" t="str">
            <v>CO</v>
          </cell>
          <cell r="Q228" t="str">
            <v>COMPLETE</v>
          </cell>
          <cell r="R228">
            <v>0</v>
          </cell>
          <cell r="S228">
            <v>41578</v>
          </cell>
          <cell r="AE228">
            <v>0</v>
          </cell>
          <cell r="AF228">
            <v>7</v>
          </cell>
        </row>
        <row r="229">
          <cell r="A229">
            <v>2668</v>
          </cell>
          <cell r="B229" t="str">
            <v>COR2668</v>
          </cell>
          <cell r="C229" t="str">
            <v>Tactical Solution for NGD - Xoserve Connectivity</v>
          </cell>
          <cell r="E229" t="str">
            <v>BE-CLSD</v>
          </cell>
          <cell r="F229">
            <v>41346</v>
          </cell>
          <cell r="G229">
            <v>0</v>
          </cell>
          <cell r="H229">
            <v>41067</v>
          </cell>
          <cell r="I229">
            <v>41081</v>
          </cell>
          <cell r="J229">
            <v>0</v>
          </cell>
          <cell r="K229" t="str">
            <v>NNW</v>
          </cell>
          <cell r="L229" t="str">
            <v>NGD</v>
          </cell>
          <cell r="M229" t="str">
            <v>Alan Raper</v>
          </cell>
          <cell r="N229" t="str">
            <v xml:space="preserve">Workload meeting 13/06/12  </v>
          </cell>
          <cell r="O229" t="str">
            <v>Andy Earnshaw</v>
          </cell>
          <cell r="P229" t="str">
            <v>CO</v>
          </cell>
          <cell r="Q229" t="str">
            <v>CLOSED</v>
          </cell>
          <cell r="R229">
            <v>1</v>
          </cell>
          <cell r="S229">
            <v>41346</v>
          </cell>
          <cell r="U229">
            <v>41103</v>
          </cell>
          <cell r="V229">
            <v>41117</v>
          </cell>
          <cell r="W229">
            <v>41103</v>
          </cell>
          <cell r="X229">
            <v>41103</v>
          </cell>
          <cell r="Y229" t="str">
            <v>Pre Sanction Meeting 10/07/12</v>
          </cell>
          <cell r="AE229">
            <v>0</v>
          </cell>
          <cell r="AF229">
            <v>5</v>
          </cell>
          <cell r="AG229"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229">
            <v>41106</v>
          </cell>
        </row>
        <row r="230">
          <cell r="A230">
            <v>2700</v>
          </cell>
          <cell r="B230" t="str">
            <v>COR2700</v>
          </cell>
          <cell r="C230" t="str">
            <v>Clarity Release 13</v>
          </cell>
          <cell r="E230" t="str">
            <v>CO-CLSD</v>
          </cell>
          <cell r="F230">
            <v>41501</v>
          </cell>
          <cell r="G230">
            <v>0</v>
          </cell>
          <cell r="H230">
            <v>41115</v>
          </cell>
          <cell r="I230">
            <v>41129</v>
          </cell>
          <cell r="J230">
            <v>0</v>
          </cell>
          <cell r="N230" t="str">
            <v xml:space="preserve">Ian Wilson </v>
          </cell>
          <cell r="O230" t="str">
            <v>Chantal Burgess</v>
          </cell>
          <cell r="P230" t="str">
            <v>BI</v>
          </cell>
          <cell r="Q230" t="str">
            <v>CLOSED</v>
          </cell>
          <cell r="R230">
            <v>0</v>
          </cell>
          <cell r="S230">
            <v>41501</v>
          </cell>
          <cell r="AE230">
            <v>0</v>
          </cell>
          <cell r="AF230">
            <v>6</v>
          </cell>
          <cell r="AG230"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231">
          <cell r="A231">
            <v>2701</v>
          </cell>
          <cell r="B231" t="str">
            <v>COR2701</v>
          </cell>
          <cell r="C231" t="str">
            <v>SGN Monthly DVD Market Sector Code Report.</v>
          </cell>
          <cell r="D231">
            <v>41151</v>
          </cell>
          <cell r="E231" t="str">
            <v>PD-CLSD</v>
          </cell>
          <cell r="F231">
            <v>41632</v>
          </cell>
          <cell r="G231">
            <v>0</v>
          </cell>
          <cell r="H231">
            <v>41110</v>
          </cell>
          <cell r="I231">
            <v>41127</v>
          </cell>
          <cell r="J231">
            <v>0</v>
          </cell>
          <cell r="K231" t="str">
            <v>NNW</v>
          </cell>
          <cell r="L231" t="str">
            <v>SGN</v>
          </cell>
          <cell r="M231" t="str">
            <v>Joel Martin</v>
          </cell>
          <cell r="N231" t="str">
            <v>Workload Meeting 25/07/12</v>
          </cell>
          <cell r="O231" t="str">
            <v>Lorraine Cave</v>
          </cell>
          <cell r="P231" t="str">
            <v>CO</v>
          </cell>
          <cell r="Q231" t="str">
            <v>CLOSED</v>
          </cell>
          <cell r="R231">
            <v>1</v>
          </cell>
          <cell r="U231">
            <v>41135</v>
          </cell>
          <cell r="V231">
            <v>41150</v>
          </cell>
          <cell r="W231">
            <v>41157</v>
          </cell>
          <cell r="Y231" t="str">
            <v>Pre Sanc 28/08/12</v>
          </cell>
          <cell r="AC231" t="str">
            <v>SENT</v>
          </cell>
          <cell r="AD231">
            <v>41158</v>
          </cell>
          <cell r="AE231">
            <v>0</v>
          </cell>
          <cell r="AF231">
            <v>5</v>
          </cell>
          <cell r="AG231" t="str">
            <v xml:space="preserve">10/09/12 KB - Transferred from DT to LC due to change in roles.                                                                                            13/08/12 KB - BEIR due date set to 29/08/12 to account for bank holiday, date BEO received set at 14/08/12 due to time received.    </v>
          </cell>
          <cell r="AH231" t="str">
            <v>CLSD</v>
          </cell>
          <cell r="AI231">
            <v>41632</v>
          </cell>
          <cell r="AJ231">
            <v>41127</v>
          </cell>
          <cell r="AL231">
            <v>41165</v>
          </cell>
          <cell r="AM231">
            <v>41172</v>
          </cell>
        </row>
        <row r="232">
          <cell r="A232">
            <v>3092</v>
          </cell>
          <cell r="B232" t="str">
            <v>COR3092</v>
          </cell>
          <cell r="C232" t="str">
            <v>SGN Additional DDS Data Refresh (2013)</v>
          </cell>
          <cell r="E232" t="str">
            <v>BE-CLSD</v>
          </cell>
          <cell r="F232">
            <v>41543</v>
          </cell>
          <cell r="G232">
            <v>0</v>
          </cell>
          <cell r="H232">
            <v>41439</v>
          </cell>
          <cell r="I232">
            <v>41452</v>
          </cell>
          <cell r="J232">
            <v>0</v>
          </cell>
          <cell r="K232" t="str">
            <v>NNW</v>
          </cell>
          <cell r="L232" t="str">
            <v>SGN</v>
          </cell>
          <cell r="M232" t="str">
            <v>Joel Martin</v>
          </cell>
          <cell r="N232" t="str">
            <v>In lieu of a Workload meeting, discussed with LC and allocated.</v>
          </cell>
          <cell r="O232" t="str">
            <v>Andy Simpson</v>
          </cell>
          <cell r="P232" t="str">
            <v>CO</v>
          </cell>
          <cell r="Q232" t="str">
            <v>CLOSED</v>
          </cell>
          <cell r="R232">
            <v>1</v>
          </cell>
          <cell r="T232">
            <v>0</v>
          </cell>
          <cell r="U232">
            <v>41543</v>
          </cell>
          <cell r="V232">
            <v>41557</v>
          </cell>
          <cell r="AE232">
            <v>0</v>
          </cell>
          <cell r="AF232">
            <v>5</v>
          </cell>
          <cell r="AG232"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232">
            <v>41541</v>
          </cell>
        </row>
        <row r="233">
          <cell r="A233">
            <v>2958</v>
          </cell>
          <cell r="B233" t="str">
            <v>COR2958</v>
          </cell>
          <cell r="C233" t="str">
            <v>Shipper Information Service Decommissioning</v>
          </cell>
          <cell r="E233" t="str">
            <v>BE-CLSD</v>
          </cell>
          <cell r="F233">
            <v>41478</v>
          </cell>
          <cell r="G233">
            <v>1</v>
          </cell>
          <cell r="H233">
            <v>41344</v>
          </cell>
          <cell r="I233">
            <v>41358</v>
          </cell>
          <cell r="J233">
            <v>0</v>
          </cell>
          <cell r="K233" t="str">
            <v>NGT</v>
          </cell>
          <cell r="L233" t="str">
            <v>NGT</v>
          </cell>
          <cell r="M233" t="str">
            <v>Sean McGoldrick</v>
          </cell>
          <cell r="N233" t="str">
            <v>Workload Meeting 13/03/2013</v>
          </cell>
          <cell r="O233" t="str">
            <v>Chris Fears</v>
          </cell>
          <cell r="P233" t="str">
            <v>CO</v>
          </cell>
          <cell r="Q233" t="str">
            <v>CLOSED</v>
          </cell>
          <cell r="R233">
            <v>1</v>
          </cell>
          <cell r="U233">
            <v>41376</v>
          </cell>
          <cell r="V233">
            <v>41390</v>
          </cell>
          <cell r="X233">
            <v>41396</v>
          </cell>
          <cell r="Y233" t="str">
            <v>Pre Sanction Review Meeting 30/04/13</v>
          </cell>
          <cell r="AE233">
            <v>0</v>
          </cell>
          <cell r="AF233">
            <v>5</v>
          </cell>
          <cell r="AG233" t="str">
            <v>23/07/13 KB - Note received from Julie Varney authorising closure of COR2958.  _x000D_
18/07/13 KB - Note from Chris Fears advising that COR2958 is not progressing.  Await approval to close.  _x000D_
28/03/2013 AT - New EQR Date Submitted. Updated to 08/04/2013</v>
          </cell>
          <cell r="AJ233">
            <v>41361</v>
          </cell>
          <cell r="AK233">
            <v>41372</v>
          </cell>
        </row>
        <row r="234">
          <cell r="A234">
            <v>2959</v>
          </cell>
          <cell r="B234" t="str">
            <v>COR2959</v>
          </cell>
          <cell r="C234" t="str">
            <v>Gemini - Impact of EU Gas Day Change</v>
          </cell>
          <cell r="E234" t="str">
            <v>PD-CLSD</v>
          </cell>
          <cell r="F234">
            <v>41670</v>
          </cell>
          <cell r="G234">
            <v>0</v>
          </cell>
          <cell r="H234">
            <v>41344</v>
          </cell>
          <cell r="I234">
            <v>41358</v>
          </cell>
          <cell r="J234">
            <v>0</v>
          </cell>
          <cell r="K234" t="str">
            <v>NGT</v>
          </cell>
          <cell r="L234" t="str">
            <v>NGT</v>
          </cell>
          <cell r="M234" t="str">
            <v>Sean McGoldrick</v>
          </cell>
          <cell r="N234" t="str">
            <v>Workload Meeting 13/03/2013</v>
          </cell>
          <cell r="O234" t="str">
            <v>Andy Earnshaw</v>
          </cell>
          <cell r="P234" t="str">
            <v>CO</v>
          </cell>
          <cell r="Q234" t="str">
            <v>COMPLETE</v>
          </cell>
          <cell r="R234">
            <v>1</v>
          </cell>
          <cell r="U234">
            <v>41445</v>
          </cell>
          <cell r="V234">
            <v>41458</v>
          </cell>
          <cell r="AE234">
            <v>1</v>
          </cell>
          <cell r="AF234">
            <v>5</v>
          </cell>
          <cell r="AG234"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234" t="str">
            <v>CLSD</v>
          </cell>
          <cell r="AI234">
            <v>41670</v>
          </cell>
          <cell r="AJ234">
            <v>41431</v>
          </cell>
        </row>
        <row r="235">
          <cell r="A235">
            <v>2961</v>
          </cell>
          <cell r="B235" t="str">
            <v>COR2961</v>
          </cell>
          <cell r="C235" t="str">
            <v>Oracle ULA Underlicensing</v>
          </cell>
          <cell r="E235" t="str">
            <v>EQ-CLSD</v>
          </cell>
          <cell r="F235">
            <v>42102</v>
          </cell>
          <cell r="G235">
            <v>0</v>
          </cell>
          <cell r="H235">
            <v>41345</v>
          </cell>
          <cell r="J235">
            <v>0</v>
          </cell>
          <cell r="N235" t="str">
            <v>Workload Meeting 13/03/2013</v>
          </cell>
          <cell r="O235" t="str">
            <v>David Williamson</v>
          </cell>
          <cell r="P235" t="str">
            <v>BI</v>
          </cell>
          <cell r="Q235" t="str">
            <v>CLOSED</v>
          </cell>
          <cell r="R235">
            <v>0</v>
          </cell>
          <cell r="AE235">
            <v>0</v>
          </cell>
          <cell r="AF235">
            <v>7</v>
          </cell>
          <cell r="AG235" t="str">
            <v>08.04.0215-Confirmation email received to close this line item. It was never a project. Licence costs were funded through this. Do not report on closure P50 report.</v>
          </cell>
        </row>
        <row r="236">
          <cell r="A236">
            <v>2970</v>
          </cell>
          <cell r="B236" t="str">
            <v>COR2970</v>
          </cell>
          <cell r="C236" t="str">
            <v>New Gemini/Gemini Exit Quantity Holders</v>
          </cell>
          <cell r="D236">
            <v>41411</v>
          </cell>
          <cell r="E236" t="str">
            <v>PD-CLSD</v>
          </cell>
          <cell r="F236">
            <v>41670</v>
          </cell>
          <cell r="G236">
            <v>0</v>
          </cell>
          <cell r="H236">
            <v>41348</v>
          </cell>
          <cell r="I236">
            <v>41366</v>
          </cell>
          <cell r="J236">
            <v>0</v>
          </cell>
          <cell r="K236" t="str">
            <v>NNW</v>
          </cell>
          <cell r="L236" t="str">
            <v>NGT</v>
          </cell>
          <cell r="M236" t="str">
            <v>Sean McGoldrick</v>
          </cell>
          <cell r="N236" t="str">
            <v>Workload Meeting 20/03/2013</v>
          </cell>
          <cell r="O236" t="str">
            <v>Andy Earnshaw</v>
          </cell>
          <cell r="P236" t="str">
            <v>CO</v>
          </cell>
          <cell r="Q236" t="str">
            <v>COMPLETE</v>
          </cell>
          <cell r="R236">
            <v>1</v>
          </cell>
          <cell r="U236">
            <v>41390</v>
          </cell>
          <cell r="V236">
            <v>41404</v>
          </cell>
          <cell r="W236">
            <v>41408</v>
          </cell>
          <cell r="Y236" t="str">
            <v>Pre Sanction Review Meeting 14/05/13</v>
          </cell>
          <cell r="Z236">
            <v>145000</v>
          </cell>
          <cell r="AC236" t="str">
            <v>SENT</v>
          </cell>
          <cell r="AD236">
            <v>41425</v>
          </cell>
          <cell r="AE236">
            <v>0</v>
          </cell>
          <cell r="AF236">
            <v>5</v>
          </cell>
          <cell r="AG236"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236" t="str">
            <v>CLSD</v>
          </cell>
          <cell r="AI236">
            <v>41670</v>
          </cell>
          <cell r="AL236">
            <v>41425</v>
          </cell>
          <cell r="AO236">
            <v>41497</v>
          </cell>
          <cell r="AP236">
            <v>41670</v>
          </cell>
        </row>
        <row r="237">
          <cell r="A237">
            <v>2521</v>
          </cell>
          <cell r="B237" t="str">
            <v>COR2521</v>
          </cell>
          <cell r="C237" t="str">
            <v>AQ Review Reports for DNs</v>
          </cell>
          <cell r="D237">
            <v>41037</v>
          </cell>
          <cell r="E237" t="str">
            <v>PD-CLSD</v>
          </cell>
          <cell r="F237">
            <v>41337</v>
          </cell>
          <cell r="G237">
            <v>0</v>
          </cell>
          <cell r="H237">
            <v>40921</v>
          </cell>
          <cell r="I237">
            <v>40935</v>
          </cell>
          <cell r="J237">
            <v>0</v>
          </cell>
          <cell r="K237" t="str">
            <v>ALL</v>
          </cell>
          <cell r="M237" t="str">
            <v>Joanna Ferguson</v>
          </cell>
          <cell r="N237" t="str">
            <v>Workload Meeting 18/01/12</v>
          </cell>
          <cell r="O237" t="str">
            <v>Lorraine Cave</v>
          </cell>
          <cell r="P237" t="str">
            <v>CO</v>
          </cell>
          <cell r="Q237" t="str">
            <v>COMPLETE</v>
          </cell>
          <cell r="R237">
            <v>1</v>
          </cell>
          <cell r="U237">
            <v>41001</v>
          </cell>
          <cell r="V237">
            <v>41017</v>
          </cell>
          <cell r="W237">
            <v>41033</v>
          </cell>
          <cell r="X237">
            <v>41033</v>
          </cell>
          <cell r="Y237" t="str">
            <v>Pre Sanction Meeting 01/05/12</v>
          </cell>
          <cell r="AC237" t="str">
            <v>SENT</v>
          </cell>
          <cell r="AD237">
            <v>41046</v>
          </cell>
          <cell r="AE237">
            <v>0</v>
          </cell>
          <cell r="AF237">
            <v>3</v>
          </cell>
          <cell r="AG237"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237" t="str">
            <v>CLSD</v>
          </cell>
          <cell r="AI237">
            <v>41337</v>
          </cell>
          <cell r="AJ237">
            <v>40963</v>
          </cell>
          <cell r="AK237">
            <v>40963</v>
          </cell>
          <cell r="AL237">
            <v>41051</v>
          </cell>
          <cell r="AM237">
            <v>41046</v>
          </cell>
          <cell r="AN237">
            <v>41046</v>
          </cell>
          <cell r="AO237">
            <v>41194</v>
          </cell>
          <cell r="AP237">
            <v>41219</v>
          </cell>
        </row>
        <row r="238">
          <cell r="A238">
            <v>2528</v>
          </cell>
          <cell r="B238" t="str">
            <v>COR2528</v>
          </cell>
          <cell r="C238" t="str">
            <v xml:space="preserve">Smart Metering UNC Mod 0430 Foundation Stage </v>
          </cell>
          <cell r="D238">
            <v>41260</v>
          </cell>
          <cell r="E238" t="str">
            <v>PD-CLSD</v>
          </cell>
          <cell r="F238">
            <v>41691</v>
          </cell>
          <cell r="G238">
            <v>1</v>
          </cell>
          <cell r="H238">
            <v>41157</v>
          </cell>
          <cell r="I238">
            <v>41171</v>
          </cell>
          <cell r="J238">
            <v>0</v>
          </cell>
          <cell r="K238" t="str">
            <v>ALL</v>
          </cell>
          <cell r="M238" t="str">
            <v>Joanna Ferguson</v>
          </cell>
          <cell r="N238" t="str">
            <v>Workload Meeting 12/09/12</v>
          </cell>
          <cell r="O238" t="str">
            <v>Helen Gohil</v>
          </cell>
          <cell r="P238" t="str">
            <v>CO</v>
          </cell>
          <cell r="Q238" t="str">
            <v>COMPLETE</v>
          </cell>
          <cell r="R238">
            <v>1</v>
          </cell>
          <cell r="U238">
            <v>41257</v>
          </cell>
          <cell r="V238">
            <v>41257</v>
          </cell>
          <cell r="W238">
            <v>41257</v>
          </cell>
          <cell r="X238">
            <v>41257</v>
          </cell>
          <cell r="AC238" t="str">
            <v>SENT</v>
          </cell>
          <cell r="AD238">
            <v>41292</v>
          </cell>
          <cell r="AE238">
            <v>1</v>
          </cell>
          <cell r="AF238">
            <v>42</v>
          </cell>
          <cell r="AG238"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238" t="str">
            <v>CLSD</v>
          </cell>
          <cell r="AI238">
            <v>41691</v>
          </cell>
          <cell r="AJ238">
            <v>41236</v>
          </cell>
          <cell r="AL238">
            <v>41276</v>
          </cell>
          <cell r="AM238">
            <v>41292</v>
          </cell>
          <cell r="AN238">
            <v>41292</v>
          </cell>
          <cell r="AO238">
            <v>41500</v>
          </cell>
          <cell r="AP238">
            <v>41638</v>
          </cell>
        </row>
        <row r="239">
          <cell r="A239">
            <v>2532</v>
          </cell>
          <cell r="B239" t="str">
            <v>COR2532</v>
          </cell>
          <cell r="C239" t="str">
            <v>Remove Dn-Link Time Out</v>
          </cell>
          <cell r="E239" t="str">
            <v>EQ-CLSD</v>
          </cell>
          <cell r="F239">
            <v>40963</v>
          </cell>
          <cell r="G239">
            <v>0</v>
          </cell>
          <cell r="H239">
            <v>40934</v>
          </cell>
          <cell r="I239">
            <v>40948</v>
          </cell>
          <cell r="J239">
            <v>0</v>
          </cell>
          <cell r="K239" t="str">
            <v>ADN</v>
          </cell>
          <cell r="M239" t="str">
            <v>Joel Martin</v>
          </cell>
          <cell r="N239" t="str">
            <v>Workload Meeting 01/02/12</v>
          </cell>
          <cell r="O239" t="str">
            <v>Dave Turpin</v>
          </cell>
          <cell r="P239" t="str">
            <v>CO</v>
          </cell>
          <cell r="Q239" t="str">
            <v>CLOSED</v>
          </cell>
          <cell r="R239">
            <v>1</v>
          </cell>
          <cell r="AE239">
            <v>0</v>
          </cell>
          <cell r="AF239">
            <v>3</v>
          </cell>
          <cell r="AG239"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239">
            <v>40963</v>
          </cell>
          <cell r="AK239">
            <v>40963</v>
          </cell>
        </row>
        <row r="240">
          <cell r="A240">
            <v>2542</v>
          </cell>
          <cell r="B240" t="str">
            <v>COR2542</v>
          </cell>
          <cell r="C240" t="str">
            <v>SCR Modification Proposal – Revision to the Gas Deficit Emergency Cashout Arrangements (CURRENTLY ON HOLD)</v>
          </cell>
          <cell r="E240" t="str">
            <v>EQ-CLSD</v>
          </cell>
          <cell r="F240">
            <v>41669</v>
          </cell>
          <cell r="G240">
            <v>0</v>
          </cell>
          <cell r="H240">
            <v>41141</v>
          </cell>
          <cell r="I240">
            <v>41156</v>
          </cell>
          <cell r="J240">
            <v>0</v>
          </cell>
          <cell r="K240" t="str">
            <v>TNO</v>
          </cell>
          <cell r="M240" t="str">
            <v>Sean McGoldrick</v>
          </cell>
          <cell r="N240" t="str">
            <v>Workload Meeting 22/08/12</v>
          </cell>
          <cell r="O240" t="str">
            <v>Andy Earnshaw</v>
          </cell>
          <cell r="P240" t="str">
            <v>CO</v>
          </cell>
          <cell r="Q240" t="str">
            <v>CLOSED</v>
          </cell>
          <cell r="R240">
            <v>1</v>
          </cell>
          <cell r="T240">
            <v>0</v>
          </cell>
          <cell r="AE240">
            <v>0</v>
          </cell>
          <cell r="AF240">
            <v>5</v>
          </cell>
          <cell r="AG240"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240">
            <v>41222</v>
          </cell>
        </row>
        <row r="241">
          <cell r="A241">
            <v>2548</v>
          </cell>
          <cell r="B241" t="str">
            <v>COR2548</v>
          </cell>
          <cell r="C241" t="str">
            <v>NGN appointment of a new Daily Metered Service Provider, NDM Data-logger arrangements &amp; Pedestrian Read arrangements</v>
          </cell>
          <cell r="E241" t="str">
            <v>BE-CLSD</v>
          </cell>
          <cell r="F241">
            <v>40994</v>
          </cell>
          <cell r="G241">
            <v>0</v>
          </cell>
          <cell r="H241">
            <v>40948</v>
          </cell>
          <cell r="I241">
            <v>40962</v>
          </cell>
          <cell r="J241">
            <v>0</v>
          </cell>
          <cell r="K241" t="str">
            <v>NNW</v>
          </cell>
          <cell r="L241" t="str">
            <v>NGN</v>
          </cell>
          <cell r="M241" t="str">
            <v>Joanna Ferguson</v>
          </cell>
          <cell r="N241" t="str">
            <v>Workload Meeting 15/02/12</v>
          </cell>
          <cell r="O241" t="str">
            <v>Lorraine Cave</v>
          </cell>
          <cell r="P241" t="str">
            <v>CO</v>
          </cell>
          <cell r="Q241" t="str">
            <v>CLOSED</v>
          </cell>
          <cell r="R241">
            <v>1</v>
          </cell>
          <cell r="AE241">
            <v>0</v>
          </cell>
          <cell r="AF241">
            <v>5</v>
          </cell>
          <cell r="AG241"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242">
          <cell r="A242">
            <v>2971</v>
          </cell>
          <cell r="B242" t="str">
            <v>COR2971</v>
          </cell>
          <cell r="C242" t="str">
            <v>SGN DDU &amp; CPM Files</v>
          </cell>
          <cell r="E242" t="str">
            <v>EQ-CLSD</v>
          </cell>
          <cell r="F242">
            <v>41380</v>
          </cell>
          <cell r="G242">
            <v>0</v>
          </cell>
          <cell r="H242">
            <v>41351</v>
          </cell>
          <cell r="I242">
            <v>41365</v>
          </cell>
          <cell r="J242">
            <v>0</v>
          </cell>
          <cell r="K242" t="str">
            <v>NNW</v>
          </cell>
          <cell r="L242" t="str">
            <v>SGN</v>
          </cell>
          <cell r="M242" t="str">
            <v>Joel Martin</v>
          </cell>
          <cell r="N242" t="str">
            <v>Workload Meeting 20/03/2013</v>
          </cell>
          <cell r="O242" t="str">
            <v>Lorraine Cave</v>
          </cell>
          <cell r="P242" t="str">
            <v>CO</v>
          </cell>
          <cell r="Q242" t="str">
            <v>COMPLETE</v>
          </cell>
          <cell r="R242">
            <v>1</v>
          </cell>
          <cell r="AE242">
            <v>0</v>
          </cell>
          <cell r="AF242">
            <v>5</v>
          </cell>
          <cell r="AG242"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243">
          <cell r="A243">
            <v>1532</v>
          </cell>
          <cell r="B243" t="str">
            <v>COR1532</v>
          </cell>
          <cell r="C243" t="str">
            <v>Gemini Non-Business Days</v>
          </cell>
          <cell r="E243" t="str">
            <v>BE-CLSD</v>
          </cell>
          <cell r="F243">
            <v>41824</v>
          </cell>
          <cell r="G243">
            <v>0</v>
          </cell>
          <cell r="H243">
            <v>39897</v>
          </cell>
          <cell r="I243">
            <v>39911</v>
          </cell>
          <cell r="J243">
            <v>0</v>
          </cell>
          <cell r="N243" t="str">
            <v>Workload Meeting 25/03/09</v>
          </cell>
          <cell r="O243" t="str">
            <v>Jessica Harris</v>
          </cell>
          <cell r="P243" t="str">
            <v>BI</v>
          </cell>
          <cell r="Q243" t="str">
            <v>CLOSED</v>
          </cell>
          <cell r="R243">
            <v>0</v>
          </cell>
          <cell r="S243">
            <v>41824</v>
          </cell>
          <cell r="U243">
            <v>39939</v>
          </cell>
          <cell r="AE243">
            <v>0</v>
          </cell>
          <cell r="AF243">
            <v>6</v>
          </cell>
          <cell r="AG243"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243">
            <v>39930</v>
          </cell>
          <cell r="AK243">
            <v>39934</v>
          </cell>
          <cell r="AO243">
            <v>41518</v>
          </cell>
        </row>
        <row r="244">
          <cell r="A244">
            <v>1572</v>
          </cell>
          <cell r="B244" t="str">
            <v>COR1572</v>
          </cell>
          <cell r="C244" t="str">
            <v>Composite Weather Variable (CWV) Calculation</v>
          </cell>
          <cell r="D244">
            <v>40277</v>
          </cell>
          <cell r="E244" t="str">
            <v>PD-CLSD</v>
          </cell>
          <cell r="F244">
            <v>40947</v>
          </cell>
          <cell r="G244">
            <v>0</v>
          </cell>
          <cell r="H244">
            <v>39982</v>
          </cell>
          <cell r="I244">
            <v>39996</v>
          </cell>
          <cell r="J244">
            <v>0</v>
          </cell>
          <cell r="K244" t="str">
            <v>NNW</v>
          </cell>
          <cell r="L244" t="str">
            <v>NGD</v>
          </cell>
          <cell r="M244" t="str">
            <v>Alan Raper</v>
          </cell>
          <cell r="N244" t="str">
            <v>Workload Meeting 24/06/09</v>
          </cell>
          <cell r="O244" t="str">
            <v>Dave Turpin</v>
          </cell>
          <cell r="P244" t="str">
            <v>CO</v>
          </cell>
          <cell r="Q244" t="str">
            <v>COMPLETE</v>
          </cell>
          <cell r="R244">
            <v>1</v>
          </cell>
          <cell r="T244">
            <v>15400</v>
          </cell>
          <cell r="U244">
            <v>40052</v>
          </cell>
          <cell r="V244">
            <v>40067</v>
          </cell>
          <cell r="W244">
            <v>40144</v>
          </cell>
          <cell r="X244">
            <v>40144</v>
          </cell>
          <cell r="Y244" t="str">
            <v>XM2 Review Meeting 09/02/10
XM2 Review Meeting 24/11/09</v>
          </cell>
          <cell r="Z244">
            <v>177515</v>
          </cell>
          <cell r="AC244" t="str">
            <v>SENT</v>
          </cell>
          <cell r="AD244">
            <v>40326</v>
          </cell>
          <cell r="AE244">
            <v>0</v>
          </cell>
          <cell r="AF244">
            <v>5</v>
          </cell>
          <cell r="AG244"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244" t="str">
            <v>CLSD</v>
          </cell>
          <cell r="AI244">
            <v>40947</v>
          </cell>
          <cell r="AJ244">
            <v>40045</v>
          </cell>
          <cell r="AK244">
            <v>40045</v>
          </cell>
          <cell r="AL244">
            <v>40302</v>
          </cell>
          <cell r="AM244">
            <v>40326</v>
          </cell>
          <cell r="AN244">
            <v>40326</v>
          </cell>
          <cell r="AO244">
            <v>40518</v>
          </cell>
          <cell r="AP244">
            <v>40939</v>
          </cell>
        </row>
        <row r="245">
          <cell r="A245">
            <v>1585</v>
          </cell>
          <cell r="B245" t="str">
            <v>COR1585</v>
          </cell>
          <cell r="C245" t="str">
            <v>Voluntary Discontinuance</v>
          </cell>
          <cell r="D245">
            <v>40399</v>
          </cell>
          <cell r="E245" t="str">
            <v>PD-CLSD</v>
          </cell>
          <cell r="F245">
            <v>40751</v>
          </cell>
          <cell r="G245">
            <v>1</v>
          </cell>
          <cell r="H245">
            <v>40284</v>
          </cell>
          <cell r="I245">
            <v>40298</v>
          </cell>
          <cell r="J245">
            <v>0</v>
          </cell>
          <cell r="K245" t="str">
            <v>TNO</v>
          </cell>
          <cell r="M245" t="str">
            <v>Sean McGoldrick</v>
          </cell>
          <cell r="N245" t="str">
            <v>Workload Meeting 21/04/10</v>
          </cell>
          <cell r="O245" t="str">
            <v>Lee Foster</v>
          </cell>
          <cell r="P245" t="str">
            <v>CO</v>
          </cell>
          <cell r="Q245" t="str">
            <v>COMPLETE</v>
          </cell>
          <cell r="R245">
            <v>1</v>
          </cell>
          <cell r="T245">
            <v>0</v>
          </cell>
          <cell r="U245">
            <v>40325</v>
          </cell>
          <cell r="V245">
            <v>40340</v>
          </cell>
          <cell r="W245">
            <v>40375</v>
          </cell>
          <cell r="X245">
            <v>40375</v>
          </cell>
          <cell r="Y245" t="str">
            <v>XM2 Review Meeting 13/07/10</v>
          </cell>
          <cell r="Z245">
            <v>34690</v>
          </cell>
          <cell r="AC245" t="str">
            <v>SENT</v>
          </cell>
          <cell r="AD245">
            <v>40400</v>
          </cell>
          <cell r="AE245">
            <v>0</v>
          </cell>
          <cell r="AF245">
            <v>5</v>
          </cell>
          <cell r="AG245"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245" t="str">
            <v>CLSD</v>
          </cell>
          <cell r="AI245">
            <v>40751</v>
          </cell>
          <cell r="AJ245">
            <v>40319</v>
          </cell>
          <cell r="AK245">
            <v>40319</v>
          </cell>
          <cell r="AL245">
            <v>40413</v>
          </cell>
          <cell r="AM245">
            <v>40400</v>
          </cell>
          <cell r="AN245">
            <v>40400</v>
          </cell>
          <cell r="AO245">
            <v>40449</v>
          </cell>
          <cell r="AP245">
            <v>40501</v>
          </cell>
        </row>
        <row r="246">
          <cell r="A246">
            <v>1630</v>
          </cell>
          <cell r="B246" t="str">
            <v>COR1630</v>
          </cell>
          <cell r="C246" t="str">
            <v>NTS Exit Capacity Reform (Phase 2)</v>
          </cell>
          <cell r="D246">
            <v>40241</v>
          </cell>
          <cell r="E246" t="str">
            <v>PD-CLSD</v>
          </cell>
          <cell r="F246">
            <v>41052</v>
          </cell>
          <cell r="G246">
            <v>0</v>
          </cell>
          <cell r="H246">
            <v>39960</v>
          </cell>
          <cell r="I246">
            <v>39974</v>
          </cell>
          <cell r="J246">
            <v>0</v>
          </cell>
          <cell r="K246" t="str">
            <v>TNO</v>
          </cell>
          <cell r="M246" t="str">
            <v>Sean McGoldrick</v>
          </cell>
          <cell r="N246" t="str">
            <v>Workload Meeting 27/05/09</v>
          </cell>
          <cell r="O246" t="str">
            <v>Andy Simpson</v>
          </cell>
          <cell r="P246" t="str">
            <v>CO</v>
          </cell>
          <cell r="Q246" t="str">
            <v>COMPLETE</v>
          </cell>
          <cell r="R246">
            <v>1</v>
          </cell>
          <cell r="T246">
            <v>484000</v>
          </cell>
          <cell r="U246">
            <v>40024</v>
          </cell>
          <cell r="V246">
            <v>40038</v>
          </cell>
          <cell r="W246">
            <v>40193</v>
          </cell>
          <cell r="X246">
            <v>40193</v>
          </cell>
          <cell r="Y246" t="str">
            <v>XM2 Review Meeting 22/12/09</v>
          </cell>
          <cell r="Z246">
            <v>1886900</v>
          </cell>
          <cell r="AC246" t="str">
            <v>SENT</v>
          </cell>
          <cell r="AD246">
            <v>40255</v>
          </cell>
          <cell r="AE246">
            <v>0</v>
          </cell>
          <cell r="AF246">
            <v>5</v>
          </cell>
          <cell r="AG246"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246" t="str">
            <v>CLSD</v>
          </cell>
          <cell r="AI246">
            <v>41052</v>
          </cell>
          <cell r="AJ246">
            <v>39976</v>
          </cell>
          <cell r="AK246">
            <v>39976</v>
          </cell>
          <cell r="AL246">
            <v>40255</v>
          </cell>
          <cell r="AM246">
            <v>40255</v>
          </cell>
          <cell r="AN246">
            <v>40255</v>
          </cell>
          <cell r="AO246">
            <v>40643</v>
          </cell>
          <cell r="AP246">
            <v>40966</v>
          </cell>
        </row>
        <row r="247">
          <cell r="A247">
            <v>1721</v>
          </cell>
          <cell r="B247" t="str">
            <v>COR1721</v>
          </cell>
          <cell r="C247" t="str">
            <v>Extension of the EUC Numeric Code</v>
          </cell>
          <cell r="D247">
            <v>40456</v>
          </cell>
          <cell r="E247" t="str">
            <v>PD-CLSD</v>
          </cell>
          <cell r="F247">
            <v>41332</v>
          </cell>
          <cell r="G247">
            <v>0</v>
          </cell>
          <cell r="H247">
            <v>40058</v>
          </cell>
          <cell r="J247">
            <v>0</v>
          </cell>
          <cell r="N247" t="str">
            <v>Workload Meeting 02/09/09</v>
          </cell>
          <cell r="O247" t="str">
            <v>Lorraine Cave</v>
          </cell>
          <cell r="P247" t="str">
            <v>BI</v>
          </cell>
          <cell r="Q247" t="str">
            <v>COMPLETE</v>
          </cell>
          <cell r="R247">
            <v>0</v>
          </cell>
          <cell r="V247">
            <v>40450</v>
          </cell>
          <cell r="W247">
            <v>40483</v>
          </cell>
          <cell r="X247">
            <v>40483</v>
          </cell>
          <cell r="AC247" t="str">
            <v>PROD</v>
          </cell>
          <cell r="AD247">
            <v>40456</v>
          </cell>
          <cell r="AE247">
            <v>0</v>
          </cell>
          <cell r="AF247">
            <v>7</v>
          </cell>
          <cell r="AG247"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247" t="str">
            <v>CLSD</v>
          </cell>
          <cell r="AI247">
            <v>41332</v>
          </cell>
          <cell r="AO247">
            <v>41096</v>
          </cell>
          <cell r="AP247">
            <v>41182</v>
          </cell>
        </row>
        <row r="248">
          <cell r="A248">
            <v>1753</v>
          </cell>
          <cell r="B248" t="str">
            <v>COR1753</v>
          </cell>
          <cell r="C248" t="str">
            <v>Revision to IAD to Support DN Interruption Post October 2011</v>
          </cell>
          <cell r="E248" t="str">
            <v>EQ-CLSD</v>
          </cell>
          <cell r="F248">
            <v>41262</v>
          </cell>
          <cell r="G248">
            <v>0</v>
          </cell>
          <cell r="H248">
            <v>40086</v>
          </cell>
          <cell r="I248">
            <v>41005</v>
          </cell>
          <cell r="J248">
            <v>0</v>
          </cell>
          <cell r="K248" t="str">
            <v>NNW</v>
          </cell>
          <cell r="L248" t="str">
            <v>NGD</v>
          </cell>
          <cell r="M248" t="str">
            <v>Alan Raper</v>
          </cell>
          <cell r="N248" t="str">
            <v>Workload Meeting 30/09/09</v>
          </cell>
          <cell r="O248" t="str">
            <v>Lorraine Cave</v>
          </cell>
          <cell r="P248" t="str">
            <v>CO</v>
          </cell>
          <cell r="Q248" t="str">
            <v>CLOSED</v>
          </cell>
          <cell r="R248">
            <v>1</v>
          </cell>
          <cell r="AE248">
            <v>0</v>
          </cell>
          <cell r="AF248">
            <v>5</v>
          </cell>
          <cell r="AG248"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249">
          <cell r="A249">
            <v>2650.1</v>
          </cell>
          <cell r="B249" t="str">
            <v>COR2650.1</v>
          </cell>
          <cell r="C249" t="str">
            <v>UK Link Data Deletion, Tuning and Batch Job Reschedule</v>
          </cell>
          <cell r="E249" t="str">
            <v>PD-CLSD</v>
          </cell>
          <cell r="F249">
            <v>41789</v>
          </cell>
          <cell r="G249">
            <v>0</v>
          </cell>
          <cell r="H249">
            <v>41312</v>
          </cell>
          <cell r="I249">
            <v>41330</v>
          </cell>
          <cell r="J249">
            <v>0</v>
          </cell>
          <cell r="N249" t="str">
            <v>Workload Meeting 13/02/13</v>
          </cell>
          <cell r="O249" t="str">
            <v>Lee Chambers</v>
          </cell>
          <cell r="P249" t="str">
            <v>BI</v>
          </cell>
          <cell r="Q249" t="str">
            <v>COMPLETE</v>
          </cell>
          <cell r="R249">
            <v>0</v>
          </cell>
          <cell r="AE249">
            <v>0</v>
          </cell>
          <cell r="AF249">
            <v>7</v>
          </cell>
          <cell r="AG249"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249" t="str">
            <v>SENT</v>
          </cell>
          <cell r="AI249">
            <v>41816</v>
          </cell>
        </row>
        <row r="250">
          <cell r="A250">
            <v>2658</v>
          </cell>
          <cell r="B250" t="str">
            <v>COR2658</v>
          </cell>
          <cell r="C250" t="str">
            <v>Delivery of Additional Analysis and Derivation of Seasonal Normal Weather (Mod 330)</v>
          </cell>
          <cell r="D250">
            <v>41137</v>
          </cell>
          <cell r="E250" t="str">
            <v>PD-CLSD</v>
          </cell>
          <cell r="F250">
            <v>42031</v>
          </cell>
          <cell r="G250">
            <v>0</v>
          </cell>
          <cell r="H250">
            <v>41040</v>
          </cell>
          <cell r="I250">
            <v>41079</v>
          </cell>
          <cell r="J250">
            <v>0</v>
          </cell>
          <cell r="K250" t="str">
            <v>ALL</v>
          </cell>
          <cell r="M250" t="str">
            <v>Colin Thomson</v>
          </cell>
          <cell r="N250" t="str">
            <v>Discussed at Workload Meeting on 16/05/12 - not formally approved</v>
          </cell>
          <cell r="O250" t="str">
            <v>Helen Gohil</v>
          </cell>
          <cell r="P250" t="str">
            <v>CO</v>
          </cell>
          <cell r="Q250" t="str">
            <v>COMPLETE</v>
          </cell>
          <cell r="R250">
            <v>1</v>
          </cell>
          <cell r="S250">
            <v>42031</v>
          </cell>
          <cell r="U250">
            <v>41080</v>
          </cell>
          <cell r="V250">
            <v>41094</v>
          </cell>
          <cell r="W250">
            <v>41127</v>
          </cell>
          <cell r="X250">
            <v>41127</v>
          </cell>
          <cell r="Y250" t="str">
            <v>Pre Sanction Meeting 31/7/12</v>
          </cell>
          <cell r="Z250">
            <v>110497</v>
          </cell>
          <cell r="AC250" t="str">
            <v>SENT</v>
          </cell>
          <cell r="AD250">
            <v>41257</v>
          </cell>
          <cell r="AE250">
            <v>0</v>
          </cell>
          <cell r="AF250">
            <v>4</v>
          </cell>
          <cell r="AG250"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250" t="str">
            <v>CLSD</v>
          </cell>
          <cell r="AI250">
            <v>42031</v>
          </cell>
          <cell r="AJ250">
            <v>41093</v>
          </cell>
          <cell r="AL250">
            <v>41152</v>
          </cell>
          <cell r="AM250">
            <v>41166</v>
          </cell>
          <cell r="AO250">
            <v>41509</v>
          </cell>
          <cell r="AP250">
            <v>41958</v>
          </cell>
        </row>
        <row r="251">
          <cell r="A251">
            <v>1910</v>
          </cell>
          <cell r="B251" t="str">
            <v>COR1910</v>
          </cell>
          <cell r="C251" t="str">
            <v>Tape Backup Library</v>
          </cell>
          <cell r="E251" t="str">
            <v>EQ-CLSD</v>
          </cell>
          <cell r="F251">
            <v>40882</v>
          </cell>
          <cell r="G251">
            <v>0</v>
          </cell>
          <cell r="H251">
            <v>40245</v>
          </cell>
          <cell r="I251">
            <v>40627</v>
          </cell>
          <cell r="J251">
            <v>0</v>
          </cell>
          <cell r="N251" t="str">
            <v>Workload Meeting 10/03/09</v>
          </cell>
          <cell r="O251" t="str">
            <v>Chris Fears</v>
          </cell>
          <cell r="P251" t="str">
            <v>BI</v>
          </cell>
          <cell r="Q251" t="str">
            <v>CLOSED</v>
          </cell>
          <cell r="R251">
            <v>0</v>
          </cell>
          <cell r="AE251">
            <v>0</v>
          </cell>
          <cell r="AF251">
            <v>7</v>
          </cell>
          <cell r="AG251"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251">
            <v>40627</v>
          </cell>
          <cell r="AK251">
            <v>40627</v>
          </cell>
        </row>
        <row r="252">
          <cell r="A252" t="str">
            <v>1910a</v>
          </cell>
          <cell r="B252" t="str">
            <v>COR1910a</v>
          </cell>
          <cell r="C252" t="str">
            <v>Tape Backup Library</v>
          </cell>
          <cell r="E252" t="str">
            <v>EQ-CLSD</v>
          </cell>
          <cell r="F252">
            <v>40882</v>
          </cell>
          <cell r="G252">
            <v>0</v>
          </cell>
          <cell r="H252">
            <v>40245</v>
          </cell>
          <cell r="J252">
            <v>0</v>
          </cell>
          <cell r="N252" t="str">
            <v>Workload Meeting 10/03/09</v>
          </cell>
          <cell r="O252" t="str">
            <v>Chris Fears</v>
          </cell>
          <cell r="P252" t="str">
            <v>BI</v>
          </cell>
          <cell r="Q252" t="str">
            <v>CLOSED</v>
          </cell>
          <cell r="R252">
            <v>0</v>
          </cell>
          <cell r="AE252">
            <v>0</v>
          </cell>
          <cell r="AF252">
            <v>7</v>
          </cell>
          <cell r="AG25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253">
          <cell r="A253">
            <v>1921</v>
          </cell>
          <cell r="B253" t="str">
            <v>COR1921</v>
          </cell>
          <cell r="C253" t="str">
            <v>Portal Sign-On Project</v>
          </cell>
          <cell r="D253">
            <v>40308</v>
          </cell>
          <cell r="E253" t="str">
            <v>PA-CLSD</v>
          </cell>
          <cell r="F253">
            <v>41238</v>
          </cell>
          <cell r="G253">
            <v>0</v>
          </cell>
          <cell r="H253">
            <v>40259</v>
          </cell>
          <cell r="I253">
            <v>40294</v>
          </cell>
          <cell r="J253">
            <v>0</v>
          </cell>
          <cell r="N253" t="str">
            <v>Workload Meeting 24/03/10</v>
          </cell>
          <cell r="O253" t="str">
            <v>Andy Simpson</v>
          </cell>
          <cell r="P253" t="str">
            <v>BI</v>
          </cell>
          <cell r="Q253" t="str">
            <v>CLOSED</v>
          </cell>
          <cell r="R253">
            <v>0</v>
          </cell>
          <cell r="V253">
            <v>40308</v>
          </cell>
          <cell r="W253">
            <v>40308</v>
          </cell>
          <cell r="X253">
            <v>40308</v>
          </cell>
          <cell r="Y253" t="str">
            <v>XEC</v>
          </cell>
          <cell r="AC253" t="str">
            <v>PROD</v>
          </cell>
          <cell r="AD253">
            <v>40308</v>
          </cell>
          <cell r="AE253">
            <v>0</v>
          </cell>
          <cell r="AF253">
            <v>7</v>
          </cell>
          <cell r="AG253"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253" t="str">
            <v>IMPD</v>
          </cell>
          <cell r="AI253">
            <v>41238</v>
          </cell>
          <cell r="AO253">
            <v>41238</v>
          </cell>
          <cell r="AP253">
            <v>41670</v>
          </cell>
        </row>
        <row r="254">
          <cell r="A254">
            <v>1938</v>
          </cell>
          <cell r="B254" t="str">
            <v>COR1938</v>
          </cell>
          <cell r="C254" t="str">
            <v>ODS ODBC Analysis</v>
          </cell>
          <cell r="D254">
            <v>40354</v>
          </cell>
          <cell r="E254" t="str">
            <v>PD-CLSD</v>
          </cell>
          <cell r="F254">
            <v>40584</v>
          </cell>
          <cell r="G254">
            <v>0</v>
          </cell>
          <cell r="H254">
            <v>40269</v>
          </cell>
          <cell r="J254">
            <v>0</v>
          </cell>
          <cell r="N254" t="str">
            <v>Workload Meeting 07/04/10</v>
          </cell>
          <cell r="O254" t="str">
            <v>Jane Rocky</v>
          </cell>
          <cell r="P254" t="str">
            <v>BI</v>
          </cell>
          <cell r="Q254" t="str">
            <v>COMPLETE</v>
          </cell>
          <cell r="R254">
            <v>0</v>
          </cell>
          <cell r="V254">
            <v>40354</v>
          </cell>
          <cell r="W254">
            <v>40354</v>
          </cell>
          <cell r="X254">
            <v>40354</v>
          </cell>
          <cell r="AC254" t="str">
            <v>PROD</v>
          </cell>
          <cell r="AD254">
            <v>40354</v>
          </cell>
          <cell r="AE254">
            <v>0</v>
          </cell>
          <cell r="AF254">
            <v>7</v>
          </cell>
          <cell r="AG254"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254" t="str">
            <v>CLSD</v>
          </cell>
          <cell r="AI254">
            <v>40584</v>
          </cell>
          <cell r="AO254">
            <v>40459</v>
          </cell>
          <cell r="AP254">
            <v>40574</v>
          </cell>
        </row>
        <row r="255">
          <cell r="A255">
            <v>1943</v>
          </cell>
          <cell r="B255" t="str">
            <v>COR1943</v>
          </cell>
          <cell r="C255" t="str">
            <v>SC2004 Actual Demand in Data in Gemini</v>
          </cell>
          <cell r="E255" t="str">
            <v>BE-CLSD</v>
          </cell>
          <cell r="F255">
            <v>40435</v>
          </cell>
          <cell r="G255">
            <v>0</v>
          </cell>
          <cell r="H255">
            <v>40291</v>
          </cell>
          <cell r="I255">
            <v>40308</v>
          </cell>
          <cell r="J255">
            <v>0</v>
          </cell>
          <cell r="K255" t="str">
            <v>ALL</v>
          </cell>
          <cell r="M255" t="str">
            <v>Alan Raper</v>
          </cell>
          <cell r="N255" t="str">
            <v>Workload Meeting 14/04/10</v>
          </cell>
          <cell r="O255" t="str">
            <v>Lorraine Cave</v>
          </cell>
          <cell r="P255" t="str">
            <v>CO</v>
          </cell>
          <cell r="Q255" t="str">
            <v>CLOSED</v>
          </cell>
          <cell r="R255">
            <v>1</v>
          </cell>
          <cell r="T255">
            <v>0</v>
          </cell>
          <cell r="U255">
            <v>40374</v>
          </cell>
          <cell r="V255">
            <v>40388</v>
          </cell>
          <cell r="W255">
            <v>40374</v>
          </cell>
          <cell r="X255">
            <v>40374</v>
          </cell>
          <cell r="Y255" t="str">
            <v>XM2 Review Meeting 06/07/10</v>
          </cell>
          <cell r="Z255">
            <v>22300</v>
          </cell>
          <cell r="AE255">
            <v>0</v>
          </cell>
          <cell r="AF255">
            <v>5</v>
          </cell>
          <cell r="AG255"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255">
            <v>40305</v>
          </cell>
          <cell r="AK255">
            <v>40305</v>
          </cell>
        </row>
        <row r="256">
          <cell r="A256">
            <v>1947</v>
          </cell>
          <cell r="B256" t="str">
            <v>COR1947</v>
          </cell>
          <cell r="C256" t="str">
            <v>Changes to the System Marginal Price Buy &amp; System Marginal Price Sell 'fixed differentials'</v>
          </cell>
          <cell r="D256">
            <v>40683</v>
          </cell>
          <cell r="E256" t="str">
            <v>PD-CLSD</v>
          </cell>
          <cell r="F256">
            <v>40987</v>
          </cell>
          <cell r="G256">
            <v>1</v>
          </cell>
          <cell r="H256">
            <v>40385</v>
          </cell>
          <cell r="I256">
            <v>40399</v>
          </cell>
          <cell r="J256">
            <v>0</v>
          </cell>
          <cell r="K256" t="str">
            <v>TNO</v>
          </cell>
          <cell r="M256" t="str">
            <v>Sean McGoldrick</v>
          </cell>
          <cell r="N256" t="str">
            <v>Workload Meeting 28/07/10</v>
          </cell>
          <cell r="O256" t="str">
            <v>Andy Simpson</v>
          </cell>
          <cell r="P256" t="str">
            <v>CO</v>
          </cell>
          <cell r="Q256" t="str">
            <v>COMPLETE</v>
          </cell>
          <cell r="R256">
            <v>1</v>
          </cell>
          <cell r="T256">
            <v>0</v>
          </cell>
          <cell r="U256">
            <v>40422</v>
          </cell>
          <cell r="V256">
            <v>40436</v>
          </cell>
          <cell r="W256">
            <v>40435</v>
          </cell>
          <cell r="X256">
            <v>40435</v>
          </cell>
          <cell r="Y256" t="str">
            <v>XM2 Review Meeting 07/09/10</v>
          </cell>
          <cell r="Z256">
            <v>136900</v>
          </cell>
          <cell r="AC256" t="str">
            <v>SENT</v>
          </cell>
          <cell r="AD256">
            <v>40700</v>
          </cell>
          <cell r="AE256">
            <v>0</v>
          </cell>
          <cell r="AF256">
            <v>5</v>
          </cell>
          <cell r="AG256"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256" t="str">
            <v>CLSD</v>
          </cell>
          <cell r="AI256">
            <v>40987</v>
          </cell>
          <cell r="AJ256">
            <v>40399</v>
          </cell>
          <cell r="AK256">
            <v>40399</v>
          </cell>
          <cell r="AL256">
            <v>40700</v>
          </cell>
          <cell r="AM256">
            <v>40700</v>
          </cell>
          <cell r="AN256">
            <v>40700</v>
          </cell>
          <cell r="AO256">
            <v>40832</v>
          </cell>
          <cell r="AP256">
            <v>40933</v>
          </cell>
        </row>
        <row r="257">
          <cell r="A257">
            <v>3114</v>
          </cell>
          <cell r="B257" t="str">
            <v>COR3114</v>
          </cell>
          <cell r="C257" t="str">
            <v>IP Sustaining Analysis</v>
          </cell>
          <cell r="E257" t="str">
            <v>EQ-CLSD</v>
          </cell>
          <cell r="F257">
            <v>42107</v>
          </cell>
          <cell r="G257">
            <v>0</v>
          </cell>
          <cell r="H257">
            <v>41472</v>
          </cell>
          <cell r="J257">
            <v>0</v>
          </cell>
          <cell r="N257" t="str">
            <v>Workload Meeting 17/07/2013</v>
          </cell>
          <cell r="O257" t="str">
            <v>Andy Simpson</v>
          </cell>
          <cell r="P257" t="str">
            <v>BI</v>
          </cell>
          <cell r="Q257" t="str">
            <v>CLOSED</v>
          </cell>
          <cell r="R257">
            <v>0</v>
          </cell>
          <cell r="S257">
            <v>42107</v>
          </cell>
          <cell r="AE257">
            <v>0</v>
          </cell>
          <cell r="AF257">
            <v>7</v>
          </cell>
          <cell r="AG257"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258">
          <cell r="A258">
            <v>3115</v>
          </cell>
          <cell r="B258" t="str">
            <v>COR3115</v>
          </cell>
          <cell r="C258" t="str">
            <v>DE Integration and PAWS Upgrade (ON HOLD)</v>
          </cell>
          <cell r="E258" t="str">
            <v>CO-CLSD</v>
          </cell>
          <cell r="F258">
            <v>41466</v>
          </cell>
          <cell r="G258">
            <v>0</v>
          </cell>
          <cell r="H258">
            <v>41472</v>
          </cell>
          <cell r="J258">
            <v>0</v>
          </cell>
          <cell r="N258" t="str">
            <v>Workload 17/07/2013</v>
          </cell>
          <cell r="O258" t="str">
            <v>Andy Simpson</v>
          </cell>
          <cell r="P258" t="str">
            <v>BI</v>
          </cell>
          <cell r="Q258" t="str">
            <v>CLOSED</v>
          </cell>
          <cell r="R258">
            <v>0</v>
          </cell>
          <cell r="S258">
            <v>41675</v>
          </cell>
          <cell r="AE258">
            <v>0</v>
          </cell>
          <cell r="AG258"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259">
          <cell r="A259">
            <v>1955</v>
          </cell>
          <cell r="B259" t="str">
            <v>COR1955</v>
          </cell>
          <cell r="C259" t="str">
            <v>Mechanism for Correct Apportionment of Unidentified Gas</v>
          </cell>
          <cell r="D259">
            <v>40479</v>
          </cell>
          <cell r="E259" t="str">
            <v>SN-CLSD</v>
          </cell>
          <cell r="F259">
            <v>41463</v>
          </cell>
          <cell r="G259">
            <v>0</v>
          </cell>
          <cell r="H259">
            <v>40297</v>
          </cell>
          <cell r="I259">
            <v>40312</v>
          </cell>
          <cell r="J259">
            <v>0</v>
          </cell>
          <cell r="K259" t="str">
            <v>ALL</v>
          </cell>
          <cell r="M259" t="str">
            <v>Alan Raper</v>
          </cell>
          <cell r="N259" t="str">
            <v>Workload Meeting 05/05/10</v>
          </cell>
          <cell r="O259" t="str">
            <v>Lorraine Cave</v>
          </cell>
          <cell r="P259" t="str">
            <v>CO</v>
          </cell>
          <cell r="Q259" t="str">
            <v>CLOSED</v>
          </cell>
          <cell r="R259">
            <v>1</v>
          </cell>
          <cell r="W259">
            <v>40437</v>
          </cell>
          <cell r="X259">
            <v>40437</v>
          </cell>
          <cell r="Y259" t="str">
            <v>XM2 Review Meeting 24/08/10</v>
          </cell>
          <cell r="Z259">
            <v>37000</v>
          </cell>
          <cell r="AC259" t="str">
            <v>CLSD</v>
          </cell>
          <cell r="AD259">
            <v>41463</v>
          </cell>
          <cell r="AE259">
            <v>0</v>
          </cell>
          <cell r="AF259">
            <v>3</v>
          </cell>
          <cell r="AG259"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259">
            <v>40493</v>
          </cell>
        </row>
        <row r="260">
          <cell r="A260">
            <v>2005</v>
          </cell>
          <cell r="B260" t="str">
            <v>COR2005</v>
          </cell>
          <cell r="C260" t="str">
            <v>NTS Exit Capacity Reform Phase 3</v>
          </cell>
          <cell r="D260">
            <v>40702</v>
          </cell>
          <cell r="E260" t="str">
            <v>PD-CLSD</v>
          </cell>
          <cell r="F260">
            <v>41801</v>
          </cell>
          <cell r="G260">
            <v>0</v>
          </cell>
          <cell r="H260">
            <v>40359</v>
          </cell>
          <cell r="I260">
            <v>40373</v>
          </cell>
          <cell r="J260">
            <v>0</v>
          </cell>
          <cell r="K260" t="str">
            <v>TNO</v>
          </cell>
          <cell r="M260" t="str">
            <v>Sean McGoldrick</v>
          </cell>
          <cell r="N260" t="str">
            <v>Workload Meeting 30/06/10</v>
          </cell>
          <cell r="O260" t="str">
            <v>Andy Simpson</v>
          </cell>
          <cell r="P260" t="str">
            <v>CO</v>
          </cell>
          <cell r="Q260" t="str">
            <v>COMPLETE</v>
          </cell>
          <cell r="R260">
            <v>1</v>
          </cell>
          <cell r="T260">
            <v>1133100</v>
          </cell>
          <cell r="U260">
            <v>40466</v>
          </cell>
          <cell r="V260">
            <v>40480</v>
          </cell>
          <cell r="W260">
            <v>40697</v>
          </cell>
          <cell r="X260">
            <v>40697</v>
          </cell>
          <cell r="Y260" t="str">
            <v>XM2 Review Meeting 17/05/11</v>
          </cell>
          <cell r="Z260">
            <v>4072038</v>
          </cell>
          <cell r="AC260" t="str">
            <v>SENT</v>
          </cell>
          <cell r="AD260">
            <v>40716</v>
          </cell>
          <cell r="AE260">
            <v>0</v>
          </cell>
          <cell r="AF260">
            <v>5</v>
          </cell>
          <cell r="AG260"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260" t="str">
            <v>CLSD</v>
          </cell>
          <cell r="AI260">
            <v>41801</v>
          </cell>
          <cell r="AJ260">
            <v>40436</v>
          </cell>
          <cell r="AK260">
            <v>40436</v>
          </cell>
          <cell r="AL260">
            <v>40716</v>
          </cell>
          <cell r="AM260">
            <v>40716</v>
          </cell>
          <cell r="AN260">
            <v>40716</v>
          </cell>
          <cell r="AO260">
            <v>41119</v>
          </cell>
          <cell r="AP260">
            <v>41547</v>
          </cell>
        </row>
        <row r="261">
          <cell r="A261">
            <v>3337</v>
          </cell>
          <cell r="B261" t="str">
            <v>COR3337</v>
          </cell>
          <cell r="C261" t="str">
            <v>REMIT Reporting</v>
          </cell>
          <cell r="D261">
            <v>42766</v>
          </cell>
          <cell r="E261" t="str">
            <v>PD-POPD</v>
          </cell>
          <cell r="F261">
            <v>42898</v>
          </cell>
          <cell r="G261">
            <v>0</v>
          </cell>
          <cell r="H261">
            <v>41690</v>
          </cell>
          <cell r="I261">
            <v>41703</v>
          </cell>
          <cell r="J261">
            <v>0</v>
          </cell>
          <cell r="K261" t="str">
            <v>TNO</v>
          </cell>
          <cell r="L261" t="str">
            <v>NGT</v>
          </cell>
          <cell r="M261" t="str">
            <v>Sean McGoldrick</v>
          </cell>
          <cell r="N261" t="str">
            <v>See comments_x000D_
(virtual meeting minutes 26/02/14)_x000D_
CO to re-start project approved at ICAF 25/03/15_x000D_
_x000D_
Revised Change Order - approved at  ICAF 23/12/2015_x000D_
BER Pre-Sanction 26.01.2016_x000D_
Pre-Sanction 17/01/17 Revised Busines Case and BER approved</v>
          </cell>
          <cell r="O261" t="str">
            <v>Hannah Reddy</v>
          </cell>
          <cell r="P261" t="str">
            <v>CO</v>
          </cell>
          <cell r="Q261" t="str">
            <v>LIVE</v>
          </cell>
          <cell r="R261">
            <v>1</v>
          </cell>
          <cell r="U261">
            <v>41724</v>
          </cell>
          <cell r="W261">
            <v>42240</v>
          </cell>
          <cell r="X261">
            <v>42405</v>
          </cell>
          <cell r="Y261" t="str">
            <v>Pre Sanction Review Meeting 24.01.2017</v>
          </cell>
          <cell r="Z261">
            <v>826385</v>
          </cell>
          <cell r="AC261" t="str">
            <v>PROD</v>
          </cell>
          <cell r="AD261">
            <v>42789</v>
          </cell>
          <cell r="AE261">
            <v>0</v>
          </cell>
          <cell r="AF261">
            <v>5</v>
          </cell>
          <cell r="AG261" t="str">
            <v>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261" t="str">
            <v>CLSD</v>
          </cell>
          <cell r="AI261">
            <v>42898</v>
          </cell>
          <cell r="AM261">
            <v>42458</v>
          </cell>
          <cell r="AN261">
            <v>42565</v>
          </cell>
          <cell r="AO261">
            <v>42743</v>
          </cell>
          <cell r="AP261">
            <v>42846</v>
          </cell>
        </row>
        <row r="262">
          <cell r="A262">
            <v>3477</v>
          </cell>
          <cell r="B262" t="str">
            <v>COR3477</v>
          </cell>
          <cell r="C262" t="str">
            <v>Ofgem Request for Information related to Change of Supplier activity</v>
          </cell>
          <cell r="E262" t="str">
            <v>PD-SENT</v>
          </cell>
          <cell r="F262">
            <v>42863</v>
          </cell>
          <cell r="G262">
            <v>0</v>
          </cell>
          <cell r="H262">
            <v>41787</v>
          </cell>
          <cell r="J262">
            <v>1</v>
          </cell>
          <cell r="K262" t="str">
            <v>ADN</v>
          </cell>
          <cell r="M262" t="str">
            <v>Colin Thomson</v>
          </cell>
          <cell r="N262" t="str">
            <v>ICAF Meeting 27/08/14</v>
          </cell>
          <cell r="O262" t="str">
            <v>Darran Dredge</v>
          </cell>
          <cell r="P262" t="str">
            <v>CO</v>
          </cell>
          <cell r="Q262" t="str">
            <v>LIVE</v>
          </cell>
          <cell r="R262">
            <v>1</v>
          </cell>
          <cell r="AE262">
            <v>0</v>
          </cell>
          <cell r="AF262">
            <v>3</v>
          </cell>
          <cell r="AG262" t="str">
            <v>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262" t="str">
            <v>SENT</v>
          </cell>
          <cell r="AP262">
            <v>42874</v>
          </cell>
        </row>
        <row r="263">
          <cell r="A263">
            <v>3496</v>
          </cell>
          <cell r="B263" t="str">
            <v>COR3496</v>
          </cell>
          <cell r="C263" t="str">
            <v>Provision of monthly reports for Modification 469 _x000D_
Provision of monthly reports for Modification 469  (GS(I&amp;U)R performance).</v>
          </cell>
          <cell r="D263">
            <v>42052</v>
          </cell>
          <cell r="E263" t="str">
            <v>PD-CLSD</v>
          </cell>
          <cell r="F263">
            <v>42681</v>
          </cell>
          <cell r="G263">
            <v>0</v>
          </cell>
          <cell r="H263">
            <v>41913</v>
          </cell>
          <cell r="I263">
            <v>41927</v>
          </cell>
          <cell r="J263">
            <v>1</v>
          </cell>
          <cell r="K263" t="str">
            <v>ADN</v>
          </cell>
          <cell r="M263" t="str">
            <v>Ruth Thomas / Chris Warner</v>
          </cell>
          <cell r="N263" t="str">
            <v>ICAF Meeting 08/10/14</v>
          </cell>
          <cell r="O263" t="str">
            <v>Darran Dredge</v>
          </cell>
          <cell r="P263" t="str">
            <v>CO</v>
          </cell>
          <cell r="Q263" t="str">
            <v>COMPLETE</v>
          </cell>
          <cell r="R263">
            <v>1</v>
          </cell>
          <cell r="S263">
            <v>42681</v>
          </cell>
          <cell r="T263">
            <v>0</v>
          </cell>
          <cell r="U263">
            <v>41960</v>
          </cell>
          <cell r="V263">
            <v>41974</v>
          </cell>
          <cell r="W263">
            <v>42048</v>
          </cell>
          <cell r="Y263" t="str">
            <v>Pre Sanction Meeting 10/02/15</v>
          </cell>
          <cell r="Z263">
            <v>18165</v>
          </cell>
          <cell r="AC263" t="str">
            <v>SENT</v>
          </cell>
          <cell r="AD263">
            <v>42069</v>
          </cell>
          <cell r="AE263">
            <v>0</v>
          </cell>
          <cell r="AF263">
            <v>3</v>
          </cell>
          <cell r="AG263"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263" t="str">
            <v>CLSD</v>
          </cell>
          <cell r="AI263">
            <v>42650</v>
          </cell>
          <cell r="AJ263">
            <v>41942</v>
          </cell>
          <cell r="AL263">
            <v>42065</v>
          </cell>
          <cell r="AM263">
            <v>42069</v>
          </cell>
          <cell r="AP263">
            <v>42597</v>
          </cell>
        </row>
        <row r="264">
          <cell r="A264">
            <v>3500</v>
          </cell>
          <cell r="B264" t="str">
            <v>COR3500</v>
          </cell>
          <cell r="C264" t="str">
            <v>UNC Modification 0487S Introduction of Advanced Meter Indicator and Advanced Meter Reader (AMR) Service Provider Identifier in advance of Project Nexus Go Live</v>
          </cell>
          <cell r="D264">
            <v>42013</v>
          </cell>
          <cell r="E264" t="str">
            <v>PD-CLSD</v>
          </cell>
          <cell r="F264">
            <v>42215</v>
          </cell>
          <cell r="G264">
            <v>0</v>
          </cell>
          <cell r="H264">
            <v>41919</v>
          </cell>
          <cell r="I264">
            <v>41932</v>
          </cell>
          <cell r="J264">
            <v>1</v>
          </cell>
          <cell r="K264" t="str">
            <v>ADN</v>
          </cell>
          <cell r="M264" t="str">
            <v>Joanna Ferguson</v>
          </cell>
          <cell r="N264" t="str">
            <v>ICAF Meeting 08/10/14</v>
          </cell>
          <cell r="O264" t="str">
            <v>Lorraine Cave</v>
          </cell>
          <cell r="P264" t="str">
            <v>CO</v>
          </cell>
          <cell r="Q264" t="str">
            <v>COMPLETE</v>
          </cell>
          <cell r="R264">
            <v>1</v>
          </cell>
          <cell r="T264">
            <v>0</v>
          </cell>
          <cell r="U264">
            <v>41954</v>
          </cell>
          <cell r="V264">
            <v>41964</v>
          </cell>
          <cell r="W264">
            <v>41978</v>
          </cell>
          <cell r="Y264" t="str">
            <v>Pre Sacn meeting 02/12/14</v>
          </cell>
          <cell r="Z264">
            <v>9500</v>
          </cell>
          <cell r="AC264" t="str">
            <v>SENT</v>
          </cell>
          <cell r="AD264">
            <v>42025</v>
          </cell>
          <cell r="AE264">
            <v>0</v>
          </cell>
          <cell r="AF264">
            <v>3</v>
          </cell>
          <cell r="AG264"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264" t="str">
            <v>CLSD</v>
          </cell>
          <cell r="AI264">
            <v>42214</v>
          </cell>
          <cell r="AJ264">
            <v>41947</v>
          </cell>
          <cell r="AL264">
            <v>42027</v>
          </cell>
          <cell r="AM264">
            <v>42027</v>
          </cell>
          <cell r="AO264">
            <v>42069</v>
          </cell>
        </row>
        <row r="265">
          <cell r="A265">
            <v>3505</v>
          </cell>
          <cell r="B265" t="str">
            <v>COR3505</v>
          </cell>
          <cell r="C265" t="str">
            <v>Gemini Exit EON adjustment following RAG Voluntary Discontinuance</v>
          </cell>
          <cell r="E265" t="str">
            <v>CO-RCVD</v>
          </cell>
          <cell r="F265">
            <v>41926</v>
          </cell>
          <cell r="G265">
            <v>0</v>
          </cell>
          <cell r="H265">
            <v>41926</v>
          </cell>
          <cell r="I265">
            <v>41939</v>
          </cell>
          <cell r="J265">
            <v>0</v>
          </cell>
          <cell r="K265" t="str">
            <v>NNW</v>
          </cell>
          <cell r="L265" t="str">
            <v>NGT</v>
          </cell>
          <cell r="M265" t="str">
            <v>Sean Mcgoldrick</v>
          </cell>
          <cell r="N265" t="str">
            <v>Referral approved at ICAF meeting on 22/10/14.</v>
          </cell>
          <cell r="O265" t="str">
            <v>Jessica Harris</v>
          </cell>
          <cell r="P265" t="str">
            <v>CO</v>
          </cell>
          <cell r="Q265" t="str">
            <v>ON HOLD</v>
          </cell>
          <cell r="R265">
            <v>1</v>
          </cell>
          <cell r="AE265">
            <v>0</v>
          </cell>
          <cell r="AF265">
            <v>5</v>
          </cell>
          <cell r="AG265" t="str">
            <v>21/06/16: Cm has chased Dave Turpin/ Jessica to see if we can close this now._x000D_
23/02/16: CM Planning meeting cm to still chase_x000D_
25/01/15: Cm to check this with DT as Jessica is not aware of this project?_x000D_
16/12/15: Planning meeting - CHECK BACK WITH Dave Turpin AS JH HAS NO IDEA WHAT THIS IS._x000D_
21/09/15 CM On hold due to UK Link, no further updates._x000D_
17/08: CM has chased DT for an update via email._x000D_
30/07/15 CM: Sent DT a copy of CO form for him to look into further for update._x000D_
17/07/15 CM: meeting with KR on hold with UK link freeze._x000D_
_x000D_
02/07/15 DC - Have email DT for update on where we are with this one._x000D_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row>
        <row r="266">
          <cell r="A266">
            <v>2137</v>
          </cell>
          <cell r="B266" t="str">
            <v>COR2137</v>
          </cell>
          <cell r="C266" t="str">
            <v>Additional UK-L Storage</v>
          </cell>
          <cell r="E266" t="str">
            <v>EQ-CLSD</v>
          </cell>
          <cell r="F266">
            <v>40882</v>
          </cell>
          <cell r="G266">
            <v>0</v>
          </cell>
          <cell r="H266">
            <v>40500</v>
          </cell>
          <cell r="I266">
            <v>40676</v>
          </cell>
          <cell r="J266">
            <v>0</v>
          </cell>
          <cell r="N266" t="str">
            <v>Workload Meeting 24/11/10</v>
          </cell>
          <cell r="O266" t="str">
            <v>Chris Fears</v>
          </cell>
          <cell r="P266" t="str">
            <v>BI</v>
          </cell>
          <cell r="Q266" t="str">
            <v>CLOSED</v>
          </cell>
          <cell r="R266">
            <v>0</v>
          </cell>
          <cell r="AE266">
            <v>0</v>
          </cell>
          <cell r="AF266">
            <v>7</v>
          </cell>
          <cell r="AG266"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266">
            <v>40625</v>
          </cell>
          <cell r="AK266">
            <v>40625</v>
          </cell>
        </row>
        <row r="267">
          <cell r="A267" t="str">
            <v>2137a</v>
          </cell>
          <cell r="B267" t="str">
            <v>COR2137a</v>
          </cell>
          <cell r="C267" t="str">
            <v>Additional UK-L Storage</v>
          </cell>
          <cell r="E267" t="str">
            <v>EQ-CLSD</v>
          </cell>
          <cell r="F267">
            <v>40882</v>
          </cell>
          <cell r="G267">
            <v>0</v>
          </cell>
          <cell r="H267">
            <v>40500</v>
          </cell>
          <cell r="J267">
            <v>0</v>
          </cell>
          <cell r="N267" t="str">
            <v>Workload Meeting 24/11/10</v>
          </cell>
          <cell r="O267" t="str">
            <v>Chris Fears</v>
          </cell>
          <cell r="P267" t="str">
            <v>BI</v>
          </cell>
          <cell r="Q267" t="str">
            <v>CLOSED</v>
          </cell>
          <cell r="R267">
            <v>0</v>
          </cell>
          <cell r="AE267">
            <v>0</v>
          </cell>
          <cell r="AF267">
            <v>7</v>
          </cell>
          <cell r="AG267"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268">
          <cell r="A268">
            <v>2149</v>
          </cell>
          <cell r="B268" t="str">
            <v>COR2149</v>
          </cell>
          <cell r="C268" t="str">
            <v>ASA Updates December 2010</v>
          </cell>
          <cell r="D268">
            <v>40826</v>
          </cell>
          <cell r="E268" t="str">
            <v>PD-CLSD</v>
          </cell>
          <cell r="F268">
            <v>40919</v>
          </cell>
          <cell r="G268">
            <v>0</v>
          </cell>
          <cell r="H268">
            <v>40500</v>
          </cell>
          <cell r="J268">
            <v>0</v>
          </cell>
          <cell r="K268" t="str">
            <v>ALL</v>
          </cell>
          <cell r="M268" t="str">
            <v>All Network Representatives</v>
          </cell>
          <cell r="N268" t="str">
            <v>Workload Meeting 24/11/10</v>
          </cell>
          <cell r="O268" t="str">
            <v>Andy Miller</v>
          </cell>
          <cell r="P268" t="str">
            <v>CO</v>
          </cell>
          <cell r="Q268" t="str">
            <v>COMPLETE</v>
          </cell>
          <cell r="R268">
            <v>0</v>
          </cell>
          <cell r="W268">
            <v>40728</v>
          </cell>
          <cell r="X268">
            <v>40728</v>
          </cell>
          <cell r="Y268" t="str">
            <v>XEC</v>
          </cell>
          <cell r="Z268">
            <v>0</v>
          </cell>
          <cell r="AC268" t="str">
            <v>SENT</v>
          </cell>
          <cell r="AD268">
            <v>40840</v>
          </cell>
          <cell r="AE268">
            <v>0</v>
          </cell>
          <cell r="AF268">
            <v>8</v>
          </cell>
          <cell r="AG268"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268" t="str">
            <v>CLSD</v>
          </cell>
          <cell r="AI268">
            <v>40919</v>
          </cell>
          <cell r="AL268">
            <v>40840</v>
          </cell>
          <cell r="AM268">
            <v>40840</v>
          </cell>
          <cell r="AN268">
            <v>40840</v>
          </cell>
          <cell r="AP268">
            <v>40861</v>
          </cell>
        </row>
        <row r="269">
          <cell r="A269">
            <v>2151</v>
          </cell>
          <cell r="B269" t="str">
            <v>COR2151</v>
          </cell>
          <cell r="C269" t="str">
            <v>CSEPs Migration</v>
          </cell>
          <cell r="D269">
            <v>41233</v>
          </cell>
          <cell r="E269" t="str">
            <v>PD-CLSD</v>
          </cell>
          <cell r="F269">
            <v>41946</v>
          </cell>
          <cell r="G269">
            <v>0</v>
          </cell>
          <cell r="H269">
            <v>40500</v>
          </cell>
          <cell r="I269">
            <v>41152</v>
          </cell>
          <cell r="J269">
            <v>0</v>
          </cell>
          <cell r="N269" t="str">
            <v>Workload Meeting 24/11/10</v>
          </cell>
          <cell r="O269" t="str">
            <v>Jessica Harris</v>
          </cell>
          <cell r="P269" t="str">
            <v>BI</v>
          </cell>
          <cell r="Q269" t="str">
            <v>COMPLETE</v>
          </cell>
          <cell r="R269">
            <v>0</v>
          </cell>
          <cell r="S269">
            <v>41946</v>
          </cell>
          <cell r="W269">
            <v>41233</v>
          </cell>
          <cell r="AC269" t="str">
            <v>PROD</v>
          </cell>
          <cell r="AD269">
            <v>41233</v>
          </cell>
          <cell r="AE269">
            <v>0</v>
          </cell>
          <cell r="AF269">
            <v>7</v>
          </cell>
          <cell r="AG269"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269" t="str">
            <v>CLSD</v>
          </cell>
          <cell r="AI269">
            <v>41946</v>
          </cell>
          <cell r="AJ269">
            <v>41187</v>
          </cell>
          <cell r="AO269">
            <v>41518</v>
          </cell>
          <cell r="AP269">
            <v>41729</v>
          </cell>
        </row>
        <row r="270">
          <cell r="A270">
            <v>2156</v>
          </cell>
          <cell r="B270" t="str">
            <v>COR2156</v>
          </cell>
          <cell r="C270" t="str">
            <v>System &amp; Process Solution for Modification Proposal 0317</v>
          </cell>
          <cell r="D270">
            <v>40571</v>
          </cell>
          <cell r="E270" t="str">
            <v>PD-CLSD</v>
          </cell>
          <cell r="F270">
            <v>41463</v>
          </cell>
          <cell r="G270">
            <v>0</v>
          </cell>
          <cell r="H270">
            <v>40508</v>
          </cell>
          <cell r="I270">
            <v>40522</v>
          </cell>
          <cell r="J270">
            <v>0</v>
          </cell>
          <cell r="K270" t="str">
            <v>ALL</v>
          </cell>
          <cell r="M270" t="str">
            <v>Robert Cameron-Higgs</v>
          </cell>
          <cell r="N270" t="str">
            <v>Workload Meeting 01/12/10</v>
          </cell>
          <cell r="O270" t="str">
            <v>Lorraine Cave</v>
          </cell>
          <cell r="P270" t="str">
            <v>CO</v>
          </cell>
          <cell r="Q270" t="str">
            <v>COMPLETE</v>
          </cell>
          <cell r="R270">
            <v>1</v>
          </cell>
          <cell r="T270">
            <v>1000</v>
          </cell>
          <cell r="U270">
            <v>40542</v>
          </cell>
          <cell r="V270">
            <v>40557</v>
          </cell>
          <cell r="W270">
            <v>40585</v>
          </cell>
          <cell r="X270">
            <v>40585</v>
          </cell>
          <cell r="Y270" t="str">
            <v>XM2 Review Meeting 25/01/11</v>
          </cell>
          <cell r="Z270">
            <v>81147</v>
          </cell>
          <cell r="AC270" t="str">
            <v>SENT</v>
          </cell>
          <cell r="AD270">
            <v>40578</v>
          </cell>
          <cell r="AE270">
            <v>0</v>
          </cell>
          <cell r="AF270">
            <v>3</v>
          </cell>
          <cell r="AG270"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270" t="str">
            <v>CLSD</v>
          </cell>
          <cell r="AI270">
            <v>41463</v>
          </cell>
          <cell r="AJ270">
            <v>40535</v>
          </cell>
          <cell r="AK270">
            <v>40535</v>
          </cell>
          <cell r="AL270">
            <v>40585</v>
          </cell>
          <cell r="AM270">
            <v>40578</v>
          </cell>
          <cell r="AN270">
            <v>40578</v>
          </cell>
          <cell r="AO270">
            <v>40755</v>
          </cell>
        </row>
        <row r="271">
          <cell r="A271">
            <v>2087</v>
          </cell>
          <cell r="B271" t="str">
            <v>COR2087</v>
          </cell>
          <cell r="C271" t="str">
            <v>System &amp; Process Solution for Modification Proposal 0229</v>
          </cell>
          <cell r="D271">
            <v>40878</v>
          </cell>
          <cell r="E271" t="str">
            <v>PD-CLSD</v>
          </cell>
          <cell r="F271">
            <v>41337</v>
          </cell>
          <cell r="G271">
            <v>0</v>
          </cell>
          <cell r="H271">
            <v>40506</v>
          </cell>
          <cell r="I271">
            <v>40520</v>
          </cell>
          <cell r="J271">
            <v>0</v>
          </cell>
          <cell r="K271" t="str">
            <v>ALL</v>
          </cell>
          <cell r="M271" t="str">
            <v>Robert Cameron-Higgs</v>
          </cell>
          <cell r="N271" t="str">
            <v>Workload Meeting 24/11/10</v>
          </cell>
          <cell r="O271" t="str">
            <v>Lorraine Cave</v>
          </cell>
          <cell r="P271" t="str">
            <v>CO</v>
          </cell>
          <cell r="Q271" t="str">
            <v>COMPLETE</v>
          </cell>
          <cell r="R271">
            <v>1</v>
          </cell>
          <cell r="T271">
            <v>1200</v>
          </cell>
          <cell r="U271">
            <v>40542</v>
          </cell>
          <cell r="V271">
            <v>40557</v>
          </cell>
          <cell r="W271">
            <v>40875</v>
          </cell>
          <cell r="Y271" t="str">
            <v>Pre Sanc Meeting 15/11/11</v>
          </cell>
          <cell r="AC271" t="str">
            <v>SENT</v>
          </cell>
          <cell r="AD271">
            <v>40884</v>
          </cell>
          <cell r="AE271">
            <v>0</v>
          </cell>
          <cell r="AF271">
            <v>3</v>
          </cell>
          <cell r="AG271"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271" t="str">
            <v>CLSD</v>
          </cell>
          <cell r="AI271">
            <v>41337</v>
          </cell>
          <cell r="AJ271">
            <v>40535</v>
          </cell>
          <cell r="AK271">
            <v>40535</v>
          </cell>
          <cell r="AL271">
            <v>40892</v>
          </cell>
          <cell r="AM271">
            <v>40892</v>
          </cell>
          <cell r="AO271">
            <v>41047</v>
          </cell>
          <cell r="AP271">
            <v>41164</v>
          </cell>
        </row>
        <row r="272">
          <cell r="A272">
            <v>2393</v>
          </cell>
          <cell r="B272" t="str">
            <v>COR2393</v>
          </cell>
          <cell r="C272" t="str">
            <v>UNC MOD 390 "Introduction of a Supply Point Offtake Rate and Monitoring Process"</v>
          </cell>
          <cell r="D272">
            <v>40973</v>
          </cell>
          <cell r="E272" t="str">
            <v>PD-CLSD</v>
          </cell>
          <cell r="F272">
            <v>41248</v>
          </cell>
          <cell r="G272">
            <v>0</v>
          </cell>
          <cell r="H272">
            <v>40785</v>
          </cell>
          <cell r="J272">
            <v>0</v>
          </cell>
          <cell r="K272" t="str">
            <v>ADN</v>
          </cell>
          <cell r="M272" t="str">
            <v>Joel Martin</v>
          </cell>
          <cell r="N272" t="str">
            <v>Workload Meeting 07/09/11</v>
          </cell>
          <cell r="O272" t="str">
            <v>Lorraine Cave</v>
          </cell>
          <cell r="P272" t="str">
            <v>CO</v>
          </cell>
          <cell r="Q272" t="str">
            <v>COMPLETE</v>
          </cell>
          <cell r="R272">
            <v>1</v>
          </cell>
          <cell r="T272">
            <v>0</v>
          </cell>
          <cell r="U272">
            <v>40945</v>
          </cell>
          <cell r="V272">
            <v>40959</v>
          </cell>
          <cell r="W272">
            <v>40968</v>
          </cell>
          <cell r="X272">
            <v>40968</v>
          </cell>
          <cell r="Y272" t="str">
            <v>Extraordinary Pre Sanction Review Meeting 27/02/12</v>
          </cell>
          <cell r="AC272" t="str">
            <v>SENT</v>
          </cell>
          <cell r="AD272">
            <v>40987</v>
          </cell>
          <cell r="AE272">
            <v>0</v>
          </cell>
          <cell r="AF272">
            <v>3</v>
          </cell>
          <cell r="AG272"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272" t="str">
            <v>CLSD</v>
          </cell>
          <cell r="AI272">
            <v>41248</v>
          </cell>
          <cell r="AJ272">
            <v>40935</v>
          </cell>
          <cell r="AK272">
            <v>40935</v>
          </cell>
          <cell r="AL272">
            <v>40987</v>
          </cell>
          <cell r="AM272">
            <v>40987</v>
          </cell>
          <cell r="AN272">
            <v>40987</v>
          </cell>
          <cell r="AO272">
            <v>40991</v>
          </cell>
          <cell r="AP272">
            <v>41040</v>
          </cell>
        </row>
        <row r="273">
          <cell r="A273">
            <v>2406</v>
          </cell>
          <cell r="B273" t="str">
            <v>COR2406</v>
          </cell>
          <cell r="C273" t="str">
            <v>NGN File Transfer Changes</v>
          </cell>
          <cell r="E273" t="str">
            <v>EQ-CLSD</v>
          </cell>
          <cell r="F273">
            <v>41668</v>
          </cell>
          <cell r="G273">
            <v>0</v>
          </cell>
          <cell r="H273">
            <v>40801</v>
          </cell>
          <cell r="I273">
            <v>40815</v>
          </cell>
          <cell r="J273">
            <v>0</v>
          </cell>
          <cell r="K273" t="str">
            <v>NNW</v>
          </cell>
          <cell r="L273" t="str">
            <v>NGN</v>
          </cell>
          <cell r="M273" t="str">
            <v>Joanna Ferguson</v>
          </cell>
          <cell r="N273" t="str">
            <v>Workload Meeting 22/09/11</v>
          </cell>
          <cell r="O273" t="str">
            <v>Lorraine Cave</v>
          </cell>
          <cell r="P273" t="str">
            <v>CO</v>
          </cell>
          <cell r="Q273" t="str">
            <v>COMPLETE</v>
          </cell>
          <cell r="R273">
            <v>1</v>
          </cell>
          <cell r="AE273">
            <v>0</v>
          </cell>
          <cell r="AF273">
            <v>5</v>
          </cell>
          <cell r="AG273"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273">
            <v>40808</v>
          </cell>
          <cell r="AP273">
            <v>40848</v>
          </cell>
        </row>
        <row r="274">
          <cell r="A274">
            <v>2411</v>
          </cell>
          <cell r="B274" t="str">
            <v>COR2411</v>
          </cell>
          <cell r="C274" t="str">
            <v>Code Repository Migration Code Configuration Tool</v>
          </cell>
          <cell r="D274">
            <v>41260</v>
          </cell>
          <cell r="E274" t="str">
            <v>PD-CLSD</v>
          </cell>
          <cell r="F274">
            <v>41858</v>
          </cell>
          <cell r="G274">
            <v>0</v>
          </cell>
          <cell r="H274">
            <v>40806</v>
          </cell>
          <cell r="I274">
            <v>40857</v>
          </cell>
          <cell r="J274">
            <v>0</v>
          </cell>
          <cell r="N274" t="str">
            <v>Workload Meeting 28/09/11</v>
          </cell>
          <cell r="O274" t="str">
            <v>Jessica Harris</v>
          </cell>
          <cell r="P274" t="str">
            <v>BI</v>
          </cell>
          <cell r="Q274" t="str">
            <v>COMPLETE</v>
          </cell>
          <cell r="R274">
            <v>0</v>
          </cell>
          <cell r="S274">
            <v>41858</v>
          </cell>
          <cell r="W274">
            <v>41260</v>
          </cell>
          <cell r="AC274" t="str">
            <v>PROD</v>
          </cell>
          <cell r="AD274">
            <v>41282</v>
          </cell>
          <cell r="AE274">
            <v>0</v>
          </cell>
          <cell r="AF274">
            <v>7</v>
          </cell>
          <cell r="AG274"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74" t="str">
            <v>CLSD</v>
          </cell>
          <cell r="AI274">
            <v>41858</v>
          </cell>
          <cell r="AJ274">
            <v>41089</v>
          </cell>
          <cell r="AK274">
            <v>41089</v>
          </cell>
          <cell r="AO274">
            <v>41407</v>
          </cell>
          <cell r="AP274">
            <v>41686</v>
          </cell>
        </row>
        <row r="275">
          <cell r="A275">
            <v>2417</v>
          </cell>
          <cell r="B275" t="str">
            <v>COR2417</v>
          </cell>
          <cell r="C275" t="str">
            <v>Voluntary Discontinuance Datafix</v>
          </cell>
          <cell r="D275">
            <v>40932</v>
          </cell>
          <cell r="E275" t="str">
            <v>PD-CLSD</v>
          </cell>
          <cell r="F275">
            <v>41015</v>
          </cell>
          <cell r="G275">
            <v>0</v>
          </cell>
          <cell r="H275">
            <v>40812</v>
          </cell>
          <cell r="I275">
            <v>40826</v>
          </cell>
          <cell r="J275">
            <v>0</v>
          </cell>
          <cell r="K275" t="str">
            <v>TNO</v>
          </cell>
          <cell r="M275" t="str">
            <v>Sean McGoldrick</v>
          </cell>
          <cell r="N275" t="str">
            <v>Workload Meeting 28/09/11</v>
          </cell>
          <cell r="O275" t="str">
            <v>Andy Simpson</v>
          </cell>
          <cell r="P275" t="str">
            <v>CO</v>
          </cell>
          <cell r="Q275" t="str">
            <v>COMPLETE</v>
          </cell>
          <cell r="R275">
            <v>1</v>
          </cell>
          <cell r="T275">
            <v>0</v>
          </cell>
          <cell r="U275">
            <v>40841</v>
          </cell>
          <cell r="V275">
            <v>40855</v>
          </cell>
          <cell r="W275">
            <v>40921</v>
          </cell>
          <cell r="X275">
            <v>40921</v>
          </cell>
          <cell r="Y275" t="str">
            <v>Pre Sanction Review Meeting 20/12/11</v>
          </cell>
          <cell r="Z275">
            <v>3928</v>
          </cell>
          <cell r="AC275" t="str">
            <v>SENT</v>
          </cell>
          <cell r="AD275">
            <v>40954</v>
          </cell>
          <cell r="AE275">
            <v>0</v>
          </cell>
          <cell r="AF275">
            <v>5</v>
          </cell>
          <cell r="AG275"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75" t="str">
            <v>CLSD</v>
          </cell>
          <cell r="AI275">
            <v>41015</v>
          </cell>
          <cell r="AJ275">
            <v>40840</v>
          </cell>
          <cell r="AK275">
            <v>40840</v>
          </cell>
          <cell r="AL275">
            <v>40946</v>
          </cell>
          <cell r="AM275">
            <v>40954</v>
          </cell>
          <cell r="AN275">
            <v>40954</v>
          </cell>
          <cell r="AO275">
            <v>40984</v>
          </cell>
          <cell r="AP275">
            <v>41005</v>
          </cell>
        </row>
        <row r="276">
          <cell r="A276">
            <v>2446</v>
          </cell>
          <cell r="B276" t="str">
            <v>COR2446</v>
          </cell>
          <cell r="C276" t="str">
            <v>Confirmation Tool</v>
          </cell>
          <cell r="D276">
            <v>41341</v>
          </cell>
          <cell r="E276" t="str">
            <v>PD-CLSD</v>
          </cell>
          <cell r="F276">
            <v>41831</v>
          </cell>
          <cell r="G276">
            <v>0</v>
          </cell>
          <cell r="H276">
            <v>41103</v>
          </cell>
          <cell r="I276">
            <v>41117</v>
          </cell>
          <cell r="J276">
            <v>0</v>
          </cell>
          <cell r="K276" t="str">
            <v>ALL</v>
          </cell>
          <cell r="M276" t="str">
            <v>Alan Raper</v>
          </cell>
          <cell r="N276" t="str">
            <v>Workload Meeting 18/07/12</v>
          </cell>
          <cell r="O276" t="str">
            <v>Lorraine Cave</v>
          </cell>
          <cell r="P276" t="str">
            <v>CO</v>
          </cell>
          <cell r="Q276" t="str">
            <v>COMPLETE</v>
          </cell>
          <cell r="R276">
            <v>1</v>
          </cell>
          <cell r="S276">
            <v>41831</v>
          </cell>
          <cell r="U276">
            <v>41127</v>
          </cell>
          <cell r="V276">
            <v>41141</v>
          </cell>
          <cell r="W276">
            <v>41333</v>
          </cell>
          <cell r="Y276" t="str">
            <v>Pre Sanction Review Meeting 05/02/13</v>
          </cell>
          <cell r="Z276">
            <v>392104</v>
          </cell>
          <cell r="AC276" t="str">
            <v>SENT</v>
          </cell>
          <cell r="AD276">
            <v>41354</v>
          </cell>
          <cell r="AE276">
            <v>0</v>
          </cell>
          <cell r="AF276">
            <v>3</v>
          </cell>
          <cell r="AG276"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76" t="str">
            <v>CLSD</v>
          </cell>
          <cell r="AI276">
            <v>41831</v>
          </cell>
          <cell r="AJ276">
            <v>41127</v>
          </cell>
          <cell r="AK276">
            <v>41127</v>
          </cell>
          <cell r="AL276">
            <v>41355</v>
          </cell>
          <cell r="AM276">
            <v>41372</v>
          </cell>
          <cell r="AO276">
            <v>41580</v>
          </cell>
        </row>
        <row r="277">
          <cell r="A277">
            <v>2449</v>
          </cell>
          <cell r="B277" t="str">
            <v>COR2449</v>
          </cell>
          <cell r="C277" t="str">
            <v>Retention of MAM ID in Transporter Systems at change of Shipper (MOD 437)</v>
          </cell>
          <cell r="D277">
            <v>41431</v>
          </cell>
          <cell r="E277" t="str">
            <v>PD-CLSD</v>
          </cell>
          <cell r="F277">
            <v>41649</v>
          </cell>
          <cell r="G277">
            <v>1</v>
          </cell>
          <cell r="H277">
            <v>41290</v>
          </cell>
          <cell r="I277">
            <v>41304</v>
          </cell>
          <cell r="J277">
            <v>0</v>
          </cell>
          <cell r="K277" t="str">
            <v>ADN</v>
          </cell>
          <cell r="M277" t="str">
            <v>Joel Martin</v>
          </cell>
          <cell r="N277" t="str">
            <v>Workload Meeting 23/01/2013</v>
          </cell>
          <cell r="O277" t="str">
            <v xml:space="preserve">Lee Chambers </v>
          </cell>
          <cell r="P277" t="str">
            <v>CO</v>
          </cell>
          <cell r="Q277" t="str">
            <v>CLOSED</v>
          </cell>
          <cell r="R277">
            <v>1</v>
          </cell>
          <cell r="U277">
            <v>41320</v>
          </cell>
          <cell r="V277">
            <v>41334</v>
          </cell>
          <cell r="W277">
            <v>41432</v>
          </cell>
          <cell r="Y277" t="str">
            <v>Pre Sanction Meeting 04/06/13</v>
          </cell>
          <cell r="AC277" t="str">
            <v>SENT</v>
          </cell>
          <cell r="AD277">
            <v>41444</v>
          </cell>
          <cell r="AE277">
            <v>0</v>
          </cell>
          <cell r="AF277">
            <v>3</v>
          </cell>
          <cell r="AG277" t="str">
            <v>15/02/13 KB - External Spend Category changed to Pot 3 per e-mail from Joel Martin - this was originally submitted as a Pot 4 (All Network) funded changed however this was challenged by Sean McGoldrick (UKT).</v>
          </cell>
          <cell r="AH277" t="str">
            <v>CLSD</v>
          </cell>
          <cell r="AI277">
            <v>41649</v>
          </cell>
          <cell r="AJ277">
            <v>41318</v>
          </cell>
          <cell r="AL277">
            <v>41444</v>
          </cell>
          <cell r="AM277">
            <v>41444</v>
          </cell>
          <cell r="AO277">
            <v>41480</v>
          </cell>
          <cell r="AP277">
            <v>41578</v>
          </cell>
        </row>
        <row r="278">
          <cell r="A278">
            <v>2456</v>
          </cell>
          <cell r="B278" t="str">
            <v>COR2456</v>
          </cell>
          <cell r="C278" t="str">
            <v>National Grid Transmission CO15_b and CO15_n Reports from Gemini</v>
          </cell>
          <cell r="E278" t="str">
            <v>PD-CLSD</v>
          </cell>
          <cell r="F278">
            <v>41827</v>
          </cell>
          <cell r="G278">
            <v>0</v>
          </cell>
          <cell r="H278">
            <v>40890</v>
          </cell>
          <cell r="I278">
            <v>41068</v>
          </cell>
          <cell r="J278">
            <v>0</v>
          </cell>
          <cell r="K278" t="str">
            <v>NNW</v>
          </cell>
          <cell r="L278" t="str">
            <v>NGT</v>
          </cell>
          <cell r="M278" t="str">
            <v>Sean McGoldrick</v>
          </cell>
          <cell r="N278" t="str">
            <v>Workload Meeting 14/12/11</v>
          </cell>
          <cell r="O278" t="str">
            <v>Lorraine Cave</v>
          </cell>
          <cell r="P278" t="str">
            <v>BI</v>
          </cell>
          <cell r="Q278" t="str">
            <v>COMPLETE</v>
          </cell>
          <cell r="R278">
            <v>0</v>
          </cell>
          <cell r="S278">
            <v>41827</v>
          </cell>
          <cell r="AE278">
            <v>0</v>
          </cell>
          <cell r="AF278">
            <v>6</v>
          </cell>
          <cell r="AG278"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279">
          <cell r="A279">
            <v>2514</v>
          </cell>
          <cell r="B279" t="str">
            <v>COR2514</v>
          </cell>
          <cell r="C279" t="str">
            <v>LDZ Site Configuration</v>
          </cell>
          <cell r="D279">
            <v>41171</v>
          </cell>
          <cell r="E279" t="str">
            <v>PD-IMPD</v>
          </cell>
          <cell r="F279">
            <v>41185</v>
          </cell>
          <cell r="G279">
            <v>0</v>
          </cell>
          <cell r="H279">
            <v>40900</v>
          </cell>
          <cell r="I279">
            <v>40919</v>
          </cell>
          <cell r="J279">
            <v>0</v>
          </cell>
          <cell r="K279" t="str">
            <v>ALL</v>
          </cell>
          <cell r="M279" t="str">
            <v>Sean McGoldrick</v>
          </cell>
          <cell r="N279" t="str">
            <v>Workload Meeting 04/01/12</v>
          </cell>
          <cell r="O279" t="str">
            <v>Dave Addison</v>
          </cell>
          <cell r="P279" t="str">
            <v>CO</v>
          </cell>
          <cell r="Q279" t="str">
            <v>LIVE</v>
          </cell>
          <cell r="R279">
            <v>1</v>
          </cell>
          <cell r="T279">
            <v>0</v>
          </cell>
          <cell r="U279">
            <v>40935</v>
          </cell>
          <cell r="V279">
            <v>40949</v>
          </cell>
          <cell r="W279">
            <v>41019</v>
          </cell>
          <cell r="X279">
            <v>41019</v>
          </cell>
          <cell r="Y279" t="str">
            <v>Pre Sanction Revierw Meeting 17/04/12</v>
          </cell>
          <cell r="Z279">
            <v>0</v>
          </cell>
          <cell r="AC279" t="str">
            <v>SENT</v>
          </cell>
          <cell r="AD279">
            <v>41185</v>
          </cell>
          <cell r="AE279">
            <v>0</v>
          </cell>
          <cell r="AF279">
            <v>4</v>
          </cell>
          <cell r="AG279" t="str">
            <v>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279">
            <v>40935</v>
          </cell>
          <cell r="AK279">
            <v>40935</v>
          </cell>
          <cell r="AL279">
            <v>41185</v>
          </cell>
          <cell r="AM279">
            <v>41185</v>
          </cell>
        </row>
        <row r="280">
          <cell r="A280">
            <v>2551</v>
          </cell>
          <cell r="B280" t="str">
            <v>COR2551</v>
          </cell>
          <cell r="C280" t="str">
            <v>Network appointment of a new Daily Metered Service Provider</v>
          </cell>
          <cell r="D280">
            <v>41032</v>
          </cell>
          <cell r="E280" t="str">
            <v>PD-CLSD</v>
          </cell>
          <cell r="F280">
            <v>41619</v>
          </cell>
          <cell r="G280">
            <v>0</v>
          </cell>
          <cell r="H280">
            <v>40949</v>
          </cell>
          <cell r="I280">
            <v>40963</v>
          </cell>
          <cell r="J280">
            <v>0</v>
          </cell>
          <cell r="K280" t="str">
            <v>NNW</v>
          </cell>
          <cell r="L280" t="str">
            <v>NGD / WWU / NGN</v>
          </cell>
          <cell r="M280" t="str">
            <v>Alan Raper</v>
          </cell>
          <cell r="N280" t="str">
            <v>Workload Meeting 15/02/12</v>
          </cell>
          <cell r="O280" t="str">
            <v>Lorraine Cave</v>
          </cell>
          <cell r="P280" t="str">
            <v>CO</v>
          </cell>
          <cell r="Q280" t="str">
            <v>COMPLETE</v>
          </cell>
          <cell r="R280">
            <v>1</v>
          </cell>
          <cell r="S280">
            <v>41619</v>
          </cell>
          <cell r="W280">
            <v>41017</v>
          </cell>
          <cell r="X280">
            <v>41017</v>
          </cell>
          <cell r="Y280" t="str">
            <v>Pre Sanction Review Meeting 17/04/12</v>
          </cell>
          <cell r="AC280" t="str">
            <v>SENT</v>
          </cell>
          <cell r="AD280">
            <v>41046</v>
          </cell>
          <cell r="AE280">
            <v>0</v>
          </cell>
          <cell r="AF280">
            <v>5</v>
          </cell>
          <cell r="AG280"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280" t="str">
            <v>CLSD</v>
          </cell>
          <cell r="AI280">
            <v>41619</v>
          </cell>
          <cell r="AJ280">
            <v>40977</v>
          </cell>
          <cell r="AK280">
            <v>40977</v>
          </cell>
          <cell r="AL280">
            <v>41047</v>
          </cell>
          <cell r="AM280">
            <v>41046</v>
          </cell>
          <cell r="AN280">
            <v>41046</v>
          </cell>
          <cell r="AO280">
            <v>41058</v>
          </cell>
          <cell r="AP280">
            <v>41180</v>
          </cell>
        </row>
        <row r="281">
          <cell r="A281">
            <v>2552</v>
          </cell>
          <cell r="B281" t="str">
            <v>COR2552</v>
          </cell>
          <cell r="C281" t="str">
            <v>NGN front office Data Centre Migration</v>
          </cell>
          <cell r="D281">
            <v>41127</v>
          </cell>
          <cell r="E281" t="str">
            <v>PD-CLSD</v>
          </cell>
          <cell r="F281">
            <v>41337</v>
          </cell>
          <cell r="G281">
            <v>0</v>
          </cell>
          <cell r="H281">
            <v>40952</v>
          </cell>
          <cell r="I281">
            <v>40963</v>
          </cell>
          <cell r="J281">
            <v>0</v>
          </cell>
          <cell r="K281" t="str">
            <v>NNW</v>
          </cell>
          <cell r="L281" t="str">
            <v>NGN</v>
          </cell>
          <cell r="M281" t="str">
            <v>Joanna Fergusson</v>
          </cell>
          <cell r="N281" t="str">
            <v>Workload Meeting 15/02/12</v>
          </cell>
          <cell r="O281" t="str">
            <v>Lorraine Cave</v>
          </cell>
          <cell r="P281" t="str">
            <v>CO</v>
          </cell>
          <cell r="Q281" t="str">
            <v>COMPLETE</v>
          </cell>
          <cell r="R281">
            <v>1</v>
          </cell>
          <cell r="Y281" t="str">
            <v>Pre Sanction Review Meeting 31/7/2012</v>
          </cell>
          <cell r="AC281" t="str">
            <v>SENT</v>
          </cell>
          <cell r="AD281">
            <v>41141</v>
          </cell>
          <cell r="AE281">
            <v>0</v>
          </cell>
          <cell r="AF281">
            <v>5</v>
          </cell>
          <cell r="AG281"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281" t="str">
            <v>CLSD</v>
          </cell>
          <cell r="AI281">
            <v>41337</v>
          </cell>
          <cell r="AL281">
            <v>41141</v>
          </cell>
          <cell r="AM281">
            <v>41156</v>
          </cell>
          <cell r="AN281">
            <v>41156</v>
          </cell>
          <cell r="AO281">
            <v>41191</v>
          </cell>
          <cell r="AP281">
            <v>41229</v>
          </cell>
        </row>
        <row r="282">
          <cell r="A282">
            <v>2607</v>
          </cell>
          <cell r="B282" t="str">
            <v>COR2607</v>
          </cell>
          <cell r="C282" t="str">
            <v>TGT Priority Consumers Report amendment</v>
          </cell>
          <cell r="E282" t="str">
            <v>EQ-CLSD</v>
          </cell>
          <cell r="F282">
            <v>41086</v>
          </cell>
          <cell r="G282">
            <v>0</v>
          </cell>
          <cell r="H282">
            <v>41001</v>
          </cell>
          <cell r="I282">
            <v>41017</v>
          </cell>
          <cell r="J282">
            <v>0</v>
          </cell>
          <cell r="K282" t="str">
            <v>NNW</v>
          </cell>
          <cell r="L282" t="str">
            <v>NGD</v>
          </cell>
          <cell r="M282" t="str">
            <v>Alan Raper</v>
          </cell>
          <cell r="N282" t="str">
            <v>Workload Meeting 04/04/12</v>
          </cell>
          <cell r="O282" t="str">
            <v>Dave Turpin</v>
          </cell>
          <cell r="P282" t="str">
            <v>CO</v>
          </cell>
          <cell r="Q282" t="str">
            <v>CLOSED</v>
          </cell>
          <cell r="R282">
            <v>1</v>
          </cell>
          <cell r="AE282">
            <v>0</v>
          </cell>
          <cell r="AF282">
            <v>5</v>
          </cell>
          <cell r="AG282"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282">
            <v>41054</v>
          </cell>
          <cell r="AK282">
            <v>41054</v>
          </cell>
        </row>
        <row r="283">
          <cell r="A283" t="str">
            <v>2607-A</v>
          </cell>
          <cell r="B283" t="str">
            <v>COR2607-A</v>
          </cell>
          <cell r="C283" t="str">
            <v>TGT Priority Consumers Report amendment</v>
          </cell>
          <cell r="E283" t="str">
            <v>CO-CLSD</v>
          </cell>
          <cell r="F283">
            <v>41086</v>
          </cell>
          <cell r="G283">
            <v>0</v>
          </cell>
          <cell r="H283">
            <v>41057</v>
          </cell>
          <cell r="I283">
            <v>41073</v>
          </cell>
          <cell r="J283">
            <v>0</v>
          </cell>
          <cell r="K283" t="str">
            <v>NNW</v>
          </cell>
          <cell r="L283" t="str">
            <v>NGD</v>
          </cell>
          <cell r="M283" t="str">
            <v>Alan Raper</v>
          </cell>
          <cell r="N283" t="str">
            <v>Workload Meeting 06/06/12</v>
          </cell>
          <cell r="O283" t="str">
            <v>Dave Turpin</v>
          </cell>
          <cell r="P283" t="str">
            <v>CO</v>
          </cell>
          <cell r="Q283" t="str">
            <v>CLOSED</v>
          </cell>
          <cell r="R283">
            <v>1</v>
          </cell>
          <cell r="S283">
            <v>41086</v>
          </cell>
          <cell r="AE283">
            <v>0</v>
          </cell>
          <cell r="AF283">
            <v>5</v>
          </cell>
          <cell r="AG283"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284">
          <cell r="A284">
            <v>3287</v>
          </cell>
          <cell r="B284" t="str">
            <v>COR3287</v>
          </cell>
          <cell r="C284" t="str">
            <v>Mod 455S - Updating of Meter Asset Information by the Transporter_x000D_
(ON HOLD PENDING NEW CO)</v>
          </cell>
          <cell r="E284" t="str">
            <v>BE-CLSD</v>
          </cell>
          <cell r="F284">
            <v>41893</v>
          </cell>
          <cell r="G284">
            <v>0</v>
          </cell>
          <cell r="H284">
            <v>41632</v>
          </cell>
          <cell r="I284">
            <v>41648</v>
          </cell>
          <cell r="J284">
            <v>1</v>
          </cell>
          <cell r="K284" t="str">
            <v>ALL</v>
          </cell>
          <cell r="M284" t="str">
            <v>Ruth Thomas</v>
          </cell>
          <cell r="N284" t="str">
            <v>Pending formal approval at ICAF on 08/01/14</v>
          </cell>
          <cell r="O284" t="str">
            <v>Helen Gohil</v>
          </cell>
          <cell r="P284" t="str">
            <v>CO</v>
          </cell>
          <cell r="Q284" t="str">
            <v>CLOSED</v>
          </cell>
          <cell r="R284">
            <v>1</v>
          </cell>
          <cell r="S284">
            <v>41893</v>
          </cell>
          <cell r="U284">
            <v>41676</v>
          </cell>
          <cell r="V284">
            <v>41689</v>
          </cell>
          <cell r="AE284">
            <v>0</v>
          </cell>
          <cell r="AF284">
            <v>3</v>
          </cell>
          <cell r="AG284"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284">
            <v>41670</v>
          </cell>
        </row>
        <row r="285">
          <cell r="A285">
            <v>2789</v>
          </cell>
          <cell r="B285" t="str">
            <v>COR2789</v>
          </cell>
          <cell r="C285" t="str">
            <v>Back Billing_x000D_
(Measures to address unregistered and shipperless sites)</v>
          </cell>
          <cell r="D285">
            <v>41584</v>
          </cell>
          <cell r="E285" t="str">
            <v>PD-CLSD</v>
          </cell>
          <cell r="F285">
            <v>42438</v>
          </cell>
          <cell r="G285">
            <v>0</v>
          </cell>
          <cell r="H285">
            <v>41183</v>
          </cell>
          <cell r="I285">
            <v>41197</v>
          </cell>
          <cell r="J285">
            <v>0</v>
          </cell>
          <cell r="K285" t="str">
            <v>ADN</v>
          </cell>
          <cell r="M285" t="str">
            <v>Ruth Thomas</v>
          </cell>
          <cell r="N285" t="str">
            <v>Workload Meeting 03/10/12</v>
          </cell>
          <cell r="O285" t="str">
            <v>Andy Simpson</v>
          </cell>
          <cell r="P285" t="str">
            <v>CO</v>
          </cell>
          <cell r="Q285" t="str">
            <v>COMPLETE</v>
          </cell>
          <cell r="R285">
            <v>1</v>
          </cell>
          <cell r="S285">
            <v>42438</v>
          </cell>
          <cell r="T285">
            <v>0</v>
          </cell>
          <cell r="Y285" t="str">
            <v>The document was approved at the XM2 Review Meeting on 01/10/13.</v>
          </cell>
          <cell r="Z285">
            <v>380925</v>
          </cell>
          <cell r="AC285" t="str">
            <v>SENT</v>
          </cell>
          <cell r="AD285">
            <v>41593</v>
          </cell>
          <cell r="AE285">
            <v>0</v>
          </cell>
          <cell r="AF285">
            <v>3</v>
          </cell>
          <cell r="AG285"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285" t="str">
            <v>CLSD</v>
          </cell>
          <cell r="AI285">
            <v>42438</v>
          </cell>
          <cell r="AJ285">
            <v>41208</v>
          </cell>
          <cell r="AL285">
            <v>41597</v>
          </cell>
          <cell r="AM285">
            <v>41597</v>
          </cell>
          <cell r="AO285">
            <v>41965</v>
          </cell>
        </row>
        <row r="286">
          <cell r="A286">
            <v>2835</v>
          </cell>
          <cell r="B286" t="str">
            <v>COR2835</v>
          </cell>
          <cell r="C286" t="str">
            <v>Gemini Entry Environment to Test EU Codes</v>
          </cell>
          <cell r="D286">
            <v>41263</v>
          </cell>
          <cell r="E286" t="str">
            <v>PD-CLSD</v>
          </cell>
          <cell r="F286">
            <v>41467</v>
          </cell>
          <cell r="G286">
            <v>0</v>
          </cell>
          <cell r="H286">
            <v>41246</v>
          </cell>
          <cell r="I286">
            <v>41260</v>
          </cell>
          <cell r="J286">
            <v>0</v>
          </cell>
          <cell r="K286" t="str">
            <v>NNW</v>
          </cell>
          <cell r="L286" t="str">
            <v>NGT</v>
          </cell>
          <cell r="M286" t="str">
            <v>Sean McGoldrick</v>
          </cell>
          <cell r="N286" t="str">
            <v>Workload Meeting 05/12/12</v>
          </cell>
          <cell r="O286" t="str">
            <v>Andy Earnshaw</v>
          </cell>
          <cell r="P286" t="str">
            <v>CO</v>
          </cell>
          <cell r="Q286" t="str">
            <v>COMPLETE</v>
          </cell>
          <cell r="R286">
            <v>1</v>
          </cell>
          <cell r="S286">
            <v>41467</v>
          </cell>
          <cell r="AC286" t="str">
            <v>PROD</v>
          </cell>
          <cell r="AD286">
            <v>41263</v>
          </cell>
          <cell r="AE286">
            <v>0</v>
          </cell>
          <cell r="AF286">
            <v>5</v>
          </cell>
          <cell r="AG286"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286" t="str">
            <v>CLSD</v>
          </cell>
          <cell r="AI286">
            <v>41467</v>
          </cell>
        </row>
        <row r="287">
          <cell r="A287">
            <v>2851</v>
          </cell>
          <cell r="B287" t="str">
            <v>COR2851</v>
          </cell>
          <cell r="C287" t="str">
            <v>Functionality associated with the implementation of Mod 410a</v>
          </cell>
          <cell r="E287" t="str">
            <v>CO-CLSD</v>
          </cell>
          <cell r="F287">
            <v>41278</v>
          </cell>
          <cell r="G287">
            <v>0</v>
          </cell>
          <cell r="H287">
            <v>41249</v>
          </cell>
          <cell r="I287">
            <v>41263</v>
          </cell>
          <cell r="J287">
            <v>0</v>
          </cell>
          <cell r="K287" t="str">
            <v>ALL</v>
          </cell>
          <cell r="M287" t="str">
            <v>Ruth Thomas</v>
          </cell>
          <cell r="N287" t="str">
            <v>Workload Meeting 12/12/12</v>
          </cell>
          <cell r="O287" t="str">
            <v>Andy Simpson</v>
          </cell>
          <cell r="P287" t="str">
            <v>CO</v>
          </cell>
          <cell r="Q287" t="str">
            <v>CLOSED</v>
          </cell>
          <cell r="R287">
            <v>1</v>
          </cell>
          <cell r="T287">
            <v>0</v>
          </cell>
          <cell r="AE287">
            <v>0</v>
          </cell>
          <cell r="AF287">
            <v>3</v>
          </cell>
          <cell r="AG287"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287">
            <v>41278</v>
          </cell>
          <cell r="AK287">
            <v>41278</v>
          </cell>
        </row>
        <row r="288">
          <cell r="A288">
            <v>2862</v>
          </cell>
          <cell r="B288" t="str">
            <v>COR2862</v>
          </cell>
          <cell r="C288" t="str">
            <v>Greater Transparency over AQ Appeal Performance MOD378</v>
          </cell>
          <cell r="D288">
            <v>41351</v>
          </cell>
          <cell r="E288" t="str">
            <v>PD-CLSD</v>
          </cell>
          <cell r="F288">
            <v>41597</v>
          </cell>
          <cell r="G288">
            <v>0</v>
          </cell>
          <cell r="H288">
            <v>41254</v>
          </cell>
          <cell r="I288">
            <v>41283</v>
          </cell>
          <cell r="J288">
            <v>0</v>
          </cell>
          <cell r="K288" t="str">
            <v>ADN</v>
          </cell>
          <cell r="M288" t="str">
            <v>Joel Martin</v>
          </cell>
          <cell r="N288" t="str">
            <v>Workload Meeting 12/12/12</v>
          </cell>
          <cell r="O288" t="str">
            <v>Lorraine Cave</v>
          </cell>
          <cell r="P288" t="str">
            <v>CO</v>
          </cell>
          <cell r="Q288" t="str">
            <v>COMPLETE</v>
          </cell>
          <cell r="R288">
            <v>1</v>
          </cell>
          <cell r="S288">
            <v>41597</v>
          </cell>
          <cell r="U288">
            <v>41290</v>
          </cell>
          <cell r="V288">
            <v>41304</v>
          </cell>
          <cell r="W288">
            <v>41355</v>
          </cell>
          <cell r="Y288" t="str">
            <v>Pre Sanction Meeting 12/03/2013</v>
          </cell>
          <cell r="AC288" t="str">
            <v>SENT</v>
          </cell>
          <cell r="AD288">
            <v>41372</v>
          </cell>
          <cell r="AE288">
            <v>0</v>
          </cell>
          <cell r="AF288">
            <v>4</v>
          </cell>
          <cell r="AG288"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88" t="str">
            <v>CLSD</v>
          </cell>
          <cell r="AI288">
            <v>41597</v>
          </cell>
          <cell r="AJ288">
            <v>41327</v>
          </cell>
          <cell r="AK288">
            <v>41327</v>
          </cell>
          <cell r="AL288">
            <v>41365</v>
          </cell>
          <cell r="AO288">
            <v>41453</v>
          </cell>
        </row>
        <row r="289">
          <cell r="A289">
            <v>2865</v>
          </cell>
          <cell r="B289" t="str">
            <v>COR2865</v>
          </cell>
          <cell r="C289" t="str">
            <v>Tackling the shipperless and unregistered sites backlog -Costs/benefit analysis</v>
          </cell>
          <cell r="D289">
            <v>41394</v>
          </cell>
          <cell r="E289" t="str">
            <v>PD-CLSD</v>
          </cell>
          <cell r="F289">
            <v>41631</v>
          </cell>
          <cell r="G289">
            <v>0</v>
          </cell>
          <cell r="H289">
            <v>41256</v>
          </cell>
          <cell r="I289">
            <v>41289</v>
          </cell>
          <cell r="J289">
            <v>0</v>
          </cell>
          <cell r="K289" t="str">
            <v>ADN</v>
          </cell>
          <cell r="L289" t="str">
            <v>NGD, SGN, WNW, NGN</v>
          </cell>
          <cell r="M289" t="str">
            <v>Alan Raper</v>
          </cell>
          <cell r="N289" t="str">
            <v>Workload Meeting 19/12/12</v>
          </cell>
          <cell r="O289" t="str">
            <v>Lorraine Cave</v>
          </cell>
          <cell r="P289" t="str">
            <v>CO</v>
          </cell>
          <cell r="Q289" t="str">
            <v>COMPLETE</v>
          </cell>
          <cell r="R289">
            <v>1</v>
          </cell>
          <cell r="S289">
            <v>41631</v>
          </cell>
          <cell r="U289">
            <v>41313</v>
          </cell>
          <cell r="V289">
            <v>41330</v>
          </cell>
          <cell r="W289">
            <v>41423</v>
          </cell>
          <cell r="AC289" t="str">
            <v>SENT</v>
          </cell>
          <cell r="AD289">
            <v>41397</v>
          </cell>
          <cell r="AE289">
            <v>0</v>
          </cell>
          <cell r="AF289">
            <v>3</v>
          </cell>
          <cell r="AG289" t="str">
            <v>12/09/13 KB - Note sent to DN's recommending  _x000D_
_x000D_
19/12/2012 AT - Added to Tracking Sheet after approval at workload meeting 19/12/2012. Related to MOD 410a.</v>
          </cell>
          <cell r="AH289" t="str">
            <v>CLSD</v>
          </cell>
          <cell r="AI289">
            <v>41631</v>
          </cell>
          <cell r="AJ289">
            <v>41302</v>
          </cell>
          <cell r="AK289">
            <v>41302</v>
          </cell>
          <cell r="AL289">
            <v>41409</v>
          </cell>
          <cell r="AM289">
            <v>41397</v>
          </cell>
        </row>
        <row r="290">
          <cell r="A290">
            <v>2874</v>
          </cell>
          <cell r="B290" t="str">
            <v>COR2874</v>
          </cell>
          <cell r="C290" t="str">
            <v>AQ Review 2013</v>
          </cell>
          <cell r="E290" t="str">
            <v>PD-CLSD</v>
          </cell>
          <cell r="F290">
            <v>41661</v>
          </cell>
          <cell r="G290">
            <v>0</v>
          </cell>
          <cell r="H290">
            <v>41283</v>
          </cell>
          <cell r="J290">
            <v>0</v>
          </cell>
          <cell r="N290" t="str">
            <v>Workload Meeting 09/01/13</v>
          </cell>
          <cell r="O290" t="str">
            <v>Lorraine Cave</v>
          </cell>
          <cell r="P290" t="str">
            <v>CR</v>
          </cell>
          <cell r="Q290" t="str">
            <v>COMPLETE</v>
          </cell>
          <cell r="R290">
            <v>0</v>
          </cell>
          <cell r="AE290">
            <v>0</v>
          </cell>
          <cell r="AF290">
            <v>6</v>
          </cell>
          <cell r="AG290"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0" t="str">
            <v>CLSD</v>
          </cell>
          <cell r="AI290">
            <v>41661</v>
          </cell>
        </row>
        <row r="291">
          <cell r="A291">
            <v>2878</v>
          </cell>
          <cell r="B291" t="str">
            <v>COR2878</v>
          </cell>
          <cell r="C291" t="str">
            <v>MOD 0338V - Removal of UNC requirement for a gas trader to hold a gas shipper licence _x000D_
_x000D_
_x000D_
_x000D_
(ON HOLD)</v>
          </cell>
          <cell r="E291" t="str">
            <v>BE-CLSD</v>
          </cell>
          <cell r="F291">
            <v>41701</v>
          </cell>
          <cell r="G291">
            <v>0</v>
          </cell>
          <cell r="H291">
            <v>41262</v>
          </cell>
          <cell r="I291">
            <v>41282</v>
          </cell>
          <cell r="J291">
            <v>0</v>
          </cell>
          <cell r="K291" t="str">
            <v>NNW</v>
          </cell>
          <cell r="L291" t="str">
            <v>UKT</v>
          </cell>
          <cell r="M291" t="str">
            <v>Sean McGoldrick</v>
          </cell>
          <cell r="O291" t="str">
            <v>Andy Earnshaw</v>
          </cell>
          <cell r="P291" t="str">
            <v>CO</v>
          </cell>
          <cell r="Q291" t="str">
            <v>CLOSED</v>
          </cell>
          <cell r="R291">
            <v>1</v>
          </cell>
          <cell r="U291">
            <v>41445</v>
          </cell>
          <cell r="V291">
            <v>41458</v>
          </cell>
          <cell r="W291">
            <v>41554</v>
          </cell>
          <cell r="Y291" t="str">
            <v>Pre Sanction Meeting 03/09/13</v>
          </cell>
          <cell r="Z291">
            <v>140000</v>
          </cell>
          <cell r="AE291">
            <v>0</v>
          </cell>
          <cell r="AF291">
            <v>5</v>
          </cell>
          <cell r="AG291"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1">
            <v>41310</v>
          </cell>
          <cell r="AO291">
            <v>41784</v>
          </cell>
        </row>
        <row r="292">
          <cell r="A292">
            <v>2879</v>
          </cell>
          <cell r="B292" t="str">
            <v>COR2879</v>
          </cell>
          <cell r="C292" t="str">
            <v>SPAA Market Domain Data Process</v>
          </cell>
          <cell r="D292">
            <v>41341</v>
          </cell>
          <cell r="E292" t="str">
            <v>PD-CLSD</v>
          </cell>
          <cell r="F292">
            <v>42836</v>
          </cell>
          <cell r="G292">
            <v>0</v>
          </cell>
          <cell r="H292">
            <v>41260</v>
          </cell>
          <cell r="I292">
            <v>41276</v>
          </cell>
          <cell r="J292">
            <v>0</v>
          </cell>
          <cell r="K292" t="str">
            <v>ADN</v>
          </cell>
          <cell r="M292" t="str">
            <v>Joel Martin</v>
          </cell>
          <cell r="O292" t="str">
            <v>Dave Addison</v>
          </cell>
          <cell r="P292" t="str">
            <v>CO</v>
          </cell>
          <cell r="Q292" t="str">
            <v>CLOSED</v>
          </cell>
          <cell r="R292">
            <v>1</v>
          </cell>
          <cell r="T292">
            <v>0</v>
          </cell>
          <cell r="U292">
            <v>41291</v>
          </cell>
          <cell r="V292">
            <v>41305</v>
          </cell>
          <cell r="W292">
            <v>41334</v>
          </cell>
          <cell r="Y292" t="str">
            <v>Pre Sanction Meeting 05/03/2013</v>
          </cell>
          <cell r="AE292">
            <v>0</v>
          </cell>
          <cell r="AF292">
            <v>3</v>
          </cell>
          <cell r="AG292"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2">
            <v>41290</v>
          </cell>
          <cell r="AL292">
            <v>41355</v>
          </cell>
        </row>
        <row r="293">
          <cell r="A293">
            <v>2883</v>
          </cell>
          <cell r="B293" t="str">
            <v>COR2883</v>
          </cell>
          <cell r="C293" t="str">
            <v>BPMS - Internal Project</v>
          </cell>
          <cell r="E293" t="str">
            <v>EQ-CLSD</v>
          </cell>
          <cell r="F293">
            <v>41950</v>
          </cell>
          <cell r="G293">
            <v>0</v>
          </cell>
          <cell r="H293">
            <v>41277</v>
          </cell>
          <cell r="J293">
            <v>0</v>
          </cell>
          <cell r="N293" t="str">
            <v>Project Brief approved at Workload meeting on 17/07/13</v>
          </cell>
          <cell r="O293" t="str">
            <v>Andy Simpson</v>
          </cell>
          <cell r="P293" t="str">
            <v>CO</v>
          </cell>
          <cell r="Q293" t="str">
            <v>CLOSED</v>
          </cell>
          <cell r="R293">
            <v>0</v>
          </cell>
          <cell r="S293">
            <v>41950</v>
          </cell>
          <cell r="AE293">
            <v>0</v>
          </cell>
          <cell r="AF293">
            <v>6</v>
          </cell>
          <cell r="AG293"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294">
          <cell r="A294">
            <v>2884</v>
          </cell>
          <cell r="B294" t="str">
            <v>COR2884</v>
          </cell>
          <cell r="C294" t="str">
            <v>Desktop Transformation Project</v>
          </cell>
          <cell r="E294" t="str">
            <v>PD-CLSD</v>
          </cell>
          <cell r="F294">
            <v>42683</v>
          </cell>
          <cell r="G294">
            <v>0</v>
          </cell>
          <cell r="H294">
            <v>41283</v>
          </cell>
          <cell r="J294">
            <v>0</v>
          </cell>
          <cell r="N294" t="str">
            <v>Workload Meeting 09/01/13_x000D_
 PIA - Pre Sanction Meeting 20/09/16</v>
          </cell>
          <cell r="O294" t="str">
            <v>Darran Dredge</v>
          </cell>
          <cell r="P294" t="str">
            <v>BI</v>
          </cell>
          <cell r="Q294" t="str">
            <v>CLOSED</v>
          </cell>
          <cell r="R294">
            <v>0</v>
          </cell>
          <cell r="S294">
            <v>42683</v>
          </cell>
          <cell r="AE294">
            <v>0</v>
          </cell>
          <cell r="AF294">
            <v>6</v>
          </cell>
          <cell r="AG294"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294">
            <v>42459</v>
          </cell>
        </row>
        <row r="295">
          <cell r="A295">
            <v>2885</v>
          </cell>
          <cell r="B295" t="str">
            <v>COR2885</v>
          </cell>
          <cell r="C295" t="str">
            <v>IP TTD Server Procurement</v>
          </cell>
          <cell r="E295" t="str">
            <v>CO-CLSD</v>
          </cell>
          <cell r="F295">
            <v>41281</v>
          </cell>
          <cell r="G295">
            <v>0</v>
          </cell>
          <cell r="H295">
            <v>41281</v>
          </cell>
          <cell r="I295">
            <v>41295</v>
          </cell>
          <cell r="J295">
            <v>0</v>
          </cell>
          <cell r="N295" t="str">
            <v>Workload Meeting 20/02/13</v>
          </cell>
          <cell r="P295" t="str">
            <v>BI</v>
          </cell>
          <cell r="Q295" t="str">
            <v>CLOSED</v>
          </cell>
          <cell r="R295">
            <v>0</v>
          </cell>
          <cell r="AE295">
            <v>0</v>
          </cell>
          <cell r="AF295">
            <v>7</v>
          </cell>
          <cell r="AG295"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296">
          <cell r="A296">
            <v>2354</v>
          </cell>
          <cell r="B296" t="str">
            <v>xrn2354</v>
          </cell>
          <cell r="C296" t="str">
            <v>DN Access to IP (Information Provisioning) Systems &amp; Reports</v>
          </cell>
          <cell r="E296" t="str">
            <v>CO-CLSD</v>
          </cell>
          <cell r="F296">
            <v>42223</v>
          </cell>
          <cell r="G296">
            <v>0</v>
          </cell>
          <cell r="H296">
            <v>40751</v>
          </cell>
          <cell r="I296">
            <v>40765</v>
          </cell>
          <cell r="J296">
            <v>0</v>
          </cell>
          <cell r="K296" t="str">
            <v>ADN</v>
          </cell>
          <cell r="M296" t="str">
            <v>Joel Martin</v>
          </cell>
          <cell r="N296" t="str">
            <v>not yet approved</v>
          </cell>
          <cell r="O296" t="str">
            <v>Lorraine Cave</v>
          </cell>
          <cell r="P296" t="str">
            <v>CO</v>
          </cell>
          <cell r="Q296" t="str">
            <v>CLOSED</v>
          </cell>
          <cell r="R296">
            <v>1</v>
          </cell>
          <cell r="AE296">
            <v>0</v>
          </cell>
          <cell r="AF296">
            <v>3</v>
          </cell>
          <cell r="AG296"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296">
            <v>41227</v>
          </cell>
          <cell r="AK296">
            <v>41227</v>
          </cell>
        </row>
        <row r="297">
          <cell r="A297">
            <v>2412</v>
          </cell>
          <cell r="B297" t="str">
            <v>xrn2412</v>
          </cell>
          <cell r="C297" t="str">
            <v>Ad-hoc Interruption Auction – Autumn 2011</v>
          </cell>
          <cell r="E297" t="str">
            <v>EQ-CLSD</v>
          </cell>
          <cell r="F297">
            <v>41450</v>
          </cell>
          <cell r="G297">
            <v>0</v>
          </cell>
          <cell r="H297">
            <v>40808</v>
          </cell>
          <cell r="I297">
            <v>40822</v>
          </cell>
          <cell r="J297">
            <v>0</v>
          </cell>
          <cell r="K297" t="str">
            <v>ALL</v>
          </cell>
          <cell r="M297" t="str">
            <v>Joanna Ferguson</v>
          </cell>
          <cell r="N297" t="str">
            <v>not yet approved</v>
          </cell>
          <cell r="P297" t="str">
            <v>CO</v>
          </cell>
          <cell r="Q297" t="str">
            <v>COMPLETE</v>
          </cell>
          <cell r="R297">
            <v>1</v>
          </cell>
          <cell r="AE297">
            <v>0</v>
          </cell>
          <cell r="AF297">
            <v>5</v>
          </cell>
          <cell r="AG29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298">
          <cell r="A298">
            <v>2508</v>
          </cell>
          <cell r="B298" t="str">
            <v>xrn2508</v>
          </cell>
          <cell r="C298" t="str">
            <v xml:space="preserve">Gemini Exit - 37 Month Application Period fault resolution
</v>
          </cell>
          <cell r="E298" t="str">
            <v>EQ-CLSD</v>
          </cell>
          <cell r="F298">
            <v>41309</v>
          </cell>
          <cell r="G298">
            <v>0</v>
          </cell>
          <cell r="H298">
            <v>40900</v>
          </cell>
          <cell r="I298">
            <v>40919</v>
          </cell>
          <cell r="J298">
            <v>0</v>
          </cell>
          <cell r="K298" t="str">
            <v>NNW</v>
          </cell>
          <cell r="L298" t="str">
            <v>NGT</v>
          </cell>
          <cell r="M298" t="str">
            <v>Sean McGoldrick</v>
          </cell>
          <cell r="N298" t="str">
            <v>Not approved as running as a small change rather than a project.</v>
          </cell>
          <cell r="O298" t="str">
            <v>Lorraine Cave</v>
          </cell>
          <cell r="P298" t="str">
            <v>CO</v>
          </cell>
          <cell r="Q298" t="str">
            <v>CLOSED</v>
          </cell>
          <cell r="R298">
            <v>1</v>
          </cell>
          <cell r="AE298">
            <v>0</v>
          </cell>
          <cell r="AF298">
            <v>5</v>
          </cell>
          <cell r="AG298"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299">
          <cell r="A299">
            <v>3008</v>
          </cell>
          <cell r="B299" t="str">
            <v>COR3008</v>
          </cell>
          <cell r="C299" t="str">
            <v>MOD0430 – DCC Day 1 Shipper Technical Design</v>
          </cell>
          <cell r="E299" t="str">
            <v>BE-CLSD</v>
          </cell>
          <cell r="F299">
            <v>41604</v>
          </cell>
          <cell r="G299">
            <v>0</v>
          </cell>
          <cell r="H299">
            <v>41379</v>
          </cell>
          <cell r="I299">
            <v>41393</v>
          </cell>
          <cell r="J299">
            <v>0</v>
          </cell>
          <cell r="K299" t="str">
            <v>ALL</v>
          </cell>
          <cell r="M299" t="str">
            <v>Joanna Ferguson</v>
          </cell>
          <cell r="N299" t="str">
            <v>Workload Meeting 19/04/13</v>
          </cell>
          <cell r="O299" t="str">
            <v>Lee Chambers</v>
          </cell>
          <cell r="P299" t="str">
            <v>CO</v>
          </cell>
          <cell r="Q299" t="str">
            <v>CLOSED</v>
          </cell>
          <cell r="R299">
            <v>1</v>
          </cell>
          <cell r="U299">
            <v>41450</v>
          </cell>
          <cell r="AE299">
            <v>0</v>
          </cell>
          <cell r="AF299">
            <v>42</v>
          </cell>
          <cell r="AG29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299">
            <v>41439</v>
          </cell>
        </row>
        <row r="300">
          <cell r="A300">
            <v>3001</v>
          </cell>
          <cell r="B300" t="str">
            <v>COR3001</v>
          </cell>
          <cell r="C300" t="str">
            <v>Mod 345 - Removal of DMV Regime</v>
          </cell>
          <cell r="E300" t="str">
            <v>PD-CLSD</v>
          </cell>
          <cell r="F300">
            <v>41596</v>
          </cell>
          <cell r="G300">
            <v>0</v>
          </cell>
          <cell r="H300">
            <v>41376</v>
          </cell>
          <cell r="I300">
            <v>41390</v>
          </cell>
          <cell r="J300">
            <v>0</v>
          </cell>
          <cell r="K300" t="str">
            <v>ALL</v>
          </cell>
          <cell r="M300" t="str">
            <v>Joel Martin</v>
          </cell>
          <cell r="N300" t="str">
            <v>Worload Meeting 17/04/2013</v>
          </cell>
          <cell r="O300" t="str">
            <v>Lorraine Cave</v>
          </cell>
          <cell r="P300" t="str">
            <v>CO</v>
          </cell>
          <cell r="Q300" t="str">
            <v>COMPLETE</v>
          </cell>
          <cell r="R300">
            <v>1</v>
          </cell>
          <cell r="S300">
            <v>41596</v>
          </cell>
          <cell r="AE300">
            <v>0</v>
          </cell>
          <cell r="AF300">
            <v>4</v>
          </cell>
          <cell r="AG300" t="str">
            <v>18/11/13 KB - Email closure authorisation received from Joel Martin.</v>
          </cell>
          <cell r="AH300" t="str">
            <v>CLSD</v>
          </cell>
          <cell r="AI300">
            <v>41596</v>
          </cell>
          <cell r="AJ300">
            <v>41397</v>
          </cell>
        </row>
        <row r="301">
          <cell r="A301">
            <v>3041</v>
          </cell>
          <cell r="B301" t="str">
            <v>COR3041</v>
          </cell>
          <cell r="C301" t="str">
            <v>Capture Request Change for Exit Capacity Daily Auctions</v>
          </cell>
          <cell r="D301">
            <v>41411</v>
          </cell>
          <cell r="E301" t="str">
            <v>PD-CLSD</v>
          </cell>
          <cell r="F301">
            <v>41670</v>
          </cell>
          <cell r="G301">
            <v>0</v>
          </cell>
          <cell r="H301">
            <v>41390</v>
          </cell>
          <cell r="J301">
            <v>0</v>
          </cell>
          <cell r="K301" t="str">
            <v>NNW</v>
          </cell>
          <cell r="L301" t="str">
            <v>NGT</v>
          </cell>
          <cell r="M301" t="str">
            <v>Sean McGoldriick</v>
          </cell>
          <cell r="N301" t="str">
            <v>E mail circulation and correspondence after receipt of CO</v>
          </cell>
          <cell r="O301" t="str">
            <v>Andy Earnshaw</v>
          </cell>
          <cell r="P301" t="str">
            <v>CO</v>
          </cell>
          <cell r="Q301" t="str">
            <v>COMPLETE</v>
          </cell>
          <cell r="R301">
            <v>0</v>
          </cell>
          <cell r="W301">
            <v>41402</v>
          </cell>
          <cell r="Y301" t="str">
            <v>Pre Sanction Review Meeting 07/05/13</v>
          </cell>
          <cell r="Z301">
            <v>23500</v>
          </cell>
          <cell r="AC301" t="str">
            <v>SENT</v>
          </cell>
          <cell r="AD301">
            <v>41425</v>
          </cell>
          <cell r="AE301">
            <v>0</v>
          </cell>
          <cell r="AF301">
            <v>5</v>
          </cell>
          <cell r="AG301"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01" t="str">
            <v>CLSD</v>
          </cell>
          <cell r="AI301">
            <v>41670</v>
          </cell>
          <cell r="AL301">
            <v>41425</v>
          </cell>
          <cell r="AO301">
            <v>41497</v>
          </cell>
          <cell r="AP301">
            <v>41670</v>
          </cell>
        </row>
        <row r="302">
          <cell r="A302">
            <v>3076</v>
          </cell>
          <cell r="B302" t="str">
            <v>COR3076</v>
          </cell>
          <cell r="C302" t="str">
            <v>Amendment to bi-monthly S&amp;U Statistics Report</v>
          </cell>
          <cell r="D302">
            <v>41631</v>
          </cell>
          <cell r="E302" t="str">
            <v>PD-CLSD</v>
          </cell>
          <cell r="F302">
            <v>42037</v>
          </cell>
          <cell r="G302">
            <v>0</v>
          </cell>
          <cell r="H302">
            <v>41423</v>
          </cell>
          <cell r="I302">
            <v>41436</v>
          </cell>
          <cell r="J302">
            <v>1</v>
          </cell>
          <cell r="K302" t="str">
            <v>ADN</v>
          </cell>
          <cell r="M302" t="str">
            <v>Ruth Thomas</v>
          </cell>
          <cell r="N302" t="str">
            <v>Approved without Workload meeting as already assigned to Lorraine Cave.</v>
          </cell>
          <cell r="O302" t="str">
            <v>Lorraine Cave</v>
          </cell>
          <cell r="P302" t="str">
            <v>CO</v>
          </cell>
          <cell r="Q302" t="str">
            <v>COMPLETE</v>
          </cell>
          <cell r="R302">
            <v>1</v>
          </cell>
          <cell r="S302">
            <v>42037</v>
          </cell>
          <cell r="T302">
            <v>0</v>
          </cell>
          <cell r="U302">
            <v>41480</v>
          </cell>
          <cell r="V302">
            <v>41493</v>
          </cell>
          <cell r="W302">
            <v>41565</v>
          </cell>
          <cell r="Y302" t="str">
            <v>E mail Pre Sanc Approval</v>
          </cell>
          <cell r="Z302">
            <v>6000</v>
          </cell>
          <cell r="AC302" t="str">
            <v>SENT</v>
          </cell>
          <cell r="AD302">
            <v>41647</v>
          </cell>
          <cell r="AE302">
            <v>0</v>
          </cell>
          <cell r="AF302">
            <v>3</v>
          </cell>
          <cell r="AG30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02" t="str">
            <v>CLSD</v>
          </cell>
          <cell r="AI302">
            <v>42037</v>
          </cell>
          <cell r="AJ302">
            <v>41450</v>
          </cell>
          <cell r="AL302">
            <v>41648</v>
          </cell>
          <cell r="AM302">
            <v>41648</v>
          </cell>
          <cell r="AO302">
            <v>41726</v>
          </cell>
        </row>
        <row r="303">
          <cell r="A303">
            <v>3080</v>
          </cell>
          <cell r="B303" t="str">
            <v>COR3080</v>
          </cell>
          <cell r="C303" t="str">
            <v>Provision of the SPAA Theft Code of Practice reporting requirements for Transporters (CURRENTLY ON HOLD)</v>
          </cell>
          <cell r="E303" t="str">
            <v>EQ-CLSD</v>
          </cell>
          <cell r="F303">
            <v>41691</v>
          </cell>
          <cell r="G303">
            <v>0</v>
          </cell>
          <cell r="H303">
            <v>41423</v>
          </cell>
          <cell r="I303">
            <v>41436</v>
          </cell>
          <cell r="J303">
            <v>1</v>
          </cell>
          <cell r="K303" t="str">
            <v>ADN</v>
          </cell>
          <cell r="M303" t="str">
            <v>Joanna Ferguson</v>
          </cell>
          <cell r="N303" t="str">
            <v>Approved and assigned to LC in lieu of a Workload meeting.</v>
          </cell>
          <cell r="O303" t="str">
            <v>Lorraine Cave</v>
          </cell>
          <cell r="P303" t="str">
            <v>CO</v>
          </cell>
          <cell r="Q303" t="str">
            <v>CLOSED</v>
          </cell>
          <cell r="R303">
            <v>1</v>
          </cell>
          <cell r="AE303">
            <v>0</v>
          </cell>
          <cell r="AF303">
            <v>3</v>
          </cell>
          <cell r="AG30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04">
          <cell r="A304">
            <v>3079</v>
          </cell>
          <cell r="B304" t="str">
            <v>COR3079</v>
          </cell>
          <cell r="C304" t="str">
            <v>Server Migration Project - Xoserve Impact</v>
          </cell>
          <cell r="E304" t="str">
            <v>EQ-CLSD</v>
          </cell>
          <cell r="F304">
            <v>41436</v>
          </cell>
          <cell r="G304">
            <v>0</v>
          </cell>
          <cell r="H304">
            <v>41423</v>
          </cell>
          <cell r="I304">
            <v>41436</v>
          </cell>
          <cell r="J304">
            <v>0</v>
          </cell>
          <cell r="K304" t="str">
            <v>NNW</v>
          </cell>
          <cell r="L304" t="str">
            <v>NGT/NGD</v>
          </cell>
          <cell r="M304" t="str">
            <v>Ruth Thomas</v>
          </cell>
          <cell r="O304" t="str">
            <v>Chris Fears</v>
          </cell>
          <cell r="P304" t="str">
            <v>CO</v>
          </cell>
          <cell r="Q304" t="str">
            <v>CLOSED</v>
          </cell>
          <cell r="R304">
            <v>1</v>
          </cell>
          <cell r="AE304">
            <v>0</v>
          </cell>
          <cell r="AF304">
            <v>5</v>
          </cell>
          <cell r="AG30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04">
            <v>42093</v>
          </cell>
        </row>
        <row r="305">
          <cell r="A305">
            <v>3521</v>
          </cell>
          <cell r="B305" t="str">
            <v>COR3521</v>
          </cell>
          <cell r="C305" t="str">
            <v>New Role For Gemini User – restricted access to nomination APIs</v>
          </cell>
          <cell r="E305" t="str">
            <v>CO-CLSD</v>
          </cell>
          <cell r="F305">
            <v>41970</v>
          </cell>
          <cell r="G305">
            <v>0</v>
          </cell>
          <cell r="H305">
            <v>41957</v>
          </cell>
          <cell r="I305">
            <v>41970</v>
          </cell>
          <cell r="J305">
            <v>0</v>
          </cell>
          <cell r="K305" t="str">
            <v>NNW</v>
          </cell>
          <cell r="L305" t="str">
            <v>NGT</v>
          </cell>
          <cell r="M305" t="str">
            <v>Sean McGoldrick</v>
          </cell>
          <cell r="N305" t="str">
            <v>ICAF Meeting 19/11/14</v>
          </cell>
          <cell r="O305" t="str">
            <v>Dave Turpin</v>
          </cell>
          <cell r="P305" t="str">
            <v>CO</v>
          </cell>
          <cell r="Q305" t="str">
            <v>CLOSED</v>
          </cell>
          <cell r="R305">
            <v>1</v>
          </cell>
          <cell r="AE305">
            <v>0</v>
          </cell>
          <cell r="AF305">
            <v>1</v>
          </cell>
          <cell r="AG305"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306">
          <cell r="A306">
            <v>3531</v>
          </cell>
          <cell r="B306" t="str">
            <v>COR3531</v>
          </cell>
          <cell r="C306" t="str">
            <v>Payment of fees in relation to implementation of Mod513</v>
          </cell>
          <cell r="D306">
            <v>42095</v>
          </cell>
          <cell r="E306" t="str">
            <v>PD-POPD</v>
          </cell>
          <cell r="F306">
            <v>42709</v>
          </cell>
          <cell r="G306">
            <v>0</v>
          </cell>
          <cell r="H306">
            <v>41968</v>
          </cell>
          <cell r="I306">
            <v>41982</v>
          </cell>
          <cell r="J306">
            <v>1</v>
          </cell>
          <cell r="K306" t="str">
            <v>ADN</v>
          </cell>
          <cell r="M306" t="str">
            <v>Ruth Thomas / Chris Warner</v>
          </cell>
          <cell r="N306" t="str">
            <v>ICAF Meeting 26/11/14</v>
          </cell>
          <cell r="O306" t="str">
            <v>Dave Turpin</v>
          </cell>
          <cell r="P306" t="str">
            <v>CO</v>
          </cell>
          <cell r="Q306" t="str">
            <v>LIVE</v>
          </cell>
          <cell r="R306">
            <v>1</v>
          </cell>
          <cell r="W306">
            <v>42012</v>
          </cell>
          <cell r="X306">
            <v>42012</v>
          </cell>
          <cell r="Z306">
            <v>20000</v>
          </cell>
          <cell r="AE306">
            <v>0</v>
          </cell>
          <cell r="AF306">
            <v>3</v>
          </cell>
          <cell r="AG306" t="str">
            <v>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307">
          <cell r="A307">
            <v>3537</v>
          </cell>
          <cell r="B307" t="str">
            <v>COR3537</v>
          </cell>
          <cell r="C307" t="str">
            <v>Gas LIO Change from NGT to Xoserve and EIC Responsibilities for Xoserve</v>
          </cell>
          <cell r="D307">
            <v>42200</v>
          </cell>
          <cell r="E307" t="str">
            <v>PD-CLSD</v>
          </cell>
          <cell r="F307">
            <v>42398</v>
          </cell>
          <cell r="G307">
            <v>0</v>
          </cell>
          <cell r="H307">
            <v>41981</v>
          </cell>
          <cell r="I307">
            <v>41992</v>
          </cell>
          <cell r="J307">
            <v>0</v>
          </cell>
          <cell r="K307" t="str">
            <v>NNW</v>
          </cell>
          <cell r="L307" t="str">
            <v>NGT</v>
          </cell>
          <cell r="M307" t="str">
            <v>Sean McGoldrick</v>
          </cell>
          <cell r="N307" t="str">
            <v>ICAF Meeting 10/12/2014_x000D_
Pre-Sanction 05/05/2015</v>
          </cell>
          <cell r="O307" t="str">
            <v>Jessica Harris</v>
          </cell>
          <cell r="P307" t="str">
            <v>CO</v>
          </cell>
          <cell r="Q307" t="str">
            <v>COMPLETE</v>
          </cell>
          <cell r="R307">
            <v>1</v>
          </cell>
          <cell r="S307">
            <v>42398</v>
          </cell>
          <cell r="T307">
            <v>0</v>
          </cell>
          <cell r="U307">
            <v>42026</v>
          </cell>
          <cell r="V307">
            <v>42039</v>
          </cell>
          <cell r="W307">
            <v>42131</v>
          </cell>
          <cell r="Y307" t="str">
            <v>Presanc 05/05/2015</v>
          </cell>
          <cell r="Z307">
            <v>7865</v>
          </cell>
          <cell r="AC307" t="str">
            <v>SENT</v>
          </cell>
          <cell r="AD307">
            <v>42230</v>
          </cell>
          <cell r="AE307">
            <v>0</v>
          </cell>
          <cell r="AF307">
            <v>5</v>
          </cell>
          <cell r="AG307"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307" t="str">
            <v>CLSD</v>
          </cell>
          <cell r="AI307">
            <v>42391</v>
          </cell>
          <cell r="AJ307">
            <v>42027</v>
          </cell>
          <cell r="AL307">
            <v>42214</v>
          </cell>
          <cell r="AM307">
            <v>42209</v>
          </cell>
          <cell r="AN307">
            <v>42220</v>
          </cell>
          <cell r="AO307">
            <v>42253</v>
          </cell>
          <cell r="AP307">
            <v>42398</v>
          </cell>
        </row>
        <row r="308">
          <cell r="A308">
            <v>3550</v>
          </cell>
          <cell r="B308" t="str">
            <v>COR3550</v>
          </cell>
          <cell r="C308" t="str">
            <v>Implementation of Xoserve FGO Review</v>
          </cell>
          <cell r="D308">
            <v>42444</v>
          </cell>
          <cell r="E308" t="str">
            <v>PD-IMPD</v>
          </cell>
          <cell r="F308">
            <v>42830</v>
          </cell>
          <cell r="G308">
            <v>0</v>
          </cell>
          <cell r="H308">
            <v>42012</v>
          </cell>
          <cell r="I308">
            <v>42025</v>
          </cell>
          <cell r="J308">
            <v>1</v>
          </cell>
          <cell r="K308" t="str">
            <v>ALL</v>
          </cell>
          <cell r="M308" t="str">
            <v>Joanna Ferguson</v>
          </cell>
          <cell r="N308" t="str">
            <v>ICAF Meeting 14/01/15_x000D_
Pre-Sanction- 08/12/15</v>
          </cell>
          <cell r="O308" t="str">
            <v>Tina Bell</v>
          </cell>
          <cell r="P308" t="str">
            <v>CO</v>
          </cell>
          <cell r="Q308" t="str">
            <v>LIVE</v>
          </cell>
          <cell r="R308">
            <v>1</v>
          </cell>
          <cell r="T308">
            <v>0</v>
          </cell>
          <cell r="U308">
            <v>42153</v>
          </cell>
          <cell r="V308">
            <v>42167</v>
          </cell>
          <cell r="W308">
            <v>42356</v>
          </cell>
          <cell r="X308">
            <v>42356</v>
          </cell>
          <cell r="Y308" t="str">
            <v>Pre Sanction Review Meeting</v>
          </cell>
          <cell r="Z308">
            <v>800000</v>
          </cell>
          <cell r="AC308" t="str">
            <v>SENT</v>
          </cell>
          <cell r="AD308">
            <v>42468</v>
          </cell>
          <cell r="AE308">
            <v>0</v>
          </cell>
          <cell r="AF308">
            <v>4</v>
          </cell>
          <cell r="AG308" t="str">
            <v>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J308">
            <v>42062</v>
          </cell>
          <cell r="AL308">
            <v>42458</v>
          </cell>
          <cell r="AM308">
            <v>42468</v>
          </cell>
          <cell r="AN308">
            <v>42468</v>
          </cell>
          <cell r="AO308">
            <v>42830</v>
          </cell>
          <cell r="AP308">
            <v>42947</v>
          </cell>
        </row>
        <row r="309">
          <cell r="A309">
            <v>3538</v>
          </cell>
          <cell r="B309" t="str">
            <v>COR3538</v>
          </cell>
          <cell r="C309" t="str">
            <v>Upgrade and Expansion of EFT</v>
          </cell>
          <cell r="D309">
            <v>42025</v>
          </cell>
          <cell r="E309" t="str">
            <v>PD-IMPD</v>
          </cell>
          <cell r="F309">
            <v>42811</v>
          </cell>
          <cell r="G309">
            <v>0</v>
          </cell>
          <cell r="H309">
            <v>41985</v>
          </cell>
          <cell r="J309">
            <v>0</v>
          </cell>
          <cell r="N309" t="str">
            <v>ICAF Meeting 21/01/15</v>
          </cell>
          <cell r="O309" t="str">
            <v>Helen Pardoe</v>
          </cell>
          <cell r="P309" t="str">
            <v>BI</v>
          </cell>
          <cell r="Q309" t="str">
            <v>LIVE</v>
          </cell>
          <cell r="R309">
            <v>0</v>
          </cell>
          <cell r="AE309">
            <v>0</v>
          </cell>
          <cell r="AF309">
            <v>7</v>
          </cell>
          <cell r="AG309" t="str">
            <v>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O309">
            <v>42650</v>
          </cell>
          <cell r="AP309">
            <v>42947</v>
          </cell>
        </row>
        <row r="310">
          <cell r="A310">
            <v>1154.1600000000001</v>
          </cell>
          <cell r="B310" t="str">
            <v>COR1154.16</v>
          </cell>
          <cell r="C310" t="str">
            <v>Gemini Consequential Change</v>
          </cell>
          <cell r="E310" t="str">
            <v>CO-CLSD</v>
          </cell>
          <cell r="G310">
            <v>0</v>
          </cell>
          <cell r="J310">
            <v>0</v>
          </cell>
          <cell r="O310" t="str">
            <v>Jessica Harris</v>
          </cell>
          <cell r="P310" t="str">
            <v>CO</v>
          </cell>
          <cell r="Q310" t="str">
            <v>CLOSED</v>
          </cell>
          <cell r="R310">
            <v>0</v>
          </cell>
          <cell r="AE310">
            <v>0</v>
          </cell>
          <cell r="AG310" t="str">
            <v>13/04/2015 AT - Set CO-CLSD</v>
          </cell>
        </row>
        <row r="311">
          <cell r="A311">
            <v>1154.17</v>
          </cell>
          <cell r="B311" t="str">
            <v>COR1154.17</v>
          </cell>
          <cell r="C311" t="str">
            <v>CMS Consequential Change</v>
          </cell>
          <cell r="E311" t="str">
            <v>CO-CLSD</v>
          </cell>
          <cell r="G311">
            <v>0</v>
          </cell>
          <cell r="J311">
            <v>0</v>
          </cell>
          <cell r="O311" t="str">
            <v>Andy Simpson</v>
          </cell>
          <cell r="P311" t="str">
            <v>CO</v>
          </cell>
          <cell r="Q311" t="str">
            <v>CLOSED</v>
          </cell>
          <cell r="R311">
            <v>0</v>
          </cell>
          <cell r="AE311">
            <v>0</v>
          </cell>
          <cell r="AG311" t="str">
            <v>13/04/2015 AT - Set CO-CLSD</v>
          </cell>
        </row>
        <row r="312">
          <cell r="A312">
            <v>3572</v>
          </cell>
          <cell r="B312" t="str">
            <v>COR3572</v>
          </cell>
          <cell r="C312" t="str">
            <v>EU Phase 3 Delivery</v>
          </cell>
          <cell r="D312">
            <v>42289</v>
          </cell>
          <cell r="E312" t="str">
            <v>CO-CLSD</v>
          </cell>
          <cell r="F312">
            <v>42794</v>
          </cell>
          <cell r="G312">
            <v>0</v>
          </cell>
          <cell r="H312">
            <v>42040</v>
          </cell>
          <cell r="I312">
            <v>42054</v>
          </cell>
          <cell r="J312">
            <v>0</v>
          </cell>
          <cell r="K312" t="str">
            <v>TNO</v>
          </cell>
          <cell r="M312" t="str">
            <v>Sean McGoldrick</v>
          </cell>
          <cell r="N312" t="str">
            <v>ICAF 11/02/15_x000D_
Pre-Sanction 11/08/15_x000D_
BER- Pre-Sanction 25/08/15</v>
          </cell>
          <cell r="O312" t="str">
            <v>Nicola Patmore</v>
          </cell>
          <cell r="P312" t="str">
            <v>CO</v>
          </cell>
          <cell r="Q312" t="str">
            <v>COMPLETE</v>
          </cell>
          <cell r="R312">
            <v>1</v>
          </cell>
          <cell r="U312">
            <v>42130</v>
          </cell>
          <cell r="V312">
            <v>42144</v>
          </cell>
          <cell r="W312">
            <v>42277</v>
          </cell>
          <cell r="Y312" t="str">
            <v>Pre-Sanction-25/08/15</v>
          </cell>
          <cell r="Z312">
            <v>2500000</v>
          </cell>
          <cell r="AC312" t="str">
            <v>SENT</v>
          </cell>
          <cell r="AD312">
            <v>42303</v>
          </cell>
          <cell r="AE312">
            <v>0</v>
          </cell>
          <cell r="AF312">
            <v>5</v>
          </cell>
          <cell r="AG312"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312" t="str">
            <v>CLSD</v>
          </cell>
          <cell r="AI312">
            <v>42663</v>
          </cell>
          <cell r="AJ312">
            <v>42111</v>
          </cell>
          <cell r="AP312">
            <v>42643</v>
          </cell>
        </row>
        <row r="313">
          <cell r="A313">
            <v>3575</v>
          </cell>
          <cell r="B313" t="str">
            <v>COR3575</v>
          </cell>
          <cell r="C313" t="str">
            <v>Amendments to the current ‘MNC’ MPRN creation process</v>
          </cell>
          <cell r="D313">
            <v>42426</v>
          </cell>
          <cell r="E313" t="str">
            <v>CO-CLSD</v>
          </cell>
          <cell r="F313">
            <v>42807</v>
          </cell>
          <cell r="G313">
            <v>0</v>
          </cell>
          <cell r="H313">
            <v>42013</v>
          </cell>
          <cell r="J313">
            <v>0</v>
          </cell>
          <cell r="K313" t="str">
            <v>ADN</v>
          </cell>
          <cell r="M313" t="str">
            <v>Chris Warner</v>
          </cell>
          <cell r="N313" t="str">
            <v>Portfolio Board Vote - see comments and supporting emails.</v>
          </cell>
          <cell r="O313" t="str">
            <v>Lorraine Cave</v>
          </cell>
          <cell r="P313" t="str">
            <v>CO</v>
          </cell>
          <cell r="Q313" t="str">
            <v>COMPLETE</v>
          </cell>
          <cell r="R313">
            <v>1</v>
          </cell>
          <cell r="S313">
            <v>42807</v>
          </cell>
          <cell r="T313">
            <v>0</v>
          </cell>
          <cell r="Y313" t="str">
            <v>Pre-Sanction 16/02/2016</v>
          </cell>
          <cell r="Z313">
            <v>32606</v>
          </cell>
          <cell r="AC313" t="str">
            <v>SENT</v>
          </cell>
          <cell r="AD313">
            <v>42432</v>
          </cell>
          <cell r="AE313">
            <v>1</v>
          </cell>
          <cell r="AF313">
            <v>3</v>
          </cell>
          <cell r="AG313"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313" t="str">
            <v>CLSD</v>
          </cell>
          <cell r="AI313">
            <v>42627</v>
          </cell>
          <cell r="AJ313">
            <v>42104</v>
          </cell>
          <cell r="AL313">
            <v>42440</v>
          </cell>
          <cell r="AM313">
            <v>42432</v>
          </cell>
          <cell r="AO313">
            <v>42559</v>
          </cell>
          <cell r="AP313">
            <v>42628</v>
          </cell>
        </row>
        <row r="314">
          <cell r="A314">
            <v>3581</v>
          </cell>
          <cell r="B314" t="str">
            <v>COR3581</v>
          </cell>
          <cell r="C314" t="str">
            <v>Xoserve disaggregation of multi meter supply points with a DM element (Mod 428)</v>
          </cell>
          <cell r="D314">
            <v>42171</v>
          </cell>
          <cell r="E314" t="str">
            <v>PD-POPD</v>
          </cell>
          <cell r="F314">
            <v>42661</v>
          </cell>
          <cell r="G314">
            <v>0</v>
          </cell>
          <cell r="H314">
            <v>42046</v>
          </cell>
          <cell r="I314">
            <v>42059</v>
          </cell>
          <cell r="J314">
            <v>0</v>
          </cell>
          <cell r="K314" t="str">
            <v>ADN</v>
          </cell>
          <cell r="M314" t="str">
            <v>Joanna Ferguson</v>
          </cell>
          <cell r="N314" t="str">
            <v>ICAF 11/02/15</v>
          </cell>
          <cell r="O314" t="str">
            <v>Andy Simpson</v>
          </cell>
          <cell r="P314" t="str">
            <v>CO</v>
          </cell>
          <cell r="Q314" t="str">
            <v>LIVE</v>
          </cell>
          <cell r="R314">
            <v>1</v>
          </cell>
          <cell r="T314">
            <v>0</v>
          </cell>
          <cell r="U314">
            <v>42096</v>
          </cell>
          <cell r="V314">
            <v>42111</v>
          </cell>
          <cell r="W314">
            <v>42159</v>
          </cell>
          <cell r="Z314">
            <v>10570</v>
          </cell>
          <cell r="AC314" t="str">
            <v>SENT</v>
          </cell>
          <cell r="AD314">
            <v>42181</v>
          </cell>
          <cell r="AE314">
            <v>0</v>
          </cell>
          <cell r="AF314">
            <v>3</v>
          </cell>
          <cell r="AG314" t="str">
            <v>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14" t="str">
            <v>CLSD</v>
          </cell>
          <cell r="AI314">
            <v>42485</v>
          </cell>
          <cell r="AJ314">
            <v>42101</v>
          </cell>
          <cell r="AM314">
            <v>42185</v>
          </cell>
          <cell r="AO314">
            <v>42278</v>
          </cell>
          <cell r="AP314">
            <v>42460</v>
          </cell>
        </row>
        <row r="315">
          <cell r="A315">
            <v>3600</v>
          </cell>
          <cell r="B315" t="str">
            <v>COR3600</v>
          </cell>
          <cell r="C315" t="str">
            <v>Xoserve Office Relocation</v>
          </cell>
          <cell r="E315" t="str">
            <v>PD-POPD</v>
          </cell>
          <cell r="F315">
            <v>42594</v>
          </cell>
          <cell r="G315">
            <v>0</v>
          </cell>
          <cell r="H315">
            <v>42083</v>
          </cell>
          <cell r="J315">
            <v>0</v>
          </cell>
          <cell r="N315" t="str">
            <v>ICAF 25/03/15_x000D_
Pre-Sanction - 14/07/15</v>
          </cell>
          <cell r="O315" t="str">
            <v>Julian Childs</v>
          </cell>
          <cell r="P315" t="str">
            <v>CO</v>
          </cell>
          <cell r="Q315" t="str">
            <v>LIVE</v>
          </cell>
          <cell r="R315">
            <v>0</v>
          </cell>
          <cell r="AE315">
            <v>0</v>
          </cell>
          <cell r="AG315" t="str">
            <v>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15">
            <v>42580</v>
          </cell>
          <cell r="AP315">
            <v>42594</v>
          </cell>
        </row>
        <row r="316">
          <cell r="A316">
            <v>3620</v>
          </cell>
          <cell r="B316" t="str">
            <v>COR3620</v>
          </cell>
          <cell r="C316" t="str">
            <v>Implementation of UNC Modification 0473: Project Nexus – Allocation of Unidentified Gas</v>
          </cell>
          <cell r="D316">
            <v>42271</v>
          </cell>
          <cell r="E316" t="str">
            <v>PD-CLSD</v>
          </cell>
          <cell r="F316">
            <v>42718</v>
          </cell>
          <cell r="G316">
            <v>0</v>
          </cell>
          <cell r="H316">
            <v>42104</v>
          </cell>
          <cell r="I316">
            <v>42118</v>
          </cell>
          <cell r="J316">
            <v>0</v>
          </cell>
          <cell r="K316" t="str">
            <v>ALL</v>
          </cell>
          <cell r="M316" t="str">
            <v>Joanna Ferguson</v>
          </cell>
          <cell r="N316" t="str">
            <v>ICAF 15/04/2015_x000D_
Pre-Sanction 07/07/15_x000D_
BER at Pre-Sanction 04/08/15</v>
          </cell>
          <cell r="O316" t="str">
            <v>Lorraine Cave</v>
          </cell>
          <cell r="P316" t="str">
            <v>CO</v>
          </cell>
          <cell r="Q316" t="str">
            <v>COMPLETE</v>
          </cell>
          <cell r="R316">
            <v>1</v>
          </cell>
          <cell r="T316">
            <v>10000</v>
          </cell>
          <cell r="U316">
            <v>42195</v>
          </cell>
          <cell r="V316">
            <v>42209</v>
          </cell>
          <cell r="W316">
            <v>42230</v>
          </cell>
          <cell r="Y316" t="str">
            <v>Pre-Sanction 4/08/15- Lorraine Cave</v>
          </cell>
          <cell r="Z316">
            <v>87750</v>
          </cell>
          <cell r="AC316" t="str">
            <v>SENT</v>
          </cell>
          <cell r="AD316">
            <v>42282</v>
          </cell>
          <cell r="AE316">
            <v>1</v>
          </cell>
          <cell r="AF316">
            <v>3</v>
          </cell>
          <cell r="AG31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16" t="str">
            <v>CLSD</v>
          </cell>
          <cell r="AI316">
            <v>42646</v>
          </cell>
          <cell r="AJ316">
            <v>42132</v>
          </cell>
          <cell r="AL316">
            <v>42285</v>
          </cell>
          <cell r="AO316">
            <v>42580</v>
          </cell>
          <cell r="AP316">
            <v>42643</v>
          </cell>
        </row>
        <row r="317">
          <cell r="A317">
            <v>3697</v>
          </cell>
          <cell r="B317" t="str">
            <v>COR3697</v>
          </cell>
          <cell r="C317" t="str">
            <v xml:space="preserve"> iEP Project Support _x000D_
(iEP support for key project stages e.g. Config, Testing, Cut-Over and go-live)</v>
          </cell>
          <cell r="D317">
            <v>42600</v>
          </cell>
          <cell r="E317" t="str">
            <v>PD-CLSD</v>
          </cell>
          <cell r="F317">
            <v>42744</v>
          </cell>
          <cell r="G317">
            <v>0</v>
          </cell>
          <cell r="H317">
            <v>42136</v>
          </cell>
          <cell r="I317">
            <v>42158</v>
          </cell>
          <cell r="J317">
            <v>0</v>
          </cell>
          <cell r="K317" t="str">
            <v>NNW</v>
          </cell>
          <cell r="L317" t="str">
            <v>NGT</v>
          </cell>
          <cell r="M317" t="str">
            <v>Beverly Viney</v>
          </cell>
          <cell r="N317" t="str">
            <v>Pre-Sanction -28/07/15_x000D_
Pre-Sanction 05/07/16</v>
          </cell>
          <cell r="O317" t="str">
            <v>Rachel Addison</v>
          </cell>
          <cell r="P317" t="str">
            <v>CO</v>
          </cell>
          <cell r="Q317" t="str">
            <v>COMPLETE</v>
          </cell>
          <cell r="R317">
            <v>0</v>
          </cell>
          <cell r="S317">
            <v>42744</v>
          </cell>
          <cell r="U317">
            <v>42159</v>
          </cell>
          <cell r="V317">
            <v>42173</v>
          </cell>
          <cell r="W317">
            <v>42237</v>
          </cell>
          <cell r="Y317" t="str">
            <v>Pre Sanction/XEC</v>
          </cell>
          <cell r="Z317">
            <v>191553</v>
          </cell>
          <cell r="AC317" t="str">
            <v>SENT</v>
          </cell>
          <cell r="AD317">
            <v>42265</v>
          </cell>
          <cell r="AE317">
            <v>0</v>
          </cell>
          <cell r="AF317">
            <v>5</v>
          </cell>
          <cell r="AG31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17" t="str">
            <v>CLSD</v>
          </cell>
          <cell r="AI317">
            <v>42717</v>
          </cell>
          <cell r="AK317">
            <v>42185</v>
          </cell>
          <cell r="AO317">
            <v>42581</v>
          </cell>
          <cell r="AP317">
            <v>42692</v>
          </cell>
        </row>
        <row r="318">
          <cell r="A318">
            <v>3841</v>
          </cell>
          <cell r="B318" t="str">
            <v>COR3841</v>
          </cell>
          <cell r="C318" t="str">
            <v>UNC Modification 0518S - Shipper Verification of meter and address details following system meter removals - Interim solution</v>
          </cell>
          <cell r="E318" t="str">
            <v>BE-CLSD</v>
          </cell>
          <cell r="F318">
            <v>42507</v>
          </cell>
          <cell r="G318">
            <v>0</v>
          </cell>
          <cell r="H318">
            <v>42290</v>
          </cell>
          <cell r="J318">
            <v>0</v>
          </cell>
          <cell r="K318" t="str">
            <v>ADN</v>
          </cell>
          <cell r="L318" t="str">
            <v>SGN</v>
          </cell>
          <cell r="M318" t="str">
            <v>Sue Hilbourne &amp; Hilary Chapman</v>
          </cell>
          <cell r="N318" t="str">
            <v>ICAF 21/10/2015_x000D_
Pre-Sanction - 10/11/2015</v>
          </cell>
          <cell r="O318" t="str">
            <v>Lorraine Cave</v>
          </cell>
          <cell r="P318" t="str">
            <v>CO</v>
          </cell>
          <cell r="Q318" t="str">
            <v>CLOSED</v>
          </cell>
          <cell r="R318">
            <v>1</v>
          </cell>
          <cell r="S318">
            <v>42507</v>
          </cell>
          <cell r="T318">
            <v>0</v>
          </cell>
          <cell r="U318">
            <v>42391</v>
          </cell>
          <cell r="V318">
            <v>42405</v>
          </cell>
          <cell r="W318">
            <v>42416</v>
          </cell>
          <cell r="Y318" t="str">
            <v>Pre-Sanction 10.11.2016</v>
          </cell>
          <cell r="AE318">
            <v>0</v>
          </cell>
          <cell r="AF318">
            <v>3</v>
          </cell>
          <cell r="AG318"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18">
            <v>42311</v>
          </cell>
        </row>
        <row r="319">
          <cell r="A319">
            <v>3701</v>
          </cell>
          <cell r="B319" t="str">
            <v>COR3701</v>
          </cell>
          <cell r="C319" t="str">
            <v>Amendment to Theft of Gas Calculator</v>
          </cell>
          <cell r="E319" t="str">
            <v>CO-CLSD</v>
          </cell>
          <cell r="F319">
            <v>42299</v>
          </cell>
          <cell r="G319">
            <v>0</v>
          </cell>
          <cell r="H319">
            <v>42139</v>
          </cell>
          <cell r="J319">
            <v>1</v>
          </cell>
          <cell r="K319" t="str">
            <v>ADN</v>
          </cell>
          <cell r="L319" t="str">
            <v>NGD, SSGN, WWU, NGN</v>
          </cell>
          <cell r="M319" t="str">
            <v>Chris Warner</v>
          </cell>
          <cell r="N319" t="str">
            <v>ICAF Approved - 20/05/15</v>
          </cell>
          <cell r="O319" t="str">
            <v>Dave Addison</v>
          </cell>
          <cell r="P319" t="str">
            <v>CO</v>
          </cell>
          <cell r="Q319" t="str">
            <v>CLOSED</v>
          </cell>
          <cell r="R319">
            <v>1</v>
          </cell>
          <cell r="S319">
            <v>42299</v>
          </cell>
          <cell r="AE319">
            <v>0</v>
          </cell>
          <cell r="AF319">
            <v>3</v>
          </cell>
          <cell r="AG319"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19" t="str">
            <v>CLSD</v>
          </cell>
          <cell r="AI319">
            <v>42299</v>
          </cell>
          <cell r="AP319">
            <v>42272</v>
          </cell>
        </row>
        <row r="320">
          <cell r="A320">
            <v>3825</v>
          </cell>
          <cell r="B320" t="str">
            <v>COR3825</v>
          </cell>
          <cell r="C320" t="str">
            <v>Feasibility Analysis for CMS, Gemini and Data Centre Shared Services</v>
          </cell>
          <cell r="E320" t="str">
            <v>CO-RCVD</v>
          </cell>
          <cell r="F320">
            <v>42342</v>
          </cell>
          <cell r="G320">
            <v>0</v>
          </cell>
          <cell r="H320">
            <v>42270</v>
          </cell>
          <cell r="J320">
            <v>0</v>
          </cell>
          <cell r="N320" t="str">
            <v>ICAF- 30/09/15</v>
          </cell>
          <cell r="O320" t="str">
            <v>Azam Saddique</v>
          </cell>
          <cell r="P320" t="str">
            <v>CR</v>
          </cell>
          <cell r="Q320" t="str">
            <v>LIVE</v>
          </cell>
          <cell r="R320">
            <v>0</v>
          </cell>
          <cell r="AE320">
            <v>0</v>
          </cell>
          <cell r="AF320">
            <v>7</v>
          </cell>
          <cell r="AG320" t="str">
            <v>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21">
          <cell r="A321">
            <v>3907</v>
          </cell>
          <cell r="B321" t="str">
            <v>COR3907</v>
          </cell>
          <cell r="C321" t="str">
            <v>Server Migration Support Project</v>
          </cell>
          <cell r="E321" t="str">
            <v>PD-PROD</v>
          </cell>
          <cell r="F321">
            <v>42811</v>
          </cell>
          <cell r="G321">
            <v>0</v>
          </cell>
          <cell r="H321">
            <v>42341</v>
          </cell>
          <cell r="J321">
            <v>0</v>
          </cell>
          <cell r="N321" t="str">
            <v>ICAF - 09/12/15_x000D_
Pre-Sanction 19/01/2016_x000D_
CR ICAF 07/12/16_x000D_
Pre-Sanction 17/01/17 Revised Business Case</v>
          </cell>
          <cell r="O321" t="str">
            <v>Emma Rose</v>
          </cell>
          <cell r="P321" t="str">
            <v>CR</v>
          </cell>
          <cell r="Q321" t="str">
            <v>ON HOLD</v>
          </cell>
          <cell r="R321">
            <v>0</v>
          </cell>
          <cell r="AE321">
            <v>0</v>
          </cell>
          <cell r="AF321">
            <v>7</v>
          </cell>
          <cell r="AG321" t="str">
            <v>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21">
            <v>43008</v>
          </cell>
        </row>
        <row r="322">
          <cell r="A322">
            <v>3908</v>
          </cell>
          <cell r="B322" t="str">
            <v>COR3908</v>
          </cell>
          <cell r="C322" t="str">
            <v>Upgrade/Migration of our existing CMS and Gemini Control-M Servers</v>
          </cell>
          <cell r="E322" t="str">
            <v>EQ-CLSD</v>
          </cell>
          <cell r="F322">
            <v>42522</v>
          </cell>
          <cell r="G322">
            <v>0</v>
          </cell>
          <cell r="H322">
            <v>42345</v>
          </cell>
          <cell r="J322">
            <v>0</v>
          </cell>
          <cell r="N322" t="str">
            <v>ICAF - 09/12/15_x000D_
Pre-sanction-22/12/15</v>
          </cell>
          <cell r="O322" t="str">
            <v>Christina Mcarthur</v>
          </cell>
          <cell r="P322" t="str">
            <v>CR</v>
          </cell>
          <cell r="Q322" t="str">
            <v>CLOSED</v>
          </cell>
          <cell r="R322">
            <v>0</v>
          </cell>
          <cell r="S322">
            <v>42522</v>
          </cell>
          <cell r="AE322">
            <v>0</v>
          </cell>
          <cell r="AF322">
            <v>7</v>
          </cell>
          <cell r="AG322"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323">
          <cell r="A323">
            <v>2831.5</v>
          </cell>
          <cell r="B323" t="str">
            <v>COR2831.5</v>
          </cell>
          <cell r="C323" t="str">
            <v>Smart Metering UNC MOD 430 DCC Testing and Trialling</v>
          </cell>
          <cell r="D323">
            <v>42802</v>
          </cell>
          <cell r="E323" t="str">
            <v>PD-IMPD</v>
          </cell>
          <cell r="F323">
            <v>42830</v>
          </cell>
          <cell r="G323">
            <v>0</v>
          </cell>
          <cell r="H323">
            <v>42360</v>
          </cell>
          <cell r="J323">
            <v>0</v>
          </cell>
          <cell r="K323" t="str">
            <v>ALL</v>
          </cell>
          <cell r="M323" t="str">
            <v>Jo Fergusson</v>
          </cell>
          <cell r="N323" t="str">
            <v>Pre-Sanction 24/01/17 Revised BER _x000D_
BER Pre-Sanction 08/12/2015_x000D_
ICAF 23/12/2015_x000D_
Revised BC Pre-Sanction 10/01/17</v>
          </cell>
          <cell r="O323" t="str">
            <v>Helen Pardoe</v>
          </cell>
          <cell r="P323" t="str">
            <v>CO</v>
          </cell>
          <cell r="Q323" t="str">
            <v>LIVE</v>
          </cell>
          <cell r="R323">
            <v>1</v>
          </cell>
          <cell r="Y323" t="str">
            <v>CMSG &amp; Pre-sanction</v>
          </cell>
          <cell r="Z323">
            <v>330000</v>
          </cell>
          <cell r="AC323" t="str">
            <v>SENT</v>
          </cell>
          <cell r="AD323">
            <v>42811</v>
          </cell>
          <cell r="AE323">
            <v>0</v>
          </cell>
          <cell r="AF323">
            <v>42</v>
          </cell>
          <cell r="AG323"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323" t="str">
            <v>PROD</v>
          </cell>
          <cell r="AL323">
            <v>42816</v>
          </cell>
          <cell r="AM323">
            <v>42811</v>
          </cell>
          <cell r="AN323">
            <v>42811</v>
          </cell>
          <cell r="AO323">
            <v>42832</v>
          </cell>
          <cell r="AP323">
            <v>43024</v>
          </cell>
        </row>
        <row r="324">
          <cell r="A324">
            <v>3928</v>
          </cell>
          <cell r="B324" t="str">
            <v>COR3928</v>
          </cell>
          <cell r="C324" t="str">
            <v>AQ Review 2016</v>
          </cell>
          <cell r="E324" t="str">
            <v>PD-CLSD</v>
          </cell>
          <cell r="F324">
            <v>42807</v>
          </cell>
          <cell r="G324">
            <v>0</v>
          </cell>
          <cell r="H324">
            <v>42377</v>
          </cell>
          <cell r="J324">
            <v>0</v>
          </cell>
          <cell r="N324" t="str">
            <v>ICAF 13/01/2016</v>
          </cell>
          <cell r="O324" t="str">
            <v>Emma Rose</v>
          </cell>
          <cell r="P324" t="str">
            <v>BI</v>
          </cell>
          <cell r="Q324" t="str">
            <v>CLOSED</v>
          </cell>
          <cell r="R324">
            <v>0</v>
          </cell>
          <cell r="S324">
            <v>42807</v>
          </cell>
          <cell r="AE324">
            <v>0</v>
          </cell>
          <cell r="AF324">
            <v>6</v>
          </cell>
          <cell r="AG324"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324">
            <v>42649</v>
          </cell>
        </row>
        <row r="325">
          <cell r="A325">
            <v>3967</v>
          </cell>
          <cell r="B325" t="str">
            <v>COR3967</v>
          </cell>
          <cell r="C325" t="str">
            <v>Upgrade the current Gemini E-training package to ensure it can be published to the industry</v>
          </cell>
          <cell r="D325">
            <v>42438</v>
          </cell>
          <cell r="E325" t="str">
            <v>PD-CLSD</v>
          </cell>
          <cell r="F325">
            <v>42580</v>
          </cell>
          <cell r="G325">
            <v>0</v>
          </cell>
          <cell r="H325">
            <v>42410</v>
          </cell>
          <cell r="J325">
            <v>0</v>
          </cell>
          <cell r="K325" t="str">
            <v>NNW</v>
          </cell>
          <cell r="L325" t="str">
            <v>NGT</v>
          </cell>
          <cell r="M325" t="str">
            <v>Beverley Viney</v>
          </cell>
          <cell r="N325" t="str">
            <v>ICAF - 17/02/16_x000D_
Pre-Sanction 8/03/16</v>
          </cell>
          <cell r="O325" t="str">
            <v>Jessica Harris</v>
          </cell>
          <cell r="P325" t="str">
            <v>CO</v>
          </cell>
          <cell r="Q325" t="str">
            <v>COMPLETE</v>
          </cell>
          <cell r="R325">
            <v>1</v>
          </cell>
          <cell r="V325">
            <v>42424</v>
          </cell>
          <cell r="W325">
            <v>42440</v>
          </cell>
          <cell r="Y325" t="str">
            <v>Pre Sanction 8th March 2016</v>
          </cell>
          <cell r="Z325">
            <v>15000</v>
          </cell>
          <cell r="AC325" t="str">
            <v>PROD</v>
          </cell>
          <cell r="AD325">
            <v>42447</v>
          </cell>
          <cell r="AE325">
            <v>0</v>
          </cell>
          <cell r="AF325">
            <v>5</v>
          </cell>
          <cell r="AG325"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325" t="str">
            <v>CLSD</v>
          </cell>
          <cell r="AI325">
            <v>42580</v>
          </cell>
          <cell r="AL325">
            <v>42452</v>
          </cell>
          <cell r="AM325">
            <v>42447</v>
          </cell>
          <cell r="AN325">
            <v>42447</v>
          </cell>
          <cell r="AO325">
            <v>42470</v>
          </cell>
          <cell r="AP325">
            <v>42538</v>
          </cell>
        </row>
        <row r="326">
          <cell r="A326">
            <v>3974</v>
          </cell>
          <cell r="B326" t="str">
            <v>COR3974</v>
          </cell>
          <cell r="C326" t="str">
            <v>Pulling address data to be issued to GB Group to support - COR3782 – Address Validation &amp; Data Cleansing</v>
          </cell>
          <cell r="E326" t="str">
            <v>CO-CLSD</v>
          </cell>
          <cell r="F326">
            <v>42451</v>
          </cell>
          <cell r="G326">
            <v>0</v>
          </cell>
          <cell r="H326">
            <v>42418</v>
          </cell>
          <cell r="J326">
            <v>0</v>
          </cell>
          <cell r="N326" t="str">
            <v>ICAF 24/02/2016</v>
          </cell>
          <cell r="O326" t="str">
            <v>Jane Rocky</v>
          </cell>
          <cell r="P326" t="str">
            <v>CR</v>
          </cell>
          <cell r="Q326" t="str">
            <v>CLOSED</v>
          </cell>
          <cell r="R326">
            <v>0</v>
          </cell>
          <cell r="S326">
            <v>42451</v>
          </cell>
          <cell r="AE326">
            <v>0</v>
          </cell>
          <cell r="AG326"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27">
          <cell r="A327">
            <v>3978</v>
          </cell>
          <cell r="B327" t="str">
            <v>COR3978</v>
          </cell>
          <cell r="C327" t="str">
            <v>Xoserve Expenditure and Purchase Approval Automation System</v>
          </cell>
          <cell r="E327" t="str">
            <v>PD-PROD</v>
          </cell>
          <cell r="F327">
            <v>42431</v>
          </cell>
          <cell r="G327">
            <v>0</v>
          </cell>
          <cell r="H327">
            <v>42426</v>
          </cell>
          <cell r="J327">
            <v>0</v>
          </cell>
          <cell r="N327" t="str">
            <v>ICAF - 02/03/2016_x000D_
Pre-Sanction - Bus case- 15/03/16_x000D_
Adjusted Business Case &amp; AEAF at Pre-sanction - 16/08/16</v>
          </cell>
          <cell r="O327" t="str">
            <v>Gareth Hepworth</v>
          </cell>
          <cell r="P327" t="str">
            <v>CR</v>
          </cell>
          <cell r="Q327" t="str">
            <v>LIVE</v>
          </cell>
          <cell r="R327">
            <v>0</v>
          </cell>
          <cell r="AE327">
            <v>0</v>
          </cell>
          <cell r="AF327">
            <v>6</v>
          </cell>
          <cell r="AG327" t="str">
            <v>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28">
          <cell r="A328">
            <v>3985</v>
          </cell>
          <cell r="B328" t="str">
            <v>COR3985</v>
          </cell>
          <cell r="C328" t="str">
            <v>Pressure Tier data provision service</v>
          </cell>
          <cell r="E328" t="str">
            <v>PD-CLSD</v>
          </cell>
          <cell r="F328">
            <v>42556</v>
          </cell>
          <cell r="G328">
            <v>0</v>
          </cell>
          <cell r="H328">
            <v>42436</v>
          </cell>
          <cell r="I328">
            <v>42450</v>
          </cell>
          <cell r="J328">
            <v>0</v>
          </cell>
          <cell r="K328" t="str">
            <v>ADN</v>
          </cell>
          <cell r="M328" t="str">
            <v>Joanna Ferguson</v>
          </cell>
          <cell r="N328" t="str">
            <v>ICAF - 09/03/16</v>
          </cell>
          <cell r="O328" t="str">
            <v>Lorraine Cave</v>
          </cell>
          <cell r="P328" t="str">
            <v>CO</v>
          </cell>
          <cell r="Q328" t="str">
            <v>CLOSED</v>
          </cell>
          <cell r="R328">
            <v>1</v>
          </cell>
          <cell r="S328">
            <v>42556</v>
          </cell>
          <cell r="T328">
            <v>0</v>
          </cell>
          <cell r="U328">
            <v>42524</v>
          </cell>
          <cell r="V328">
            <v>42538</v>
          </cell>
          <cell r="W328">
            <v>42580</v>
          </cell>
          <cell r="AE328">
            <v>0</v>
          </cell>
          <cell r="AF328">
            <v>3</v>
          </cell>
          <cell r="AG328"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28">
            <v>42465</v>
          </cell>
          <cell r="AK328">
            <v>42465</v>
          </cell>
        </row>
        <row r="329">
          <cell r="A329">
            <v>3456</v>
          </cell>
          <cell r="B329" t="str">
            <v>COR3456</v>
          </cell>
          <cell r="C329" t="str">
            <v>Stakeholder Management System</v>
          </cell>
          <cell r="E329" t="str">
            <v>CO-RCVD</v>
          </cell>
          <cell r="F329">
            <v>42325</v>
          </cell>
          <cell r="G329">
            <v>0</v>
          </cell>
          <cell r="H329">
            <v>41842</v>
          </cell>
          <cell r="J329">
            <v>0</v>
          </cell>
          <cell r="N329" t="str">
            <v>ICAF 22/07/2014_x000D_
Pre Sanction 20/10/15</v>
          </cell>
          <cell r="O329" t="str">
            <v>Darran Jackson</v>
          </cell>
          <cell r="P329" t="str">
            <v>CR</v>
          </cell>
          <cell r="Q329" t="str">
            <v>LIVE</v>
          </cell>
          <cell r="R329">
            <v>0</v>
          </cell>
          <cell r="AE329">
            <v>0</v>
          </cell>
          <cell r="AF329">
            <v>6</v>
          </cell>
          <cell r="AG329" t="str">
            <v>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30">
          <cell r="A330">
            <v>3929</v>
          </cell>
          <cell r="B330" t="str">
            <v>COR3929</v>
          </cell>
          <cell r="C330" t="str">
            <v>Missing DDU files</v>
          </cell>
          <cell r="D330">
            <v>42451</v>
          </cell>
          <cell r="E330" t="str">
            <v>PD-CLSD</v>
          </cell>
          <cell r="F330">
            <v>42689</v>
          </cell>
          <cell r="G330">
            <v>0</v>
          </cell>
          <cell r="H330">
            <v>42377</v>
          </cell>
          <cell r="I330">
            <v>42391</v>
          </cell>
          <cell r="J330">
            <v>0</v>
          </cell>
          <cell r="K330" t="str">
            <v>NNW</v>
          </cell>
          <cell r="L330" t="str">
            <v>SGN</v>
          </cell>
          <cell r="M330" t="str">
            <v>Colin Thomson</v>
          </cell>
          <cell r="N330" t="str">
            <v>ICAF - 13/01/32016</v>
          </cell>
          <cell r="O330" t="str">
            <v>Darran Dredge</v>
          </cell>
          <cell r="P330" t="str">
            <v>CO</v>
          </cell>
          <cell r="Q330" t="str">
            <v>CLOSED</v>
          </cell>
          <cell r="R330">
            <v>1</v>
          </cell>
          <cell r="S330">
            <v>42689</v>
          </cell>
          <cell r="U330">
            <v>42405</v>
          </cell>
          <cell r="V330">
            <v>42419</v>
          </cell>
          <cell r="W330">
            <v>42433</v>
          </cell>
          <cell r="Y330" t="str">
            <v>Pre-Sanction 03/03/16</v>
          </cell>
          <cell r="Z330">
            <v>2268</v>
          </cell>
          <cell r="AC330" t="str">
            <v>CLSD</v>
          </cell>
          <cell r="AD330">
            <v>42467</v>
          </cell>
          <cell r="AE330">
            <v>0</v>
          </cell>
          <cell r="AF330">
            <v>5</v>
          </cell>
          <cell r="AG330"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30" t="str">
            <v>CLSD</v>
          </cell>
          <cell r="AI330">
            <v>42639</v>
          </cell>
          <cell r="AJ330">
            <v>42405</v>
          </cell>
          <cell r="AK330">
            <v>42405</v>
          </cell>
          <cell r="AP330">
            <v>42597</v>
          </cell>
        </row>
        <row r="331">
          <cell r="A331">
            <v>3930</v>
          </cell>
          <cell r="B331" t="str">
            <v>COR3930</v>
          </cell>
          <cell r="C331" t="str">
            <v>GSR Data Extract</v>
          </cell>
          <cell r="E331" t="str">
            <v>PD-CLSD</v>
          </cell>
          <cell r="F331">
            <v>42544</v>
          </cell>
          <cell r="G331">
            <v>0</v>
          </cell>
          <cell r="H331">
            <v>42380</v>
          </cell>
          <cell r="I331">
            <v>42394</v>
          </cell>
          <cell r="J331">
            <v>0</v>
          </cell>
          <cell r="K331" t="str">
            <v>NNW</v>
          </cell>
          <cell r="L331" t="str">
            <v>NGD</v>
          </cell>
          <cell r="M331" t="str">
            <v>Sharu Patel</v>
          </cell>
          <cell r="N331" t="str">
            <v>ICAF 13/01/2016</v>
          </cell>
          <cell r="O331" t="str">
            <v>Lorraine Cave</v>
          </cell>
          <cell r="P331" t="str">
            <v>CO</v>
          </cell>
          <cell r="Q331" t="str">
            <v>CLOSED</v>
          </cell>
          <cell r="R331">
            <v>1</v>
          </cell>
          <cell r="S331">
            <v>0</v>
          </cell>
          <cell r="U331">
            <v>42418</v>
          </cell>
          <cell r="V331">
            <v>42432</v>
          </cell>
          <cell r="AE331">
            <v>0</v>
          </cell>
          <cell r="AF331">
            <v>5</v>
          </cell>
          <cell r="AG331"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31">
            <v>42405</v>
          </cell>
          <cell r="AK331">
            <v>42405</v>
          </cell>
        </row>
        <row r="332">
          <cell r="A332">
            <v>3921</v>
          </cell>
          <cell r="B332" t="str">
            <v>COR3921</v>
          </cell>
          <cell r="C332" t="str">
            <v>Activity checks for withdrawn sites (black hole)</v>
          </cell>
          <cell r="E332" t="str">
            <v>BE-CLSD</v>
          </cell>
          <cell r="F332">
            <v>42503</v>
          </cell>
          <cell r="G332">
            <v>0</v>
          </cell>
          <cell r="H332">
            <v>42356</v>
          </cell>
          <cell r="I332">
            <v>42394</v>
          </cell>
          <cell r="J332">
            <v>0</v>
          </cell>
          <cell r="K332" t="str">
            <v>NNW</v>
          </cell>
          <cell r="L332" t="str">
            <v>NGD, SGN, WWU, NGN</v>
          </cell>
          <cell r="M332" t="str">
            <v>Colin Thomson</v>
          </cell>
          <cell r="N332" t="str">
            <v>ICAF - 20/01/2016</v>
          </cell>
          <cell r="O332" t="str">
            <v>Lorraine Cave</v>
          </cell>
          <cell r="P332" t="str">
            <v>CO</v>
          </cell>
          <cell r="Q332" t="str">
            <v>CLOSED</v>
          </cell>
          <cell r="R332">
            <v>1</v>
          </cell>
          <cell r="S332">
            <v>42503</v>
          </cell>
          <cell r="U332">
            <v>42415</v>
          </cell>
          <cell r="V332">
            <v>42429</v>
          </cell>
          <cell r="W332">
            <v>42503</v>
          </cell>
          <cell r="X332">
            <v>42503</v>
          </cell>
          <cell r="AE332">
            <v>1</v>
          </cell>
          <cell r="AF332">
            <v>3</v>
          </cell>
          <cell r="AG332"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32">
            <v>42412</v>
          </cell>
          <cell r="AK332">
            <v>42412</v>
          </cell>
        </row>
        <row r="333">
          <cell r="A333">
            <v>3704</v>
          </cell>
          <cell r="B333" t="str">
            <v>COR3704</v>
          </cell>
          <cell r="C333" t="str">
            <v>Creation of a Learning Management System</v>
          </cell>
          <cell r="E333" t="str">
            <v>PD-PROD</v>
          </cell>
          <cell r="F333">
            <v>42391</v>
          </cell>
          <cell r="G333">
            <v>0</v>
          </cell>
          <cell r="H333">
            <v>42142</v>
          </cell>
          <cell r="J333">
            <v>0</v>
          </cell>
          <cell r="N333" t="str">
            <v>ICAF 08/07/15_x000D_
 XEC 13/01/15_x000D_
Pre-sanction - 23/08/16</v>
          </cell>
          <cell r="O333" t="str">
            <v>Karen Anthony</v>
          </cell>
          <cell r="P333" t="str">
            <v>CR</v>
          </cell>
          <cell r="Q333" t="str">
            <v>LIVE</v>
          </cell>
          <cell r="R333">
            <v>0</v>
          </cell>
          <cell r="AE333">
            <v>0</v>
          </cell>
          <cell r="AF333">
            <v>6</v>
          </cell>
          <cell r="AG333" t="str">
            <v>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33">
            <v>42829</v>
          </cell>
        </row>
        <row r="334">
          <cell r="A334">
            <v>3939</v>
          </cell>
          <cell r="B334" t="str">
            <v>COR3939</v>
          </cell>
          <cell r="C334" t="str">
            <v>SGN IX Configuration Requirements</v>
          </cell>
          <cell r="D334">
            <v>42451</v>
          </cell>
          <cell r="E334" t="str">
            <v>PD-CLSD</v>
          </cell>
          <cell r="F334">
            <v>42807</v>
          </cell>
          <cell r="G334">
            <v>0</v>
          </cell>
          <cell r="H334">
            <v>42389</v>
          </cell>
          <cell r="J334">
            <v>0</v>
          </cell>
          <cell r="K334" t="str">
            <v>NNW</v>
          </cell>
          <cell r="L334" t="str">
            <v>SGN</v>
          </cell>
          <cell r="M334" t="str">
            <v>Colin Thomson</v>
          </cell>
          <cell r="N334" t="str">
            <v>ICAF 27/01/2016_x000D_
BER approved presanction- 22.03.16</v>
          </cell>
          <cell r="O334" t="str">
            <v>Darran Dredge</v>
          </cell>
          <cell r="P334" t="str">
            <v>CO</v>
          </cell>
          <cell r="Q334" t="str">
            <v>COMPLETE</v>
          </cell>
          <cell r="R334">
            <v>1</v>
          </cell>
          <cell r="S334">
            <v>42807</v>
          </cell>
          <cell r="V334">
            <v>42418</v>
          </cell>
          <cell r="W334">
            <v>42447</v>
          </cell>
          <cell r="X334">
            <v>42452</v>
          </cell>
          <cell r="Y334" t="str">
            <v>Pre- Sanction 22/03.2016</v>
          </cell>
          <cell r="Z334">
            <v>2121</v>
          </cell>
          <cell r="AA334">
            <v>2121</v>
          </cell>
          <cell r="AC334" t="str">
            <v>CLSD</v>
          </cell>
          <cell r="AD334">
            <v>42467</v>
          </cell>
          <cell r="AE334">
            <v>0</v>
          </cell>
          <cell r="AF334">
            <v>5</v>
          </cell>
          <cell r="AG334"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34" t="str">
            <v>CLSD</v>
          </cell>
          <cell r="AI334">
            <v>42590</v>
          </cell>
          <cell r="AP334">
            <v>42597</v>
          </cell>
        </row>
        <row r="335">
          <cell r="A335">
            <v>3960</v>
          </cell>
          <cell r="B335" t="str">
            <v>COR3960</v>
          </cell>
          <cell r="C335" t="str">
            <v>EU 2016 ‘Summer Release’</v>
          </cell>
          <cell r="D335">
            <v>42571</v>
          </cell>
          <cell r="E335" t="str">
            <v>PD-CLSD</v>
          </cell>
          <cell r="F335">
            <v>42807</v>
          </cell>
          <cell r="G335">
            <v>0</v>
          </cell>
          <cell r="H335">
            <v>42405</v>
          </cell>
          <cell r="I335">
            <v>42419</v>
          </cell>
          <cell r="J335">
            <v>0</v>
          </cell>
          <cell r="K335" t="str">
            <v>NNW</v>
          </cell>
          <cell r="L335" t="str">
            <v>NGT</v>
          </cell>
          <cell r="M335" t="str">
            <v>Beverley Viney</v>
          </cell>
          <cell r="N335" t="str">
            <v>ICAF 10.02.2016_x000D_
Bus Case - Pre-sanction 15/06/16 _x000D_
BER pre-sanction 17/05/16</v>
          </cell>
          <cell r="O335" t="str">
            <v>Jessica Harris</v>
          </cell>
          <cell r="P335" t="str">
            <v>CO</v>
          </cell>
          <cell r="Q335" t="str">
            <v>COMPLETE</v>
          </cell>
          <cell r="R335">
            <v>0</v>
          </cell>
          <cell r="S335">
            <v>42442</v>
          </cell>
          <cell r="T335">
            <v>85106</v>
          </cell>
          <cell r="U335">
            <v>42461</v>
          </cell>
          <cell r="V335">
            <v>42475</v>
          </cell>
          <cell r="W335">
            <v>42507</v>
          </cell>
          <cell r="X335">
            <v>42507</v>
          </cell>
          <cell r="Y335" t="str">
            <v>Pre-Sanction 17/05/16</v>
          </cell>
          <cell r="Z335">
            <v>806894</v>
          </cell>
          <cell r="AC335" t="str">
            <v>SENT</v>
          </cell>
          <cell r="AD335">
            <v>42590</v>
          </cell>
          <cell r="AE335">
            <v>0</v>
          </cell>
          <cell r="AF335">
            <v>5</v>
          </cell>
          <cell r="AG335"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35" t="str">
            <v>CLSD</v>
          </cell>
          <cell r="AI335">
            <v>42716</v>
          </cell>
          <cell r="AJ335">
            <v>42445</v>
          </cell>
          <cell r="AK335">
            <v>42445</v>
          </cell>
          <cell r="AO335">
            <v>42596</v>
          </cell>
          <cell r="AP335">
            <v>42689</v>
          </cell>
        </row>
        <row r="336">
          <cell r="A336">
            <v>3951</v>
          </cell>
          <cell r="B336" t="str">
            <v>COR3951</v>
          </cell>
          <cell r="C336" t="str">
            <v>Transfer of Xoserve migrated data via EWS file</v>
          </cell>
          <cell r="E336" t="str">
            <v>PD-HOLD</v>
          </cell>
          <cell r="F336">
            <v>42594</v>
          </cell>
          <cell r="G336">
            <v>0</v>
          </cell>
          <cell r="H336">
            <v>42398</v>
          </cell>
          <cell r="I336">
            <v>42426</v>
          </cell>
          <cell r="J336">
            <v>0</v>
          </cell>
          <cell r="K336" t="str">
            <v>NNW</v>
          </cell>
          <cell r="L336" t="str">
            <v>NGD</v>
          </cell>
          <cell r="M336" t="str">
            <v>Ruth Cresswell/ Robin Howes</v>
          </cell>
          <cell r="N336" t="str">
            <v>ICAF 10/02/2016</v>
          </cell>
          <cell r="O336" t="str">
            <v>Dave Turpin</v>
          </cell>
          <cell r="P336" t="str">
            <v>CO</v>
          </cell>
          <cell r="Q336" t="str">
            <v>ON HOLD</v>
          </cell>
          <cell r="R336">
            <v>0</v>
          </cell>
          <cell r="AE336">
            <v>0</v>
          </cell>
          <cell r="AG336"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36">
            <v>42453</v>
          </cell>
          <cell r="AK336">
            <v>42453</v>
          </cell>
        </row>
        <row r="337">
          <cell r="A337">
            <v>3952</v>
          </cell>
          <cell r="B337" t="str">
            <v>COR3952</v>
          </cell>
          <cell r="C337" t="str">
            <v>L3 / L4 load of NG address DB via EWS file</v>
          </cell>
          <cell r="E337" t="str">
            <v>PD-HOLD</v>
          </cell>
          <cell r="F337">
            <v>42594</v>
          </cell>
          <cell r="G337">
            <v>0</v>
          </cell>
          <cell r="H337">
            <v>42398</v>
          </cell>
          <cell r="I337">
            <v>42426</v>
          </cell>
          <cell r="J337">
            <v>0</v>
          </cell>
          <cell r="K337" t="str">
            <v>NNW</v>
          </cell>
          <cell r="L337" t="str">
            <v>NGD</v>
          </cell>
          <cell r="M337" t="str">
            <v>Ruth Cresswell</v>
          </cell>
          <cell r="N337" t="str">
            <v>ICAF - 10/02/16</v>
          </cell>
          <cell r="P337" t="str">
            <v>CO</v>
          </cell>
          <cell r="Q337" t="str">
            <v>ON HOLD</v>
          </cell>
          <cell r="R337">
            <v>0</v>
          </cell>
          <cell r="AE337">
            <v>0</v>
          </cell>
          <cell r="AG337"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37">
            <v>42453</v>
          </cell>
          <cell r="AK337">
            <v>42453</v>
          </cell>
        </row>
        <row r="338">
          <cell r="A338">
            <v>3997</v>
          </cell>
          <cell r="B338" t="str">
            <v>COR3997</v>
          </cell>
          <cell r="C338" t="str">
            <v>Security requirement and invoice payment cycle for the Trading System Clearer - (UNC Modification 0568)</v>
          </cell>
          <cell r="D338">
            <v>42551</v>
          </cell>
          <cell r="E338" t="str">
            <v>PD-CLSD</v>
          </cell>
          <cell r="F338">
            <v>42627</v>
          </cell>
          <cell r="G338">
            <v>0</v>
          </cell>
          <cell r="H338">
            <v>42447</v>
          </cell>
          <cell r="I338">
            <v>42468</v>
          </cell>
          <cell r="J338">
            <v>0</v>
          </cell>
          <cell r="K338" t="str">
            <v>NNW</v>
          </cell>
          <cell r="L338" t="str">
            <v>NGT</v>
          </cell>
          <cell r="M338" t="str">
            <v>Beverley Viney</v>
          </cell>
          <cell r="N338" t="str">
            <v>ICAF - 23/03/2016_x000D_
Pre-sanction 24/05/2016</v>
          </cell>
          <cell r="O338" t="str">
            <v>Darran Dredge</v>
          </cell>
          <cell r="P338" t="str">
            <v>CO</v>
          </cell>
          <cell r="Q338" t="str">
            <v>COMPLETE</v>
          </cell>
          <cell r="R338">
            <v>0</v>
          </cell>
          <cell r="T338">
            <v>0</v>
          </cell>
          <cell r="U338">
            <v>42466</v>
          </cell>
          <cell r="V338">
            <v>42480</v>
          </cell>
          <cell r="W338">
            <v>42515</v>
          </cell>
          <cell r="Y338" t="str">
            <v>Pre-Sanction 24.05.16</v>
          </cell>
          <cell r="Z338">
            <v>7809</v>
          </cell>
          <cell r="AC338" t="str">
            <v>PROD</v>
          </cell>
          <cell r="AD338">
            <v>42565</v>
          </cell>
          <cell r="AE338">
            <v>0</v>
          </cell>
          <cell r="AF338">
            <v>5</v>
          </cell>
          <cell r="AG338"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338" t="str">
            <v>CLSD</v>
          </cell>
          <cell r="AI338">
            <v>42606</v>
          </cell>
          <cell r="AJ338">
            <v>42465</v>
          </cell>
          <cell r="AK338">
            <v>42465</v>
          </cell>
          <cell r="AM338">
            <v>42565</v>
          </cell>
          <cell r="AN338">
            <v>42565</v>
          </cell>
          <cell r="AO338">
            <v>42576</v>
          </cell>
          <cell r="AP338">
            <v>42608</v>
          </cell>
        </row>
        <row r="339">
          <cell r="A339">
            <v>3995</v>
          </cell>
          <cell r="B339" t="str">
            <v>COR3995</v>
          </cell>
          <cell r="C339" t="str">
            <v>Energy Theft Tip-off Service Data Provision</v>
          </cell>
          <cell r="D339">
            <v>42571</v>
          </cell>
          <cell r="E339" t="str">
            <v>PD-SENT</v>
          </cell>
          <cell r="F339">
            <v>42867</v>
          </cell>
          <cell r="G339">
            <v>0</v>
          </cell>
          <cell r="H339">
            <v>42444</v>
          </cell>
          <cell r="I339">
            <v>42468</v>
          </cell>
          <cell r="J339">
            <v>0</v>
          </cell>
          <cell r="K339" t="str">
            <v>NNW</v>
          </cell>
          <cell r="L339" t="str">
            <v>NGD, SGN, WWU, NGN</v>
          </cell>
          <cell r="M339" t="str">
            <v>Alex Ross-Shaw</v>
          </cell>
          <cell r="N339" t="str">
            <v>ICAF - 06/04/16_x000D_
Start Up / CAT-Email Pre-Sanction Group on 07.06.16_x000D_
BER Pre sanction -12/07/16</v>
          </cell>
          <cell r="O339" t="str">
            <v>Darran Dredge</v>
          </cell>
          <cell r="P339" t="str">
            <v>CO</v>
          </cell>
          <cell r="Q339" t="str">
            <v>LIVE</v>
          </cell>
          <cell r="R339">
            <v>0</v>
          </cell>
          <cell r="T339">
            <v>0</v>
          </cell>
          <cell r="U339">
            <v>42522</v>
          </cell>
          <cell r="V339">
            <v>42536</v>
          </cell>
          <cell r="W339">
            <v>42578</v>
          </cell>
          <cell r="X339">
            <v>42578</v>
          </cell>
          <cell r="Y339" t="str">
            <v>Pre-sanction 12/07/2016</v>
          </cell>
          <cell r="Z339">
            <v>12820</v>
          </cell>
          <cell r="AC339" t="str">
            <v>SENT</v>
          </cell>
          <cell r="AD339">
            <v>42572</v>
          </cell>
          <cell r="AE339">
            <v>0</v>
          </cell>
          <cell r="AF339">
            <v>3</v>
          </cell>
          <cell r="AG339" t="str">
            <v>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339" t="str">
            <v>SENT</v>
          </cell>
          <cell r="AJ339">
            <v>42475</v>
          </cell>
          <cell r="AK339">
            <v>42475</v>
          </cell>
          <cell r="AO339">
            <v>42826</v>
          </cell>
          <cell r="AP339">
            <v>42886</v>
          </cell>
        </row>
        <row r="340">
          <cell r="A340">
            <v>4018</v>
          </cell>
          <cell r="B340" t="str">
            <v>COR4018</v>
          </cell>
          <cell r="C340" t="str">
            <v>Separation of National Grid Gas Distribution Business</v>
          </cell>
          <cell r="E340" t="str">
            <v>PD-CLSD</v>
          </cell>
          <cell r="F340">
            <v>42618</v>
          </cell>
          <cell r="G340">
            <v>0</v>
          </cell>
          <cell r="H340">
            <v>42482</v>
          </cell>
          <cell r="J340">
            <v>0</v>
          </cell>
          <cell r="N340" t="str">
            <v>ICAF - 27/04/16</v>
          </cell>
          <cell r="O340" t="str">
            <v>David Williamson</v>
          </cell>
          <cell r="P340" t="str">
            <v>CR</v>
          </cell>
          <cell r="Q340" t="str">
            <v>CLOSED</v>
          </cell>
          <cell r="R340">
            <v>0</v>
          </cell>
          <cell r="S340">
            <v>42618</v>
          </cell>
          <cell r="AE340">
            <v>0</v>
          </cell>
          <cell r="AG340"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341">
          <cell r="A341">
            <v>4009</v>
          </cell>
          <cell r="B341" t="str">
            <v>COR4009</v>
          </cell>
          <cell r="C341" t="str">
            <v>Billing History by all NTS capacity / commodity related charges (applicable dates in 2014 to Nexus implementation)</v>
          </cell>
          <cell r="D341">
            <v>42570</v>
          </cell>
          <cell r="E341" t="str">
            <v>PD-PROD</v>
          </cell>
          <cell r="F341">
            <v>42580</v>
          </cell>
          <cell r="G341">
            <v>0</v>
          </cell>
          <cell r="H341">
            <v>42472</v>
          </cell>
          <cell r="J341">
            <v>0</v>
          </cell>
          <cell r="K341" t="str">
            <v>NNW</v>
          </cell>
          <cell r="L341" t="str">
            <v>NGT</v>
          </cell>
          <cell r="M341" t="str">
            <v>Beverly Viney</v>
          </cell>
          <cell r="N341" t="str">
            <v>ICAF - 20/04/16_x000D_
Pre-Sanction - BER 14/06/16</v>
          </cell>
          <cell r="O341" t="str">
            <v>Darran Dredge</v>
          </cell>
          <cell r="P341" t="str">
            <v>CO</v>
          </cell>
          <cell r="Q341" t="str">
            <v>LIVE</v>
          </cell>
          <cell r="R341">
            <v>0</v>
          </cell>
          <cell r="T341">
            <v>0</v>
          </cell>
          <cell r="U341">
            <v>42527</v>
          </cell>
          <cell r="Y341" t="str">
            <v>Pre-Sanction</v>
          </cell>
          <cell r="Z341">
            <v>11662</v>
          </cell>
          <cell r="AA341">
            <v>11662</v>
          </cell>
          <cell r="AC341" t="str">
            <v>SENT</v>
          </cell>
          <cell r="AD341">
            <v>42580</v>
          </cell>
          <cell r="AE341">
            <v>0</v>
          </cell>
          <cell r="AF341">
            <v>5</v>
          </cell>
          <cell r="AG341" t="str">
            <v>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341">
            <v>42524</v>
          </cell>
          <cell r="AK341">
            <v>42524</v>
          </cell>
          <cell r="AL341">
            <v>42584</v>
          </cell>
          <cell r="AM341">
            <v>42580</v>
          </cell>
          <cell r="AO341">
            <v>42936</v>
          </cell>
          <cell r="AP341">
            <v>42957</v>
          </cell>
        </row>
        <row r="342">
          <cell r="A342">
            <v>4043</v>
          </cell>
          <cell r="B342" t="str">
            <v>COR4043</v>
          </cell>
          <cell r="C342" t="str">
            <v>DN Sales Outbound Services</v>
          </cell>
          <cell r="D342">
            <v>42790</v>
          </cell>
          <cell r="E342" t="str">
            <v>PD-PROD</v>
          </cell>
          <cell r="F342">
            <v>42803</v>
          </cell>
          <cell r="G342">
            <v>0</v>
          </cell>
          <cell r="H342">
            <v>42516</v>
          </cell>
          <cell r="I342">
            <v>42531</v>
          </cell>
          <cell r="J342">
            <v>0</v>
          </cell>
          <cell r="K342" t="str">
            <v>NNW</v>
          </cell>
          <cell r="L342" t="str">
            <v>NGD</v>
          </cell>
          <cell r="M342" t="str">
            <v>Chris Warner</v>
          </cell>
          <cell r="N342" t="str">
            <v>ICAF 01/06/2016_x000D_
Pre-Sanction 14/06/16_x000D_
BER/ BC - Pre-Sanction 30/08/16_x000D_
15/11/16 - Business Case/BER approved at Pre-Sanction today</v>
          </cell>
          <cell r="O342" t="str">
            <v>Mark Pollard</v>
          </cell>
          <cell r="P342" t="str">
            <v>CO</v>
          </cell>
          <cell r="Q342" t="str">
            <v>LIVE</v>
          </cell>
          <cell r="R342">
            <v>1</v>
          </cell>
          <cell r="T342">
            <v>130000</v>
          </cell>
          <cell r="U342">
            <v>42538</v>
          </cell>
          <cell r="V342">
            <v>42552</v>
          </cell>
          <cell r="W342">
            <v>42613</v>
          </cell>
          <cell r="Y342" t="str">
            <v>Pre-sanction 15/11/16</v>
          </cell>
          <cell r="Z342">
            <v>2249460</v>
          </cell>
          <cell r="AC342" t="str">
            <v>SENT</v>
          </cell>
          <cell r="AD342">
            <v>42803</v>
          </cell>
          <cell r="AE342">
            <v>0</v>
          </cell>
          <cell r="AF342">
            <v>5</v>
          </cell>
          <cell r="AG342" t="str">
            <v>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42">
            <v>42545</v>
          </cell>
          <cell r="AL342">
            <v>42804</v>
          </cell>
          <cell r="AO342">
            <v>42887</v>
          </cell>
          <cell r="AP342">
            <v>43007</v>
          </cell>
        </row>
        <row r="343">
          <cell r="A343">
            <v>4042</v>
          </cell>
          <cell r="B343" t="str">
            <v>COR4042</v>
          </cell>
          <cell r="C343" t="str">
            <v>Provision of data via machine: machine mechanism for the provision of services including those envisaged by the Competition and Markets Authority (CMA) Data Requirement to support Price comparison Websites and British Gas API requirements to support their</v>
          </cell>
          <cell r="E343" t="str">
            <v>CO-CLSD</v>
          </cell>
          <cell r="F343">
            <v>42675</v>
          </cell>
          <cell r="G343">
            <v>0</v>
          </cell>
          <cell r="H343">
            <v>42517</v>
          </cell>
          <cell r="J343">
            <v>0</v>
          </cell>
          <cell r="M343" t="str">
            <v>n/a</v>
          </cell>
          <cell r="N343" t="str">
            <v>ICAF- 01/06/016</v>
          </cell>
          <cell r="O343" t="str">
            <v>Gareth Hepworth</v>
          </cell>
          <cell r="P343" t="str">
            <v>CR</v>
          </cell>
          <cell r="Q343" t="str">
            <v>CLOSED</v>
          </cell>
          <cell r="R343">
            <v>0</v>
          </cell>
          <cell r="AE343">
            <v>0</v>
          </cell>
          <cell r="AF343">
            <v>7</v>
          </cell>
          <cell r="AG343"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44">
          <cell r="A344">
            <v>4053</v>
          </cell>
          <cell r="B344" t="str">
            <v>COR4053</v>
          </cell>
          <cell r="C344" t="str">
            <v>Options Analysis for Sustaining Gemini</v>
          </cell>
          <cell r="D344">
            <v>42695</v>
          </cell>
          <cell r="E344" t="str">
            <v>PD-PROD</v>
          </cell>
          <cell r="F344">
            <v>42713</v>
          </cell>
          <cell r="G344">
            <v>0</v>
          </cell>
          <cell r="H344">
            <v>42538</v>
          </cell>
          <cell r="I344">
            <v>42552</v>
          </cell>
          <cell r="J344">
            <v>0</v>
          </cell>
          <cell r="K344" t="str">
            <v>NNW</v>
          </cell>
          <cell r="L344" t="str">
            <v>NGT</v>
          </cell>
          <cell r="M344" t="str">
            <v>Beverley Viney</v>
          </cell>
          <cell r="N344" t="str">
            <v>ICAF - 22/06/16_x000D_
Pre-Sanction 05/07/16_x000D_
Start-up apporach-   30/08/16_x000D_
Pre-Sanction 13/09/16 - Business Case/EAF/BER</v>
          </cell>
          <cell r="O344" t="str">
            <v>Hannah Reddy</v>
          </cell>
          <cell r="P344" t="str">
            <v>CO</v>
          </cell>
          <cell r="Q344" t="str">
            <v>LIVE</v>
          </cell>
          <cell r="R344">
            <v>0</v>
          </cell>
          <cell r="T344">
            <v>0</v>
          </cell>
          <cell r="U344">
            <v>42573</v>
          </cell>
          <cell r="V344">
            <v>42587</v>
          </cell>
          <cell r="W344">
            <v>42639</v>
          </cell>
          <cell r="X344">
            <v>42639</v>
          </cell>
          <cell r="Y344" t="str">
            <v>Pre-Sanction</v>
          </cell>
          <cell r="Z344">
            <v>396386</v>
          </cell>
          <cell r="AC344" t="str">
            <v>PROD</v>
          </cell>
          <cell r="AD344">
            <v>42713</v>
          </cell>
          <cell r="AE344">
            <v>0</v>
          </cell>
          <cell r="AF344">
            <v>5</v>
          </cell>
          <cell r="AG344" t="str">
            <v>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44">
            <v>42566</v>
          </cell>
          <cell r="AL344">
            <v>42709</v>
          </cell>
          <cell r="AM344">
            <v>42716</v>
          </cell>
          <cell r="AO344">
            <v>42937</v>
          </cell>
        </row>
        <row r="345">
          <cell r="A345">
            <v>3991</v>
          </cell>
          <cell r="B345" t="str">
            <v>COR3991</v>
          </cell>
          <cell r="C345" t="str">
            <v>Procurement for the PAF Administrator Role</v>
          </cell>
          <cell r="D345">
            <v>42655</v>
          </cell>
          <cell r="E345" t="str">
            <v>PD-IMPD</v>
          </cell>
          <cell r="F345">
            <v>42913</v>
          </cell>
          <cell r="G345">
            <v>0</v>
          </cell>
          <cell r="H345">
            <v>42440</v>
          </cell>
          <cell r="J345">
            <v>0</v>
          </cell>
          <cell r="K345" t="str">
            <v>NNW</v>
          </cell>
          <cell r="L345" t="str">
            <v>NGD, SGN, WWU, NG</v>
          </cell>
          <cell r="M345" t="str">
            <v>Robert Wigginton</v>
          </cell>
          <cell r="N345" t="str">
            <v>Deffered at ICAF on 23/03/16_x000D_
Approved ICAF 16/03/16_x000D_
Pre-sanction  - EQR, Start up &amp; PAT approved 16/08/16_x000D_
BER approved Pre-Sanction 20/09/16</v>
          </cell>
          <cell r="O345" t="str">
            <v>Lorraine Cave</v>
          </cell>
          <cell r="P345" t="str">
            <v>CO</v>
          </cell>
          <cell r="Q345" t="str">
            <v>LIVE</v>
          </cell>
          <cell r="R345">
            <v>1</v>
          </cell>
          <cell r="T345">
            <v>10000</v>
          </cell>
          <cell r="U345">
            <v>42628</v>
          </cell>
          <cell r="W345">
            <v>42634</v>
          </cell>
          <cell r="X345">
            <v>42634</v>
          </cell>
          <cell r="Y345" t="str">
            <v>Pre-Sanction - 21.09.16</v>
          </cell>
          <cell r="Z345">
            <v>77145</v>
          </cell>
          <cell r="AC345" t="str">
            <v>SENT</v>
          </cell>
          <cell r="AD345">
            <v>42656</v>
          </cell>
          <cell r="AE345">
            <v>1</v>
          </cell>
          <cell r="AF345">
            <v>3</v>
          </cell>
          <cell r="AG345" t="str">
            <v>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45">
            <v>42599</v>
          </cell>
          <cell r="AM345">
            <v>42669</v>
          </cell>
          <cell r="AO345">
            <v>42912</v>
          </cell>
          <cell r="AP345">
            <v>42958</v>
          </cell>
        </row>
        <row r="346">
          <cell r="A346">
            <v>4073</v>
          </cell>
          <cell r="B346" t="str">
            <v>COR4073</v>
          </cell>
          <cell r="C346" t="str">
            <v>EU Phase 4A</v>
          </cell>
          <cell r="D346">
            <v>42717</v>
          </cell>
          <cell r="E346" t="str">
            <v>PD-PROD</v>
          </cell>
          <cell r="F346">
            <v>42727</v>
          </cell>
          <cell r="G346">
            <v>0</v>
          </cell>
          <cell r="H346">
            <v>42576</v>
          </cell>
          <cell r="I346">
            <v>42590</v>
          </cell>
          <cell r="J346">
            <v>0</v>
          </cell>
          <cell r="K346" t="str">
            <v>NNW</v>
          </cell>
          <cell r="L346" t="str">
            <v>NGT</v>
          </cell>
          <cell r="M346" t="str">
            <v>Beverley Viney</v>
          </cell>
          <cell r="N346" t="str">
            <v>ICAF - 03/08/16_x000D_
ICAF revised CO - 19.10.16 _x000D_
Pre-Sanction 09/08/16_x000D_
Pre-Sanction 18/10/16_x000D_
ICAF Revised CO 16/11/16_x000D_
Adjusted BER 06/12/16</v>
          </cell>
          <cell r="O346" t="str">
            <v>Rachel Addison</v>
          </cell>
          <cell r="P346" t="str">
            <v>CO</v>
          </cell>
          <cell r="Q346" t="str">
            <v>LIVE</v>
          </cell>
          <cell r="R346">
            <v>1</v>
          </cell>
          <cell r="T346">
            <v>50650</v>
          </cell>
          <cell r="U346">
            <v>42604</v>
          </cell>
          <cell r="V346">
            <v>42619</v>
          </cell>
          <cell r="Y346" t="str">
            <v>Pre Sanction</v>
          </cell>
          <cell r="Z346">
            <v>1970668</v>
          </cell>
          <cell r="AC346" t="str">
            <v>SENT</v>
          </cell>
          <cell r="AD346">
            <v>42727</v>
          </cell>
          <cell r="AE346">
            <v>1</v>
          </cell>
          <cell r="AF346">
            <v>5</v>
          </cell>
          <cell r="AG346" t="str">
            <v>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46">
            <v>42598</v>
          </cell>
          <cell r="AK346">
            <v>42598</v>
          </cell>
          <cell r="AL346">
            <v>42731</v>
          </cell>
          <cell r="AM346">
            <v>42727</v>
          </cell>
          <cell r="AN346">
            <v>42727</v>
          </cell>
          <cell r="AO346">
            <v>42960</v>
          </cell>
          <cell r="AP346">
            <v>43052</v>
          </cell>
        </row>
        <row r="347">
          <cell r="A347">
            <v>4079</v>
          </cell>
          <cell r="B347" t="str">
            <v>COR4079</v>
          </cell>
          <cell r="C347" t="str">
            <v>Reports required under UNC TPD V16.1 in legacy systems (reports required by Mod 520A)</v>
          </cell>
          <cell r="D347">
            <v>42683</v>
          </cell>
          <cell r="E347" t="str">
            <v>PD-SENT</v>
          </cell>
          <cell r="F347">
            <v>42878</v>
          </cell>
          <cell r="G347">
            <v>0</v>
          </cell>
          <cell r="H347">
            <v>42587</v>
          </cell>
          <cell r="I347">
            <v>42601</v>
          </cell>
          <cell r="J347">
            <v>0</v>
          </cell>
          <cell r="K347" t="str">
            <v>NNW</v>
          </cell>
          <cell r="L347" t="str">
            <v>NGD, SGN,WWU, NG</v>
          </cell>
          <cell r="M347" t="str">
            <v>Richard Pomroy</v>
          </cell>
          <cell r="N347" t="str">
            <v>ICAF - 10/08/16_x000D_
Pre-Sanction 30/08/16_x000D_
BER-Pre-Sanction 18/10/16</v>
          </cell>
          <cell r="O347" t="str">
            <v>Lorraine Cave</v>
          </cell>
          <cell r="P347" t="str">
            <v>CO</v>
          </cell>
          <cell r="Q347" t="str">
            <v>LIVE</v>
          </cell>
          <cell r="R347">
            <v>1</v>
          </cell>
          <cell r="T347">
            <v>0</v>
          </cell>
          <cell r="U347">
            <v>42657</v>
          </cell>
          <cell r="W347">
            <v>42671</v>
          </cell>
          <cell r="Y347" t="str">
            <v>Pre Sanction</v>
          </cell>
          <cell r="Z347">
            <v>4910</v>
          </cell>
          <cell r="AC347" t="str">
            <v>SENT</v>
          </cell>
          <cell r="AD347">
            <v>42703</v>
          </cell>
          <cell r="AE347">
            <v>1</v>
          </cell>
          <cell r="AF347">
            <v>3</v>
          </cell>
          <cell r="AG347" t="str">
            <v>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347" t="str">
            <v>SENT</v>
          </cell>
          <cell r="AI347">
            <v>42878</v>
          </cell>
          <cell r="AJ347">
            <v>42614</v>
          </cell>
          <cell r="AK347">
            <v>42614</v>
          </cell>
          <cell r="AL347">
            <v>42697</v>
          </cell>
          <cell r="AO347">
            <v>42772</v>
          </cell>
          <cell r="AP347">
            <v>42886</v>
          </cell>
        </row>
        <row r="348">
          <cell r="A348">
            <v>4082</v>
          </cell>
          <cell r="B348" t="str">
            <v>COR4082</v>
          </cell>
          <cell r="C348" t="str">
            <v>Upgrade of Shared Components, Management Services and Network Switches</v>
          </cell>
          <cell r="E348" t="str">
            <v>PD-PROD</v>
          </cell>
          <cell r="F348">
            <v>42592</v>
          </cell>
          <cell r="G348">
            <v>0</v>
          </cell>
          <cell r="H348">
            <v>42587</v>
          </cell>
          <cell r="J348">
            <v>0</v>
          </cell>
          <cell r="N348" t="str">
            <v>ICAF - 10/08/16_x000D_
Business case Pre-Sanction 09/08/16_x000D_
Start Up -Pre-Sanction 23/08/16</v>
          </cell>
          <cell r="O348" t="str">
            <v>Parminder Dhir</v>
          </cell>
          <cell r="P348" t="str">
            <v>CR</v>
          </cell>
          <cell r="Q348" t="str">
            <v>LIVE</v>
          </cell>
          <cell r="R348">
            <v>0</v>
          </cell>
          <cell r="AE348">
            <v>0</v>
          </cell>
          <cell r="AF348">
            <v>7</v>
          </cell>
          <cell r="AG348" t="str">
            <v>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348">
            <v>42886</v>
          </cell>
        </row>
        <row r="349">
          <cell r="A349">
            <v>3720</v>
          </cell>
          <cell r="B349" t="str">
            <v>COR3720</v>
          </cell>
          <cell r="C349" t="str">
            <v>Document Management System for Legal &amp; Compliance</v>
          </cell>
          <cell r="E349" t="str">
            <v>PD-PROD</v>
          </cell>
          <cell r="F349">
            <v>42811</v>
          </cell>
          <cell r="G349">
            <v>0</v>
          </cell>
          <cell r="H349">
            <v>42146</v>
          </cell>
          <cell r="J349">
            <v>0</v>
          </cell>
          <cell r="N349" t="str">
            <v>ICAF 31/08/16</v>
          </cell>
          <cell r="O349" t="str">
            <v>Gareth Hepworth</v>
          </cell>
          <cell r="P349" t="str">
            <v>CR</v>
          </cell>
          <cell r="Q349" t="str">
            <v>LIVE</v>
          </cell>
          <cell r="R349">
            <v>0</v>
          </cell>
          <cell r="AE349">
            <v>0</v>
          </cell>
          <cell r="AF349">
            <v>7</v>
          </cell>
          <cell r="AG349" t="str">
            <v>04/07/17 DC email from SM asking me to do closedown doc and ECF 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row>
        <row r="350">
          <cell r="A350">
            <v>4043.1</v>
          </cell>
          <cell r="B350" t="str">
            <v>COR4043.1</v>
          </cell>
          <cell r="C350" t="str">
            <v>DN Sales (Outbound Services)</v>
          </cell>
          <cell r="D350">
            <v>42790</v>
          </cell>
          <cell r="E350" t="str">
            <v>SN-PNDG</v>
          </cell>
          <cell r="F350">
            <v>42790</v>
          </cell>
          <cell r="G350">
            <v>0</v>
          </cell>
          <cell r="J350">
            <v>0</v>
          </cell>
          <cell r="P350" t="str">
            <v>CO</v>
          </cell>
          <cell r="Q350" t="str">
            <v>LIVE</v>
          </cell>
          <cell r="R350">
            <v>0</v>
          </cell>
          <cell r="AE350">
            <v>0</v>
          </cell>
          <cell r="AF350">
            <v>5</v>
          </cell>
          <cell r="AG350"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1">
          <cell r="A351">
            <v>4043.2</v>
          </cell>
          <cell r="B351" t="str">
            <v>COR4043.2</v>
          </cell>
          <cell r="C351" t="str">
            <v>DN Sales Outbound Services – DBI for current UK Link</v>
          </cell>
          <cell r="E351" t="str">
            <v>CO-RCVD</v>
          </cell>
          <cell r="F351">
            <v>42618</v>
          </cell>
          <cell r="G351">
            <v>0</v>
          </cell>
          <cell r="H351">
            <v>42516</v>
          </cell>
          <cell r="J351">
            <v>0</v>
          </cell>
          <cell r="O351" t="str">
            <v>Mark Pollard</v>
          </cell>
          <cell r="P351" t="str">
            <v>CO</v>
          </cell>
          <cell r="Q351" t="str">
            <v>LIVE</v>
          </cell>
          <cell r="R351">
            <v>0</v>
          </cell>
          <cell r="AE351">
            <v>0</v>
          </cell>
          <cell r="AF351">
            <v>5</v>
          </cell>
          <cell r="AG35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2">
          <cell r="A352">
            <v>4043.3</v>
          </cell>
          <cell r="B352" t="str">
            <v>COR4043.3</v>
          </cell>
          <cell r="C352" t="str">
            <v>DN Sales Outbound Services – Operating costs for current UK Link</v>
          </cell>
          <cell r="E352" t="str">
            <v>CO-RCVD</v>
          </cell>
          <cell r="F352">
            <v>42618</v>
          </cell>
          <cell r="G352">
            <v>0</v>
          </cell>
          <cell r="J352">
            <v>0</v>
          </cell>
          <cell r="O352" t="str">
            <v>Mark Pollard</v>
          </cell>
          <cell r="P352" t="str">
            <v>CO</v>
          </cell>
          <cell r="Q352" t="str">
            <v>LIVE</v>
          </cell>
          <cell r="R352">
            <v>0</v>
          </cell>
          <cell r="AE352">
            <v>0</v>
          </cell>
          <cell r="AF352">
            <v>5</v>
          </cell>
          <cell r="AG35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3">
          <cell r="A353">
            <v>4043.4</v>
          </cell>
          <cell r="B353" t="str">
            <v>COR4043.4</v>
          </cell>
          <cell r="C353" t="str">
            <v>DN Sales Outbound Services – Analysis on new UK Link</v>
          </cell>
          <cell r="E353" t="str">
            <v>CO-RCVD</v>
          </cell>
          <cell r="F353">
            <v>42618</v>
          </cell>
          <cell r="G353">
            <v>0</v>
          </cell>
          <cell r="J353">
            <v>0</v>
          </cell>
          <cell r="O353" t="str">
            <v>Mark Pollard</v>
          </cell>
          <cell r="P353" t="str">
            <v>CO</v>
          </cell>
          <cell r="Q353" t="str">
            <v>LIVE</v>
          </cell>
          <cell r="R353">
            <v>0</v>
          </cell>
          <cell r="AE353">
            <v>0</v>
          </cell>
          <cell r="AF353">
            <v>5</v>
          </cell>
          <cell r="AG353"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4">
          <cell r="A354">
            <v>4043.5</v>
          </cell>
          <cell r="B354" t="str">
            <v>COR4043.5</v>
          </cell>
          <cell r="C354" t="str">
            <v>DN Sales Outbound Services – DBI for new UK Link</v>
          </cell>
          <cell r="E354" t="str">
            <v>CO-RCVD</v>
          </cell>
          <cell r="F354">
            <v>42618</v>
          </cell>
          <cell r="G354">
            <v>0</v>
          </cell>
          <cell r="J354">
            <v>0</v>
          </cell>
          <cell r="O354" t="str">
            <v>Mark Pollard</v>
          </cell>
          <cell r="P354" t="str">
            <v>CO</v>
          </cell>
          <cell r="Q354" t="str">
            <v>LIVE</v>
          </cell>
          <cell r="R354">
            <v>0</v>
          </cell>
          <cell r="AE354">
            <v>0</v>
          </cell>
          <cell r="AF354">
            <v>5</v>
          </cell>
          <cell r="AG354"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55">
          <cell r="A355">
            <v>4043.6</v>
          </cell>
          <cell r="B355" t="str">
            <v>COR4043.6</v>
          </cell>
          <cell r="C355" t="str">
            <v>DN Sales Outbound Services – Operating costs for new UK Link</v>
          </cell>
          <cell r="E355" t="str">
            <v>CO-RCVD</v>
          </cell>
          <cell r="F355">
            <v>42618</v>
          </cell>
          <cell r="G355">
            <v>0</v>
          </cell>
          <cell r="J355">
            <v>0</v>
          </cell>
          <cell r="O355" t="str">
            <v>Mark Pollard</v>
          </cell>
          <cell r="P355" t="str">
            <v>CO</v>
          </cell>
          <cell r="Q355" t="str">
            <v>LIVE</v>
          </cell>
          <cell r="R355">
            <v>0</v>
          </cell>
          <cell r="AE355">
            <v>0</v>
          </cell>
          <cell r="AF355">
            <v>5</v>
          </cell>
          <cell r="AG355"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56">
          <cell r="A356">
            <v>4095</v>
          </cell>
          <cell r="B356" t="str">
            <v>COR4095</v>
          </cell>
          <cell r="C356" t="str">
            <v>Ad-hoc Interruption Auction – Autumn 2016</v>
          </cell>
          <cell r="E356" t="str">
            <v>CO-CLSD</v>
          </cell>
          <cell r="F356">
            <v>42751</v>
          </cell>
          <cell r="G356">
            <v>0</v>
          </cell>
          <cell r="H356">
            <v>42618</v>
          </cell>
          <cell r="J356">
            <v>0</v>
          </cell>
          <cell r="K356" t="str">
            <v>NNW</v>
          </cell>
          <cell r="L356" t="str">
            <v>NGN</v>
          </cell>
          <cell r="M356" t="str">
            <v>Joanna Ferguson</v>
          </cell>
          <cell r="N356" t="str">
            <v>ICAF - 07/09/16_x000D_
 Start Up Pre Sanction 20/09/16_x000D_
CR at ICAF 21/09/16</v>
          </cell>
          <cell r="O356" t="str">
            <v>Darran Dredge</v>
          </cell>
          <cell r="P356" t="str">
            <v>CO</v>
          </cell>
          <cell r="Q356" t="str">
            <v>CLOSED</v>
          </cell>
          <cell r="R356">
            <v>1</v>
          </cell>
          <cell r="S356">
            <v>42751</v>
          </cell>
          <cell r="AE356">
            <v>0</v>
          </cell>
          <cell r="AF356">
            <v>5</v>
          </cell>
          <cell r="AG356"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357">
          <cell r="A357">
            <v>4109</v>
          </cell>
          <cell r="B357" t="str">
            <v>COR4109</v>
          </cell>
          <cell r="C357" t="str">
            <v>Gemini User Test Environment</v>
          </cell>
          <cell r="E357" t="str">
            <v>PD-HOLD</v>
          </cell>
          <cell r="F357">
            <v>42746</v>
          </cell>
          <cell r="G357">
            <v>0</v>
          </cell>
          <cell r="H357">
            <v>42635</v>
          </cell>
          <cell r="J357">
            <v>0</v>
          </cell>
          <cell r="K357" t="str">
            <v>NNW</v>
          </cell>
          <cell r="L357" t="str">
            <v>NGT</v>
          </cell>
          <cell r="M357" t="str">
            <v>Beverley Viney</v>
          </cell>
          <cell r="N357" t="str">
            <v>ICAF - 28/09/16_x000D_
Pre-Sanction 31/01/17 - DCA</v>
          </cell>
          <cell r="O357" t="str">
            <v>Nicola Patmore</v>
          </cell>
          <cell r="P357" t="str">
            <v>CO</v>
          </cell>
          <cell r="Q357" t="str">
            <v>ON HOLD</v>
          </cell>
          <cell r="R357">
            <v>1</v>
          </cell>
          <cell r="V357">
            <v>42649</v>
          </cell>
          <cell r="AE357">
            <v>0</v>
          </cell>
          <cell r="AF357">
            <v>5</v>
          </cell>
          <cell r="AG357" t="str">
            <v>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358">
          <cell r="A358">
            <v>4112</v>
          </cell>
          <cell r="B358" t="str">
            <v>COR4112</v>
          </cell>
          <cell r="C358" t="str">
            <v>Microsoft Project Online Plus (MPOP) – Implementation of new PPM solution</v>
          </cell>
          <cell r="E358" t="str">
            <v>PD-PROD</v>
          </cell>
          <cell r="F358">
            <v>42648</v>
          </cell>
          <cell r="G358">
            <v>0</v>
          </cell>
          <cell r="H358">
            <v>42646</v>
          </cell>
          <cell r="J358">
            <v>0</v>
          </cell>
          <cell r="N358" t="str">
            <v>ICAF 05/10/16_x000D_
Start up and PAT tool via email by Pre-Sanc group- 18/10/16_x000D_
Pre-Sanction 25/10/16_x000D_
XEC approval 08/11/16_x000D_
Pre-Sancrion 20/006/17 - Revised Business Case</v>
          </cell>
          <cell r="O358" t="str">
            <v>Christina Francis</v>
          </cell>
          <cell r="P358" t="str">
            <v>CR</v>
          </cell>
          <cell r="Q358" t="str">
            <v>LIVE</v>
          </cell>
          <cell r="R358">
            <v>0</v>
          </cell>
          <cell r="AE358">
            <v>0</v>
          </cell>
          <cell r="AF358">
            <v>6</v>
          </cell>
          <cell r="AG358" t="str">
            <v>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358">
            <v>43004</v>
          </cell>
        </row>
        <row r="359">
          <cell r="A359">
            <v>4114</v>
          </cell>
          <cell r="B359" t="str">
            <v>COR4114</v>
          </cell>
          <cell r="C359" t="str">
            <v>iEP GCS Project Clock Change Testing</v>
          </cell>
          <cell r="D359">
            <v>42719</v>
          </cell>
          <cell r="E359" t="str">
            <v>PD-CLSD</v>
          </cell>
          <cell r="F359">
            <v>42902</v>
          </cell>
          <cell r="G359">
            <v>0</v>
          </cell>
          <cell r="H359">
            <v>42647</v>
          </cell>
          <cell r="J359">
            <v>0</v>
          </cell>
          <cell r="K359" t="str">
            <v>NNW</v>
          </cell>
          <cell r="L359" t="str">
            <v>NGT</v>
          </cell>
          <cell r="M359" t="str">
            <v>Desmond Seymour/ James Daniels</v>
          </cell>
          <cell r="N359" t="str">
            <v>ICAF 05/10/16_x000D_
start up doc- Pre-Sanction 18/10/16_x000D_
BER Pre-Sanction 01/11/16_x000D_
BC approved XEC 08/11/16</v>
          </cell>
          <cell r="O359" t="str">
            <v>Hannah Reddy</v>
          </cell>
          <cell r="P359" t="str">
            <v>CO</v>
          </cell>
          <cell r="Q359" t="str">
            <v>COMPLETE</v>
          </cell>
          <cell r="R359">
            <v>1</v>
          </cell>
          <cell r="V359">
            <v>42661</v>
          </cell>
          <cell r="W359">
            <v>42676</v>
          </cell>
          <cell r="Y359" t="str">
            <v>Pre-Sanction</v>
          </cell>
          <cell r="Z359">
            <v>1463</v>
          </cell>
          <cell r="AC359" t="str">
            <v>PNDG</v>
          </cell>
          <cell r="AE359">
            <v>0</v>
          </cell>
          <cell r="AF359">
            <v>5</v>
          </cell>
          <cell r="AG359"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359" t="str">
            <v>CLSD</v>
          </cell>
          <cell r="AI359">
            <v>42773</v>
          </cell>
          <cell r="AP359">
            <v>42751</v>
          </cell>
        </row>
        <row r="360">
          <cell r="A360">
            <v>4110</v>
          </cell>
          <cell r="B360" t="str">
            <v>COR4110</v>
          </cell>
          <cell r="C360" t="str">
            <v>Creation of a Service to Release Domestic Consumer Data to PCW’s &amp; TPI’s</v>
          </cell>
          <cell r="E360" t="str">
            <v>PD-IMPD</v>
          </cell>
          <cell r="F360">
            <v>42909</v>
          </cell>
          <cell r="G360">
            <v>0</v>
          </cell>
          <cell r="H360">
            <v>42655</v>
          </cell>
          <cell r="J360">
            <v>0</v>
          </cell>
          <cell r="K360" t="str">
            <v>NNW</v>
          </cell>
          <cell r="L360" t="str">
            <v>NGD,SGN,WWU,NGN</v>
          </cell>
          <cell r="M360" t="str">
            <v>Jo Ferguson</v>
          </cell>
          <cell r="N360" t="str">
            <v>ICAF - 12.10.16_x000D_
EQR Pre-Sanction 18/10/16_x000D_
Start-Up Pre-Sanction 01/11/16_x000D_
18/04/17 BC and BER approved at Pre-Sanction</v>
          </cell>
          <cell r="O360" t="str">
            <v>Darran Dredge</v>
          </cell>
          <cell r="P360" t="str">
            <v>CO</v>
          </cell>
          <cell r="Q360" t="str">
            <v>LIVE</v>
          </cell>
          <cell r="R360">
            <v>0</v>
          </cell>
          <cell r="T360">
            <v>89000</v>
          </cell>
          <cell r="U360">
            <v>42689</v>
          </cell>
          <cell r="V360">
            <v>42703</v>
          </cell>
          <cell r="W360">
            <v>42825</v>
          </cell>
          <cell r="X360">
            <v>42916</v>
          </cell>
          <cell r="Y360" t="str">
            <v>Pre Sanction</v>
          </cell>
          <cell r="AE360">
            <v>0</v>
          </cell>
          <cell r="AF360">
            <v>3</v>
          </cell>
          <cell r="AG360" t="str">
            <v>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360">
            <v>42669</v>
          </cell>
          <cell r="AK360">
            <v>42669</v>
          </cell>
          <cell r="AP360">
            <v>42947</v>
          </cell>
        </row>
        <row r="361">
          <cell r="A361">
            <v>4121</v>
          </cell>
          <cell r="B361" t="str">
            <v>COR4121</v>
          </cell>
          <cell r="C361" t="str">
            <v>AQ Review 2017</v>
          </cell>
          <cell r="E361" t="str">
            <v>CO-RCVD</v>
          </cell>
          <cell r="F361">
            <v>42657</v>
          </cell>
          <cell r="G361">
            <v>0</v>
          </cell>
          <cell r="H361">
            <v>42653</v>
          </cell>
          <cell r="J361">
            <v>0</v>
          </cell>
          <cell r="N361" t="str">
            <v>Vicky Palmer via email_x000D_
ICAF due to go for information on 19/10/16</v>
          </cell>
          <cell r="O361" t="str">
            <v>Emma Rose</v>
          </cell>
          <cell r="P361" t="str">
            <v>CR</v>
          </cell>
          <cell r="Q361" t="str">
            <v>LIVE</v>
          </cell>
          <cell r="R361">
            <v>0</v>
          </cell>
          <cell r="AE361">
            <v>0</v>
          </cell>
          <cell r="AF361">
            <v>6</v>
          </cell>
          <cell r="AG361" t="str">
            <v>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362">
          <cell r="A362">
            <v>4117</v>
          </cell>
          <cell r="B362" t="str">
            <v>COR4117</v>
          </cell>
          <cell r="C362" t="str">
            <v>Transform Us</v>
          </cell>
          <cell r="E362" t="str">
            <v>PD-PROD</v>
          </cell>
          <cell r="F362">
            <v>42811</v>
          </cell>
          <cell r="G362">
            <v>0</v>
          </cell>
          <cell r="H362">
            <v>42648</v>
          </cell>
          <cell r="J362">
            <v>0</v>
          </cell>
          <cell r="N362" t="str">
            <v>ICAF - 26.10.16_x000D_
Business Case-Pre-Sanction 01/11/16_x000D_
BC approved XEC 08/11/16_x000D_
Revised BC Approved at Pre-Sanction 04/04/17</v>
          </cell>
          <cell r="O362" t="str">
            <v>Steve Muffett</v>
          </cell>
          <cell r="P362" t="str">
            <v>CR</v>
          </cell>
          <cell r="Q362" t="str">
            <v>LIVE</v>
          </cell>
          <cell r="R362">
            <v>0</v>
          </cell>
          <cell r="AE362">
            <v>0</v>
          </cell>
          <cell r="AF362">
            <v>7</v>
          </cell>
          <cell r="AG362" t="str">
            <v>27/06/17 DC PCC form will be issued to PO office next week._x000D_
12/06/17 DC Email received from SM confirming the name change from "DN Sales Outbound Services – Analysis on current UK Link" to "Transform Us"._x000D_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362">
            <v>42853</v>
          </cell>
        </row>
        <row r="363">
          <cell r="A363">
            <v>4144</v>
          </cell>
          <cell r="B363" t="str">
            <v>COR4144</v>
          </cell>
          <cell r="C363" t="str">
            <v>iConversion</v>
          </cell>
          <cell r="E363" t="str">
            <v>PD-HOLD</v>
          </cell>
          <cell r="F363">
            <v>42797</v>
          </cell>
          <cell r="G363">
            <v>0</v>
          </cell>
          <cell r="H363">
            <v>42691</v>
          </cell>
          <cell r="I363">
            <v>42705</v>
          </cell>
          <cell r="J363">
            <v>0</v>
          </cell>
          <cell r="K363" t="str">
            <v>NNW</v>
          </cell>
          <cell r="L363" t="str">
            <v>NGT</v>
          </cell>
          <cell r="M363" t="str">
            <v>Beverley Viney</v>
          </cell>
          <cell r="N363" t="str">
            <v>ICAF - 23/11/16</v>
          </cell>
          <cell r="O363" t="str">
            <v>Nicola Patmore</v>
          </cell>
          <cell r="P363" t="str">
            <v>CO</v>
          </cell>
          <cell r="Q363" t="str">
            <v>ON HOLD</v>
          </cell>
          <cell r="R363">
            <v>1</v>
          </cell>
          <cell r="AE363">
            <v>0</v>
          </cell>
          <cell r="AF363">
            <v>5</v>
          </cell>
          <cell r="AG363" t="str">
            <v>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row>
        <row r="364">
          <cell r="A364">
            <v>4152</v>
          </cell>
          <cell r="B364" t="str">
            <v>COR4152</v>
          </cell>
          <cell r="C364" t="str">
            <v>SGN IX Configuration Requirements</v>
          </cell>
          <cell r="D364">
            <v>42727</v>
          </cell>
          <cell r="E364" t="str">
            <v>PD-POPD</v>
          </cell>
          <cell r="F364">
            <v>42741</v>
          </cell>
          <cell r="G364">
            <v>0</v>
          </cell>
          <cell r="H364">
            <v>42703</v>
          </cell>
          <cell r="J364">
            <v>0</v>
          </cell>
          <cell r="K364" t="str">
            <v>NNW</v>
          </cell>
          <cell r="L364" t="str">
            <v>SGN</v>
          </cell>
          <cell r="M364" t="str">
            <v>Hilary Chapman</v>
          </cell>
          <cell r="N364" t="str">
            <v>ICAF 30/11/16</v>
          </cell>
          <cell r="O364" t="str">
            <v>Lorraine Cave</v>
          </cell>
          <cell r="P364" t="str">
            <v>CO</v>
          </cell>
          <cell r="Q364" t="str">
            <v>LIVE</v>
          </cell>
          <cell r="R364">
            <v>0</v>
          </cell>
          <cell r="V364">
            <v>42717</v>
          </cell>
          <cell r="W364">
            <v>43091</v>
          </cell>
          <cell r="Y364" t="str">
            <v>Pre Sanction via email</v>
          </cell>
          <cell r="Z364">
            <v>1542</v>
          </cell>
          <cell r="AE364">
            <v>0</v>
          </cell>
          <cell r="AF364">
            <v>5</v>
          </cell>
          <cell r="AG364" t="str">
            <v>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row>
        <row r="365">
          <cell r="A365">
            <v>4148</v>
          </cell>
          <cell r="B365" t="str">
            <v>COR4148</v>
          </cell>
          <cell r="C365" t="str">
            <v>EU Interfaces Simulator (EUSIM)</v>
          </cell>
          <cell r="E365" t="str">
            <v>PD-CLSD</v>
          </cell>
          <cell r="F365">
            <v>42902</v>
          </cell>
          <cell r="G365">
            <v>0</v>
          </cell>
          <cell r="H365">
            <v>42699</v>
          </cell>
          <cell r="J365">
            <v>0</v>
          </cell>
          <cell r="N365" t="str">
            <v>ICAF 30/11/16_x000D_
BUS case - Pre-sanction 06/12/16</v>
          </cell>
          <cell r="O365" t="str">
            <v>Nicola Patmore</v>
          </cell>
          <cell r="P365" t="str">
            <v>CR</v>
          </cell>
          <cell r="Q365" t="str">
            <v>COMPLETE</v>
          </cell>
          <cell r="R365">
            <v>0</v>
          </cell>
          <cell r="AE365">
            <v>0</v>
          </cell>
          <cell r="AF365">
            <v>6</v>
          </cell>
          <cell r="AG365"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365">
            <v>42863</v>
          </cell>
        </row>
        <row r="366">
          <cell r="A366">
            <v>4149</v>
          </cell>
          <cell r="B366" t="str">
            <v>COR4149</v>
          </cell>
          <cell r="C366" t="str">
            <v>NG Gateway Migration</v>
          </cell>
          <cell r="E366" t="str">
            <v>BE-PROD</v>
          </cell>
          <cell r="F366">
            <v>42881</v>
          </cell>
          <cell r="G366">
            <v>0</v>
          </cell>
          <cell r="H366">
            <v>42702</v>
          </cell>
          <cell r="I366">
            <v>42809</v>
          </cell>
          <cell r="J366">
            <v>0</v>
          </cell>
          <cell r="K366" t="str">
            <v>NNW</v>
          </cell>
          <cell r="L366" t="str">
            <v>NGT</v>
          </cell>
          <cell r="N366" t="str">
            <v>ICAF 30/11/16_x000D_
ICAF 25/02/17 Revised CO_x000D_
Pre-Sanction 13/06/17 BC &amp; BER</v>
          </cell>
          <cell r="O366" t="str">
            <v>Nicola Patmore</v>
          </cell>
          <cell r="P366" t="str">
            <v>CO</v>
          </cell>
          <cell r="Q366" t="str">
            <v>LIVE</v>
          </cell>
          <cell r="R366">
            <v>1</v>
          </cell>
          <cell r="T366">
            <v>7000</v>
          </cell>
          <cell r="U366">
            <v>42818</v>
          </cell>
          <cell r="V366">
            <v>42860</v>
          </cell>
          <cell r="W366">
            <v>42913</v>
          </cell>
          <cell r="X366">
            <v>42926</v>
          </cell>
          <cell r="AE366">
            <v>0</v>
          </cell>
          <cell r="AF366">
            <v>5</v>
          </cell>
          <cell r="AG366" t="str">
            <v>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366">
            <v>42817</v>
          </cell>
          <cell r="AK366">
            <v>42817</v>
          </cell>
        </row>
        <row r="367">
          <cell r="A367">
            <v>4161</v>
          </cell>
          <cell r="B367" t="str">
            <v>COR4161</v>
          </cell>
          <cell r="C367" t="str">
            <v>Provision of Access to Domestic Consumer Data for PCW’s and TPI’s via Data Enquiry (DES)</v>
          </cell>
          <cell r="D367">
            <v>42759</v>
          </cell>
          <cell r="E367" t="str">
            <v>PD-HOLD</v>
          </cell>
          <cell r="F367">
            <v>42824</v>
          </cell>
          <cell r="G367">
            <v>0</v>
          </cell>
          <cell r="H367">
            <v>42716</v>
          </cell>
          <cell r="I367">
            <v>42727</v>
          </cell>
          <cell r="J367">
            <v>0</v>
          </cell>
          <cell r="K367" t="str">
            <v>NNW</v>
          </cell>
          <cell r="L367" t="str">
            <v>NGD SSGN WWU NGN</v>
          </cell>
          <cell r="M367" t="str">
            <v>Joanna Ferguson/Shanna Key</v>
          </cell>
          <cell r="N367" t="str">
            <v>ICAF 14/12/16_x000D_
Pre-Sanction 17/01/17 Start up &amp; BER</v>
          </cell>
          <cell r="O367" t="str">
            <v>Emma Rose</v>
          </cell>
          <cell r="P367" t="str">
            <v>CO</v>
          </cell>
          <cell r="Q367" t="str">
            <v>ON HOLD</v>
          </cell>
          <cell r="R367">
            <v>1</v>
          </cell>
          <cell r="T367">
            <v>0</v>
          </cell>
          <cell r="U367">
            <v>42727</v>
          </cell>
          <cell r="V367">
            <v>42746</v>
          </cell>
          <cell r="W367">
            <v>42759</v>
          </cell>
          <cell r="Y367" t="str">
            <v>Pre-Sanction</v>
          </cell>
          <cell r="Z367">
            <v>9923</v>
          </cell>
          <cell r="AC367" t="str">
            <v>SENT</v>
          </cell>
          <cell r="AD367">
            <v>42773</v>
          </cell>
          <cell r="AE367">
            <v>1</v>
          </cell>
          <cell r="AF367">
            <v>3</v>
          </cell>
          <cell r="AG367" t="str">
            <v>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J367">
            <v>42727</v>
          </cell>
          <cell r="AL367">
            <v>42773</v>
          </cell>
          <cell r="AO367">
            <v>42794</v>
          </cell>
        </row>
        <row r="368">
          <cell r="A368">
            <v>4160</v>
          </cell>
          <cell r="B368" t="str">
            <v>COR4160</v>
          </cell>
          <cell r="C368" t="str">
            <v>Provision of data for TRAS relating to permission provided in UNC0574</v>
          </cell>
          <cell r="E368" t="str">
            <v>PD-HOLD</v>
          </cell>
          <cell r="F368">
            <v>42718</v>
          </cell>
          <cell r="G368">
            <v>0</v>
          </cell>
          <cell r="H368">
            <v>42713</v>
          </cell>
          <cell r="J368">
            <v>0</v>
          </cell>
          <cell r="M368" t="str">
            <v>Joanna Ferguson</v>
          </cell>
          <cell r="N368" t="str">
            <v>ICAF 14/12/16</v>
          </cell>
          <cell r="O368" t="str">
            <v>Lorraine Cave</v>
          </cell>
          <cell r="P368" t="str">
            <v>CO</v>
          </cell>
          <cell r="Q368" t="str">
            <v>ON HOLD</v>
          </cell>
          <cell r="R368">
            <v>1</v>
          </cell>
          <cell r="AE368">
            <v>0</v>
          </cell>
          <cell r="AF368">
            <v>3</v>
          </cell>
          <cell r="AG368" t="str">
            <v>21/12/16 DC Email received from CH to say they will be putting this project on hold until further notice._x000D_
21/12/16 DC This was approved at ICAF 14/12 with open actions.  DD has agreed to send a acknowledgement out to the networks, also the EQIR is due Friday.</v>
          </cell>
        </row>
        <row r="369">
          <cell r="A369">
            <v>4172</v>
          </cell>
          <cell r="B369" t="str">
            <v>COR4172</v>
          </cell>
          <cell r="C369" t="str">
            <v>Monthly Nomination Referral Report</v>
          </cell>
          <cell r="D369">
            <v>42822</v>
          </cell>
          <cell r="E369" t="str">
            <v>PD-CLSD</v>
          </cell>
          <cell r="F369">
            <v>42902</v>
          </cell>
          <cell r="G369">
            <v>0</v>
          </cell>
          <cell r="H369">
            <v>42745</v>
          </cell>
          <cell r="J369">
            <v>0</v>
          </cell>
          <cell r="K369" t="str">
            <v>NNW</v>
          </cell>
          <cell r="L369" t="str">
            <v>SSGN,NGD,WWU,NGN</v>
          </cell>
          <cell r="M369" t="str">
            <v>Shanna Key</v>
          </cell>
          <cell r="N369" t="str">
            <v>ICAF 18/01/17_x000D_
BER - Pre-Sanction Review Group 03/02/17</v>
          </cell>
          <cell r="O369" t="str">
            <v>Lorraine Cave</v>
          </cell>
          <cell r="P369" t="str">
            <v>CO</v>
          </cell>
          <cell r="Q369" t="str">
            <v>COMPLETE</v>
          </cell>
          <cell r="R369">
            <v>0</v>
          </cell>
          <cell r="AE369">
            <v>0</v>
          </cell>
          <cell r="AF369">
            <v>3</v>
          </cell>
          <cell r="AG369"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369" t="str">
            <v>CLSD</v>
          </cell>
          <cell r="AI369">
            <v>42867</v>
          </cell>
          <cell r="AP369">
            <v>42832</v>
          </cell>
        </row>
        <row r="370">
          <cell r="A370">
            <v>4183</v>
          </cell>
          <cell r="B370" t="str">
            <v>COR4183</v>
          </cell>
          <cell r="C370" t="str">
            <v>XP/Office 2003 upgrade to Windows 7/Office 2010</v>
          </cell>
          <cell r="E370" t="str">
            <v>PD-POPD</v>
          </cell>
          <cell r="F370">
            <v>42913</v>
          </cell>
          <cell r="G370">
            <v>0</v>
          </cell>
          <cell r="H370">
            <v>42765</v>
          </cell>
          <cell r="J370">
            <v>0</v>
          </cell>
          <cell r="N370" t="str">
            <v>ICAF 01/02/2017_x000D_
Pre-Sanction Approval via Email - Start Up approach 16 02 16</v>
          </cell>
          <cell r="O370" t="str">
            <v>Emma Rose</v>
          </cell>
          <cell r="P370" t="str">
            <v>CR</v>
          </cell>
          <cell r="Q370" t="str">
            <v>LIVE</v>
          </cell>
          <cell r="R370">
            <v>0</v>
          </cell>
          <cell r="AE370">
            <v>0</v>
          </cell>
          <cell r="AF370">
            <v>7</v>
          </cell>
          <cell r="AG370" t="str">
            <v>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371">
          <cell r="A371">
            <v>4186</v>
          </cell>
          <cell r="B371" t="str">
            <v>COR4186</v>
          </cell>
          <cell r="C371" t="str">
            <v>UK Link Future Release Analysis</v>
          </cell>
          <cell r="E371" t="str">
            <v>CO-RCVD</v>
          </cell>
          <cell r="F371">
            <v>42767</v>
          </cell>
          <cell r="G371">
            <v>0</v>
          </cell>
          <cell r="H371">
            <v>42765</v>
          </cell>
          <cell r="J371">
            <v>0</v>
          </cell>
          <cell r="N371" t="str">
            <v>ICAF 01/02/17_x000D_
Start Up Pre-Sanction 28/02/17_x000D_
Business Case Via Pre-Sanction email approval</v>
          </cell>
          <cell r="O371" t="str">
            <v>Lee Chambers</v>
          </cell>
          <cell r="P371" t="str">
            <v>CR</v>
          </cell>
          <cell r="Q371" t="str">
            <v>LIVE</v>
          </cell>
          <cell r="R371">
            <v>0</v>
          </cell>
          <cell r="AE371">
            <v>0</v>
          </cell>
          <cell r="AF371">
            <v>7</v>
          </cell>
          <cell r="AG371" t="str">
            <v>27/06/17 DCX PCC form moved project above the line, still in progress to do BC._x000D_
24/05/17 DC as per ME planning meeting, they are in analysis and high level design at the moment.  A new BC will be raised to see where this project is going._x000D_
12/04/17 The BC was sent via email for approval on 10th as per JR.  I have sent an email confirming appro val today._x000D_
28/02/17 Start Up approved at Pre-Sanction today.  This is a POT 7 change as discussed in the meeting. WBS codes requested._x000D_
27/02/17 DC LCh sent over start-up Approach for Pre-Sanction tomorrow.  POT6_x000D_
03/02/17 DC This CR was approved at ICAF 01/02/17.  Acknowledgement has been sent to LCh today. Cannot request WBS codes until pot number confirmed.</v>
          </cell>
        </row>
        <row r="372">
          <cell r="A372">
            <v>4228</v>
          </cell>
          <cell r="B372" t="str">
            <v>COR4228</v>
          </cell>
          <cell r="C372" t="str">
            <v>Gemini Data Extract / SME support</v>
          </cell>
          <cell r="D372">
            <v>42835</v>
          </cell>
          <cell r="E372" t="str">
            <v>PD-POPD</v>
          </cell>
          <cell r="F372">
            <v>42899</v>
          </cell>
          <cell r="G372">
            <v>0</v>
          </cell>
          <cell r="H372">
            <v>42801</v>
          </cell>
          <cell r="J372">
            <v>0</v>
          </cell>
          <cell r="K372" t="str">
            <v>NNW</v>
          </cell>
          <cell r="L372" t="str">
            <v>NGT</v>
          </cell>
          <cell r="M372" t="str">
            <v>Beverley Viney</v>
          </cell>
          <cell r="N372" t="str">
            <v>ICAF 08/03/2017_x000D_
Pre-Sanction 28/03/17 BER</v>
          </cell>
          <cell r="O372" t="str">
            <v>Hannah Reddy</v>
          </cell>
          <cell r="P372" t="str">
            <v>CO</v>
          </cell>
          <cell r="Q372" t="str">
            <v>LIVE</v>
          </cell>
          <cell r="R372">
            <v>0</v>
          </cell>
          <cell r="X372">
            <v>42824</v>
          </cell>
          <cell r="Y372" t="str">
            <v>Pre Sanction</v>
          </cell>
          <cell r="Z372">
            <v>10936</v>
          </cell>
          <cell r="AE372">
            <v>0</v>
          </cell>
          <cell r="AF372">
            <v>5</v>
          </cell>
          <cell r="AG372" t="str">
            <v>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372" t="str">
            <v>CLSD</v>
          </cell>
          <cell r="AI372">
            <v>42899</v>
          </cell>
        </row>
        <row r="373">
          <cell r="A373">
            <v>4242</v>
          </cell>
          <cell r="B373" t="str">
            <v>COR4242</v>
          </cell>
          <cell r="C373" t="str">
            <v>Monthly provision of national S&amp;U statistics</v>
          </cell>
          <cell r="D373">
            <v>42914</v>
          </cell>
          <cell r="E373" t="str">
            <v>CO-RCVD</v>
          </cell>
          <cell r="F373">
            <v>42837</v>
          </cell>
          <cell r="G373">
            <v>0</v>
          </cell>
          <cell r="H373">
            <v>42815</v>
          </cell>
          <cell r="J373">
            <v>0</v>
          </cell>
          <cell r="K373" t="str">
            <v>ADN</v>
          </cell>
          <cell r="L373" t="str">
            <v>NGD SSGN WWU NE</v>
          </cell>
          <cell r="M373" t="str">
            <v>Joanna Ferguson</v>
          </cell>
          <cell r="N373" t="str">
            <v>ICAF 12/04/17</v>
          </cell>
          <cell r="O373" t="str">
            <v>Lorraine Cave</v>
          </cell>
          <cell r="P373" t="str">
            <v>CO</v>
          </cell>
          <cell r="Q373" t="str">
            <v>LIVE</v>
          </cell>
          <cell r="R373">
            <v>0</v>
          </cell>
          <cell r="AE373">
            <v>0</v>
          </cell>
          <cell r="AF373">
            <v>5</v>
          </cell>
          <cell r="AG373" t="str">
            <v>04/07/17 DC ME confirmed this is in closedown, he is waiting for an email from LC to confirm._x000D_
24/5/17 DC Mike is to hav a meeting with LC today to find out where we are with this change._x000D_
13/04/17 DC This CO was deferred at last weeks ICAF, it was approved at yesterdays ICAF, it has been assiigned to LC  and a copy of the CO has been sent to LCh for future release.</v>
          </cell>
          <cell r="AP373">
            <v>42947</v>
          </cell>
        </row>
        <row r="374">
          <cell r="A374">
            <v>4248</v>
          </cell>
          <cell r="B374" t="str">
            <v>COR4248</v>
          </cell>
          <cell r="C374" t="str">
            <v>Quarterly smart metering reporting for HS&amp;E and GDNs</v>
          </cell>
          <cell r="E374" t="str">
            <v>PD-CLSD</v>
          </cell>
          <cell r="F374">
            <v>42913</v>
          </cell>
          <cell r="G374">
            <v>0</v>
          </cell>
          <cell r="H374">
            <v>42816</v>
          </cell>
          <cell r="J374">
            <v>0</v>
          </cell>
          <cell r="K374" t="str">
            <v>ADN</v>
          </cell>
          <cell r="L374" t="str">
            <v>NGD SSGN WWU NGN</v>
          </cell>
          <cell r="M374" t="str">
            <v>Joanna Ferguson</v>
          </cell>
          <cell r="N374" t="str">
            <v>ICAF 12/04/17</v>
          </cell>
          <cell r="O374" t="str">
            <v>Lorraine Cave</v>
          </cell>
          <cell r="P374" t="str">
            <v>CO</v>
          </cell>
          <cell r="Q374" t="str">
            <v>CLOSED</v>
          </cell>
          <cell r="R374">
            <v>0</v>
          </cell>
          <cell r="AE374">
            <v>0</v>
          </cell>
          <cell r="AF374">
            <v>5</v>
          </cell>
          <cell r="AG374" t="str">
            <v>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v>
          </cell>
          <cell r="AP374">
            <v>42947</v>
          </cell>
        </row>
        <row r="375">
          <cell r="A375">
            <v>4216</v>
          </cell>
          <cell r="B375" t="str">
            <v>COR4216</v>
          </cell>
          <cell r="C375" t="str">
            <v>API Platform Implementation</v>
          </cell>
          <cell r="E375" t="str">
            <v>PD-PROD</v>
          </cell>
          <cell r="F375">
            <v>42939</v>
          </cell>
          <cell r="G375">
            <v>0</v>
          </cell>
          <cell r="H375">
            <v>42769</v>
          </cell>
          <cell r="J375">
            <v>0</v>
          </cell>
          <cell r="N375" t="str">
            <v>ICAF 03/05/17_x000D_
Pre-Sanction 13/06/17 - BC</v>
          </cell>
          <cell r="O375" t="str">
            <v>Darran Dredge</v>
          </cell>
          <cell r="P375" t="str">
            <v>CR</v>
          </cell>
          <cell r="Q375" t="str">
            <v>LIVE</v>
          </cell>
          <cell r="R375">
            <v>0</v>
          </cell>
          <cell r="AE375">
            <v>0</v>
          </cell>
          <cell r="AG375" t="str">
            <v>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P375">
            <v>42939</v>
          </cell>
        </row>
        <row r="376">
          <cell r="A376">
            <v>4246</v>
          </cell>
          <cell r="B376" t="str">
            <v>COR4246</v>
          </cell>
          <cell r="C376" t="str">
            <v>UKDCC4148 – Xoserve Impact – GlobalScape &amp; BFTS Interfaces</v>
          </cell>
          <cell r="D376">
            <v>42893</v>
          </cell>
          <cell r="E376" t="str">
            <v>SN-PROD</v>
          </cell>
          <cell r="F376">
            <v>42893</v>
          </cell>
          <cell r="G376">
            <v>0</v>
          </cell>
          <cell r="H376">
            <v>42816</v>
          </cell>
          <cell r="J376">
            <v>0</v>
          </cell>
          <cell r="K376" t="str">
            <v>TNO</v>
          </cell>
          <cell r="L376" t="str">
            <v>NGT</v>
          </cell>
          <cell r="M376" t="str">
            <v>Beverley Viney</v>
          </cell>
          <cell r="N376" t="str">
            <v>ICAF 29/03/17_x000D_
Pre-Sanction 30/05/17 - BER_x000D_
Pre-Sanction 13/06/17 - Start Up Approach</v>
          </cell>
          <cell r="O376" t="str">
            <v>Nicola Patmore</v>
          </cell>
          <cell r="P376" t="str">
            <v>CO</v>
          </cell>
          <cell r="Q376" t="str">
            <v>LIVE</v>
          </cell>
          <cell r="R376">
            <v>0</v>
          </cell>
          <cell r="Y376" t="str">
            <v>Pre-Sanction</v>
          </cell>
          <cell r="Z376">
            <v>750</v>
          </cell>
          <cell r="AE376">
            <v>0</v>
          </cell>
          <cell r="AF376">
            <v>5</v>
          </cell>
          <cell r="AG376" t="str">
            <v>13/06/17 DC Start Up approved today._x000D_
07/06/17 DC The CA has been recevied from the networks, the SN due date is 21/06/17.  This field has been removed as we do nhot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row>
        <row r="377">
          <cell r="A377">
            <v>4262</v>
          </cell>
          <cell r="B377" t="str">
            <v>CP4262</v>
          </cell>
          <cell r="C377" t="str">
            <v>EU/GB Charging 2018/19 Gas Regulatory Change Feasibility and Analysis</v>
          </cell>
          <cell r="E377" t="str">
            <v>BE-SENT</v>
          </cell>
          <cell r="F377">
            <v>42908</v>
          </cell>
          <cell r="G377">
            <v>0</v>
          </cell>
          <cell r="H377">
            <v>42850</v>
          </cell>
          <cell r="J377">
            <v>0</v>
          </cell>
          <cell r="M377" t="str">
            <v>Beverley Viney</v>
          </cell>
          <cell r="N377" t="str">
            <v>ICAF - 17/05/17_x000D_
Pre-Sanction 24/05/17 via email_x000D_
Pre-Sanction 20/06/17 - BER</v>
          </cell>
          <cell r="O377" t="str">
            <v>Hannah Reddy</v>
          </cell>
          <cell r="P377" t="str">
            <v>CO</v>
          </cell>
          <cell r="Q377" t="str">
            <v>LIVE</v>
          </cell>
          <cell r="R377">
            <v>0</v>
          </cell>
          <cell r="U377">
            <v>42901</v>
          </cell>
          <cell r="W377">
            <v>42906</v>
          </cell>
          <cell r="AE377">
            <v>0</v>
          </cell>
          <cell r="AG377" t="str">
            <v>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377">
            <v>42886</v>
          </cell>
        </row>
      </sheetData>
      <sheetData sheetId="6" refreshError="1"/>
      <sheetData sheetId="7" refreshError="1"/>
      <sheetData sheetId="8">
        <row r="2">
          <cell r="S2" t="str">
            <v>BE-CLSD</v>
          </cell>
          <cell r="T2">
            <v>16</v>
          </cell>
          <cell r="U2">
            <v>6</v>
          </cell>
          <cell r="V2" t="str">
            <v>Closed</v>
          </cell>
          <cell r="W2" t="str">
            <v>Closed</v>
          </cell>
          <cell r="X2" t="str">
            <v>CO closed at BE stage due to expiry of BER or customer cancellation</v>
          </cell>
          <cell r="Y2" t="str">
            <v>N/A - Closed</v>
          </cell>
          <cell r="Z2">
            <v>0</v>
          </cell>
        </row>
        <row r="3">
          <cell r="S3" t="str">
            <v>BE-PNDG</v>
          </cell>
          <cell r="T3">
            <v>6</v>
          </cell>
          <cell r="U3">
            <v>3</v>
          </cell>
          <cell r="V3" t="str">
            <v>BER In Progress</v>
          </cell>
          <cell r="W3" t="str">
            <v>BER Stage</v>
          </cell>
          <cell r="X3" t="str">
            <v>BEO prioritised for delivery of BE report by next available resource</v>
          </cell>
          <cell r="Y3" t="str">
            <v>[XOS] Issue BER</v>
          </cell>
          <cell r="Z3">
            <v>24</v>
          </cell>
        </row>
        <row r="4">
          <cell r="S4" t="str">
            <v>BE-PROD</v>
          </cell>
          <cell r="T4">
            <v>7</v>
          </cell>
          <cell r="U4">
            <v>3</v>
          </cell>
          <cell r="V4" t="str">
            <v>BER In Progress</v>
          </cell>
          <cell r="W4" t="str">
            <v>BER Stage</v>
          </cell>
          <cell r="X4" t="str">
            <v>BEO allocated to analyst to produce BE report</v>
          </cell>
          <cell r="Y4" t="str">
            <v>[XOS] Issue BER</v>
          </cell>
          <cell r="Z4">
            <v>24</v>
          </cell>
        </row>
        <row r="5">
          <cell r="S5" t="str">
            <v>BE-RCVD</v>
          </cell>
          <cell r="T5">
            <v>5</v>
          </cell>
          <cell r="U5">
            <v>3</v>
          </cell>
          <cell r="V5" t="str">
            <v>BEO Received</v>
          </cell>
          <cell r="W5" t="str">
            <v>BER Stage</v>
          </cell>
          <cell r="X5" t="str">
            <v>BEO received from customer (requesting BE report)</v>
          </cell>
          <cell r="Y5" t="str">
            <v>[XOS] Send BER Initial Response</v>
          </cell>
          <cell r="Z5">
            <v>22</v>
          </cell>
        </row>
        <row r="6">
          <cell r="S6" t="str">
            <v>BE-SENT</v>
          </cell>
          <cell r="T6">
            <v>8</v>
          </cell>
          <cell r="U6">
            <v>3.5</v>
          </cell>
          <cell r="V6" t="str">
            <v>BER Issued</v>
          </cell>
          <cell r="W6" t="str">
            <v>BER Stage</v>
          </cell>
          <cell r="X6" t="str">
            <v>BE report delivered to customer</v>
          </cell>
          <cell r="Y6" t="str">
            <v>[CMC] Approve BER</v>
          </cell>
          <cell r="Z6">
            <v>0</v>
          </cell>
        </row>
        <row r="7">
          <cell r="S7" t="str">
            <v>CA-RCVD</v>
          </cell>
          <cell r="T7">
            <v>9</v>
          </cell>
          <cell r="U7">
            <v>4</v>
          </cell>
          <cell r="V7" t="str">
            <v>CA Received</v>
          </cell>
          <cell r="W7" t="str">
            <v>Scope Notice Stage</v>
          </cell>
          <cell r="X7" t="str">
            <v>Change Authorisation received from customer</v>
          </cell>
          <cell r="Y7" t="str">
            <v>[XOS] Send Scope Notice Initial Response</v>
          </cell>
          <cell r="Z7">
            <v>38</v>
          </cell>
        </row>
        <row r="8">
          <cell r="S8" t="str">
            <v>CB-APVD</v>
          </cell>
          <cell r="T8">
            <v>0</v>
          </cell>
          <cell r="U8">
            <v>-1</v>
          </cell>
          <cell r="V8" t="str">
            <v>Change Budget Review</v>
          </cell>
          <cell r="W8" t="str">
            <v xml:space="preserve">Budget Review </v>
          </cell>
          <cell r="X8" t="str">
            <v>CO approved for budget extension by Change Budget group</v>
          </cell>
          <cell r="Y8" t="str">
            <v>N/A</v>
          </cell>
          <cell r="Z8">
            <v>0</v>
          </cell>
        </row>
        <row r="9">
          <cell r="S9" t="str">
            <v>CB-CLSD</v>
          </cell>
          <cell r="T9">
            <v>16</v>
          </cell>
          <cell r="U9">
            <v>6</v>
          </cell>
          <cell r="V9" t="str">
            <v>Closed</v>
          </cell>
          <cell r="W9" t="str">
            <v>Closed</v>
          </cell>
          <cell r="X9" t="str">
            <v>CO closed at CB stage due to non-approved budget requirements</v>
          </cell>
          <cell r="Y9" t="str">
            <v>N/A - Closed</v>
          </cell>
          <cell r="Z9">
            <v>0</v>
          </cell>
        </row>
        <row r="10">
          <cell r="S10" t="str">
            <v>CB-PNDG</v>
          </cell>
          <cell r="T10">
            <v>0</v>
          </cell>
          <cell r="U10">
            <v>-1</v>
          </cell>
          <cell r="V10" t="str">
            <v>Change Budget Review</v>
          </cell>
          <cell r="W10" t="str">
            <v xml:space="preserve">Budget Review </v>
          </cell>
          <cell r="X10" t="str">
            <v>CO needs to be considered by Change Budget group</v>
          </cell>
          <cell r="Y10" t="str">
            <v>N/A</v>
          </cell>
          <cell r="Z10">
            <v>0</v>
          </cell>
        </row>
        <row r="11">
          <cell r="S11" t="str">
            <v>CO-CLSD</v>
          </cell>
          <cell r="T11">
            <v>16</v>
          </cell>
          <cell r="U11">
            <v>6</v>
          </cell>
          <cell r="V11" t="str">
            <v>Closed</v>
          </cell>
          <cell r="W11" t="str">
            <v>Closed</v>
          </cell>
          <cell r="X11" t="str">
            <v>Change Closed at the CO Sent Stage - rejected or cancelled for example</v>
          </cell>
          <cell r="Y11" t="str">
            <v>N/A - Closed</v>
          </cell>
          <cell r="Z11">
            <v>0</v>
          </cell>
        </row>
        <row r="12">
          <cell r="S12" t="str">
            <v>CO-RCVD</v>
          </cell>
          <cell r="T12">
            <v>1</v>
          </cell>
          <cell r="U12">
            <v>1</v>
          </cell>
          <cell r="V12" t="str">
            <v>Change Proposal Received</v>
          </cell>
          <cell r="W12" t="str">
            <v>Change Proposal Receipt</v>
          </cell>
          <cell r="X12" t="str">
            <v>CO received from customer and logged</v>
          </cell>
          <cell r="Y12" t="str">
            <v>[XOS] Send EQR Initial Response</v>
          </cell>
          <cell r="Z12">
            <v>9</v>
          </cell>
        </row>
        <row r="13">
          <cell r="S13" t="str">
            <v>EQ-CLSD</v>
          </cell>
          <cell r="T13">
            <v>16</v>
          </cell>
          <cell r="U13">
            <v>6</v>
          </cell>
          <cell r="V13" t="str">
            <v>Closed</v>
          </cell>
          <cell r="W13" t="str">
            <v>Closed</v>
          </cell>
          <cell r="X13" t="str">
            <v>CO closed at EQ stage due to expiry of EQR or customer cancellation</v>
          </cell>
          <cell r="Y13" t="str">
            <v>N/A - Closed</v>
          </cell>
          <cell r="Z13">
            <v>0</v>
          </cell>
        </row>
        <row r="14">
          <cell r="S14" t="str">
            <v>EQ-PNDG</v>
          </cell>
          <cell r="T14">
            <v>2</v>
          </cell>
          <cell r="U14">
            <v>2</v>
          </cell>
          <cell r="V14" t="str">
            <v>Change Proposal Received</v>
          </cell>
          <cell r="W14" t="str">
            <v>Change Proposal Receipt</v>
          </cell>
          <cell r="X14" t="str">
            <v>CO prioritised for delivery of EQ report by next available resource</v>
          </cell>
          <cell r="Y14" t="str">
            <v>[XOS] Issue EQR</v>
          </cell>
          <cell r="Z14">
            <v>36</v>
          </cell>
        </row>
        <row r="15">
          <cell r="S15" t="str">
            <v>EQ-PROD</v>
          </cell>
          <cell r="T15">
            <v>3</v>
          </cell>
          <cell r="U15">
            <v>2</v>
          </cell>
          <cell r="V15" t="str">
            <v>EQR In Progress</v>
          </cell>
          <cell r="W15" t="str">
            <v>EQR Stage</v>
          </cell>
          <cell r="X15" t="str">
            <v>CO allocated to analyst to produce EQ report</v>
          </cell>
          <cell r="Y15" t="str">
            <v>[XOS] Issue EQR</v>
          </cell>
          <cell r="Z15">
            <v>36</v>
          </cell>
        </row>
        <row r="16">
          <cell r="S16" t="str">
            <v>EQ-SENT</v>
          </cell>
          <cell r="T16">
            <v>4</v>
          </cell>
          <cell r="U16">
            <v>2.5</v>
          </cell>
          <cell r="V16" t="str">
            <v>EQR Issued</v>
          </cell>
          <cell r="W16" t="str">
            <v>EQR Stage</v>
          </cell>
          <cell r="X16" t="str">
            <v>EQ report sent to customer</v>
          </cell>
          <cell r="Y16" t="str">
            <v>[CMC] Approve EQR</v>
          </cell>
          <cell r="Z16">
            <v>0</v>
          </cell>
        </row>
        <row r="17">
          <cell r="S17" t="str">
            <v>Not in DB</v>
          </cell>
          <cell r="T17">
            <v>0</v>
          </cell>
          <cell r="U17">
            <v>0</v>
          </cell>
          <cell r="V17" t="str">
            <v>Not in DB</v>
          </cell>
          <cell r="W17" t="str">
            <v>Not in DB</v>
          </cell>
          <cell r="X17" t="str">
            <v>The project is not in the COR Database</v>
          </cell>
          <cell r="Y17" t="str">
            <v>N/A - Not in DB</v>
          </cell>
          <cell r="Z17">
            <v>0</v>
          </cell>
        </row>
        <row r="18">
          <cell r="S18" t="str">
            <v>PA-CLSD</v>
          </cell>
          <cell r="T18">
            <v>16</v>
          </cell>
          <cell r="U18">
            <v>6</v>
          </cell>
          <cell r="V18" t="str">
            <v>Closed</v>
          </cell>
          <cell r="W18" t="str">
            <v>Closed</v>
          </cell>
          <cell r="X18" t="str">
            <v>Post Investment Appraisal report delivered to customer – Change Closed</v>
          </cell>
          <cell r="Y18" t="str">
            <v>N/A - Closed</v>
          </cell>
          <cell r="Z18">
            <v>0</v>
          </cell>
        </row>
        <row r="19">
          <cell r="S19" t="str">
            <v>PA-PNDG</v>
          </cell>
          <cell r="T19">
            <v>16</v>
          </cell>
          <cell r="U19">
            <v>6</v>
          </cell>
          <cell r="V19" t="str">
            <v>Closed</v>
          </cell>
          <cell r="W19" t="str">
            <v>Closed</v>
          </cell>
          <cell r="X19" t="str">
            <v>Post Investment Appraisal awaiting delivery after elapsed time</v>
          </cell>
          <cell r="Y19" t="str">
            <v>N/A - Closed</v>
          </cell>
          <cell r="Z19">
            <v>0</v>
          </cell>
        </row>
        <row r="20">
          <cell r="S20" t="str">
            <v>PA-PROD</v>
          </cell>
          <cell r="T20">
            <v>16</v>
          </cell>
          <cell r="U20">
            <v>6</v>
          </cell>
          <cell r="V20" t="str">
            <v>Closed</v>
          </cell>
          <cell r="W20" t="str">
            <v>Closed</v>
          </cell>
          <cell r="X20" t="str">
            <v>Post Investment Appraisal allocated to project leader to produce report</v>
          </cell>
          <cell r="Y20" t="str">
            <v>N/A - Closed</v>
          </cell>
          <cell r="Z20">
            <v>0</v>
          </cell>
        </row>
        <row r="21">
          <cell r="S21" t="str">
            <v>PD-CLSD</v>
          </cell>
          <cell r="T21">
            <v>16</v>
          </cell>
          <cell r="U21">
            <v>6</v>
          </cell>
          <cell r="V21" t="str">
            <v>Closed</v>
          </cell>
          <cell r="W21" t="str">
            <v>Closed</v>
          </cell>
          <cell r="X21" t="str">
            <v>CO closed as complete during delivery or due to customer cancellation</v>
          </cell>
          <cell r="Y21" t="str">
            <v>N/A - Closed</v>
          </cell>
          <cell r="Z21">
            <v>0</v>
          </cell>
        </row>
        <row r="22">
          <cell r="S22" t="str">
            <v>PD-HOLD</v>
          </cell>
          <cell r="T22">
            <v>0</v>
          </cell>
          <cell r="U22">
            <v>-1</v>
          </cell>
          <cell r="V22" t="str">
            <v>On Hold</v>
          </cell>
          <cell r="W22" t="str">
            <v>Delivery Stage</v>
          </cell>
          <cell r="X22" t="str">
            <v>Change on hold at delivery stage</v>
          </cell>
          <cell r="Y22" t="str">
            <v>On Hold</v>
          </cell>
          <cell r="Z22">
            <v>0</v>
          </cell>
        </row>
        <row r="23">
          <cell r="S23" t="str">
            <v>PD-IMPD</v>
          </cell>
          <cell r="T23">
            <v>14</v>
          </cell>
          <cell r="U23">
            <v>5</v>
          </cell>
          <cell r="V23" t="str">
            <v>Change Implemented - CCN Pending</v>
          </cell>
          <cell r="W23" t="str">
            <v>Delivery Stage</v>
          </cell>
          <cell r="X23" t="str">
            <v>Change implemented</v>
          </cell>
          <cell r="Y23" t="str">
            <v>[XOS] Issue CCN</v>
          </cell>
          <cell r="Z23">
            <v>42</v>
          </cell>
        </row>
        <row r="24">
          <cell r="S24" t="str">
            <v>PD-POPD</v>
          </cell>
          <cell r="T24">
            <v>16</v>
          </cell>
          <cell r="U24">
            <v>6</v>
          </cell>
          <cell r="V24" t="str">
            <v>Closed</v>
          </cell>
          <cell r="W24" t="str">
            <v>Closed</v>
          </cell>
          <cell r="X24" t="str">
            <v xml:space="preserve">Closed project-outstanding close down documentation </v>
          </cell>
          <cell r="Y24" t="str">
            <v>N/A - Closed</v>
          </cell>
          <cell r="Z24">
            <v>0</v>
          </cell>
        </row>
        <row r="25">
          <cell r="S25" t="str">
            <v>PD-PROD</v>
          </cell>
          <cell r="T25">
            <v>13</v>
          </cell>
          <cell r="U25">
            <v>5</v>
          </cell>
          <cell r="V25" t="str">
            <v>Change Delivery In Progress</v>
          </cell>
          <cell r="W25" t="str">
            <v>Delivery Stage</v>
          </cell>
          <cell r="X25" t="str">
            <v>Change being implemented</v>
          </cell>
          <cell r="Y25" t="str">
            <v>[XOS] Implement Change</v>
          </cell>
          <cell r="Z25">
            <v>41</v>
          </cell>
        </row>
        <row r="26">
          <cell r="S26" t="str">
            <v>PD-SENT</v>
          </cell>
          <cell r="T26">
            <v>15</v>
          </cell>
          <cell r="U26">
            <v>5.5</v>
          </cell>
          <cell r="V26" t="str">
            <v>CCN Issued</v>
          </cell>
          <cell r="W26" t="str">
            <v xml:space="preserve">Closedown Stage </v>
          </cell>
          <cell r="X26" t="str">
            <v>Change Completion Notice delivered</v>
          </cell>
          <cell r="Y26" t="str">
            <v>[CMC] Approve CCN</v>
          </cell>
          <cell r="Z26">
            <v>0</v>
          </cell>
        </row>
        <row r="27">
          <cell r="S27" t="str">
            <v>SN-CLSD</v>
          </cell>
          <cell r="T27">
            <v>16</v>
          </cell>
          <cell r="U27">
            <v>6</v>
          </cell>
          <cell r="V27" t="str">
            <v>Closed</v>
          </cell>
          <cell r="W27" t="str">
            <v>Closed</v>
          </cell>
          <cell r="X27" t="str">
            <v>CO closed at SN stage due to expiry of SN or customer cancellation</v>
          </cell>
          <cell r="Y27" t="str">
            <v>N/A - Closed</v>
          </cell>
          <cell r="Z27">
            <v>0</v>
          </cell>
        </row>
        <row r="28">
          <cell r="S28" t="str">
            <v>SN-PNDG</v>
          </cell>
          <cell r="T28">
            <v>10</v>
          </cell>
          <cell r="U28">
            <v>4</v>
          </cell>
          <cell r="V28" t="str">
            <v>SN In Progress</v>
          </cell>
          <cell r="W28" t="str">
            <v>Scope Notice Stage</v>
          </cell>
          <cell r="X28" t="str">
            <v>CO prioritised for delivery of Scope Notification by next available resource</v>
          </cell>
          <cell r="Y28" t="str">
            <v>[XOS] Issue Scope Notification</v>
          </cell>
          <cell r="Z28">
            <v>39</v>
          </cell>
        </row>
        <row r="29">
          <cell r="S29" t="str">
            <v>SN-PROD</v>
          </cell>
          <cell r="T29">
            <v>11</v>
          </cell>
          <cell r="U29">
            <v>4</v>
          </cell>
          <cell r="V29" t="str">
            <v>SN In Progress</v>
          </cell>
          <cell r="W29" t="str">
            <v>Scope Notice Stage</v>
          </cell>
          <cell r="X29" t="str">
            <v>CO allocated to project leader to produce SN report</v>
          </cell>
          <cell r="Y29" t="str">
            <v>[XOS] Issue Scope Notification</v>
          </cell>
          <cell r="Z29">
            <v>39</v>
          </cell>
        </row>
        <row r="30">
          <cell r="S30" t="str">
            <v>SN-SENT</v>
          </cell>
          <cell r="T30">
            <v>12</v>
          </cell>
          <cell r="U30">
            <v>4.5</v>
          </cell>
          <cell r="V30" t="str">
            <v>SN Sent</v>
          </cell>
          <cell r="W30" t="str">
            <v>Scope Notice Stage</v>
          </cell>
          <cell r="X30" t="str">
            <v>SN report sent to customer</v>
          </cell>
          <cell r="Y30" t="str">
            <v>[XOS] Implement Change</v>
          </cell>
          <cell r="Z30">
            <v>41</v>
          </cell>
        </row>
      </sheetData>
      <sheetData sheetId="9" refreshError="1"/>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Business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Infrastructure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services 17-18</v>
          </cell>
          <cell r="E13">
            <v>1</v>
          </cell>
          <cell r="I13" t="str">
            <v>N</v>
          </cell>
        </row>
        <row r="14">
          <cell r="B14" t="str">
            <v>INT_1718_05</v>
          </cell>
          <cell r="C14">
            <v>3060</v>
          </cell>
          <cell r="D14" t="str">
            <v>DN Sales Inbound &amp; GSA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UK Link 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sheetData>
      <sheetData sheetId="11" refreshError="1"/>
      <sheetData sheetId="12" refreshError="1"/>
      <sheetData sheetId="13" refreshError="1"/>
      <sheetData sheetId="14" refreshError="1"/>
      <sheetData sheetId="15">
        <row r="3">
          <cell r="A3" t="str">
            <v>2831.1External</v>
          </cell>
          <cell r="B3" t="str">
            <v>MKT_1617_05</v>
          </cell>
          <cell r="C3">
            <v>2831.1</v>
          </cell>
          <cell r="D3" t="str">
            <v>DCC Day 1 Delivery</v>
          </cell>
          <cell r="E3" t="str">
            <v>Closed</v>
          </cell>
          <cell r="F3" t="str">
            <v>N/A - Closed</v>
          </cell>
          <cell r="G3" t="str">
            <v>N/A</v>
          </cell>
          <cell r="H3" t="str">
            <v>External</v>
          </cell>
          <cell r="I3">
            <v>607.1</v>
          </cell>
          <cell r="J3">
            <v>607.1</v>
          </cell>
          <cell r="K3">
            <v>607.1</v>
          </cell>
          <cell r="L3">
            <v>0</v>
          </cell>
          <cell r="M3">
            <v>0</v>
          </cell>
          <cell r="N3">
            <v>0</v>
          </cell>
          <cell r="O3">
            <v>0</v>
          </cell>
          <cell r="P3">
            <v>0.11</v>
          </cell>
          <cell r="Q3">
            <v>0.89</v>
          </cell>
          <cell r="R3">
            <v>0</v>
          </cell>
          <cell r="S3">
            <v>0</v>
          </cell>
          <cell r="T3">
            <v>0</v>
          </cell>
          <cell r="U3">
            <v>0</v>
          </cell>
          <cell r="V3">
            <v>0</v>
          </cell>
          <cell r="W3">
            <v>0</v>
          </cell>
          <cell r="X3">
            <v>0</v>
          </cell>
          <cell r="Y3" t="str">
            <v>Approved</v>
          </cell>
          <cell r="Z3" t="str">
            <v>-</v>
          </cell>
        </row>
        <row r="4">
          <cell r="A4" t="str">
            <v>2831.1Internal</v>
          </cell>
          <cell r="B4" t="str">
            <v>MKT_1617_05</v>
          </cell>
          <cell r="C4">
            <v>2831.1</v>
          </cell>
          <cell r="D4" t="str">
            <v>DCC Day 1 Delivery</v>
          </cell>
          <cell r="E4" t="str">
            <v>Closed</v>
          </cell>
          <cell r="F4" t="str">
            <v>N/A - Closed</v>
          </cell>
          <cell r="G4" t="str">
            <v>N/A</v>
          </cell>
          <cell r="H4" t="str">
            <v>Internal</v>
          </cell>
          <cell r="I4">
            <v>298.89999999999998</v>
          </cell>
          <cell r="J4">
            <v>298.89999999999998</v>
          </cell>
          <cell r="K4">
            <v>298.89999999999998</v>
          </cell>
          <cell r="L4">
            <v>0</v>
          </cell>
          <cell r="M4">
            <v>0</v>
          </cell>
          <cell r="N4">
            <v>0</v>
          </cell>
          <cell r="O4">
            <v>0</v>
          </cell>
          <cell r="P4">
            <v>0.11</v>
          </cell>
          <cell r="Q4">
            <v>0.89</v>
          </cell>
          <cell r="R4">
            <v>0</v>
          </cell>
          <cell r="S4">
            <v>0</v>
          </cell>
          <cell r="T4">
            <v>0</v>
          </cell>
          <cell r="U4">
            <v>0</v>
          </cell>
          <cell r="V4">
            <v>0</v>
          </cell>
          <cell r="W4">
            <v>0</v>
          </cell>
          <cell r="X4">
            <v>0</v>
          </cell>
          <cell r="Y4" t="str">
            <v>Approved</v>
          </cell>
        </row>
        <row r="5">
          <cell r="A5" t="str">
            <v>2831.1Total</v>
          </cell>
          <cell r="B5" t="str">
            <v>MKT_1617_05</v>
          </cell>
          <cell r="C5">
            <v>2831.1</v>
          </cell>
          <cell r="D5" t="str">
            <v>DCC Day 1 Delivery</v>
          </cell>
          <cell r="E5" t="str">
            <v>Closed</v>
          </cell>
          <cell r="F5" t="str">
            <v>N/A - Closed</v>
          </cell>
          <cell r="G5" t="str">
            <v>N/A</v>
          </cell>
          <cell r="H5" t="str">
            <v>Total</v>
          </cell>
          <cell r="I5">
            <v>906.1</v>
          </cell>
          <cell r="J5">
            <v>906.1</v>
          </cell>
          <cell r="K5">
            <v>906.1</v>
          </cell>
          <cell r="L5">
            <v>0</v>
          </cell>
          <cell r="M5">
            <v>0</v>
          </cell>
          <cell r="N5">
            <v>0</v>
          </cell>
          <cell r="O5">
            <v>0</v>
          </cell>
          <cell r="P5">
            <v>0.11</v>
          </cell>
          <cell r="Q5">
            <v>0.89</v>
          </cell>
          <cell r="R5">
            <v>0</v>
          </cell>
          <cell r="S5">
            <v>0</v>
          </cell>
          <cell r="T5">
            <v>0</v>
          </cell>
          <cell r="U5">
            <v>0</v>
          </cell>
          <cell r="V5">
            <v>0</v>
          </cell>
          <cell r="W5">
            <v>0</v>
          </cell>
          <cell r="X5">
            <v>0</v>
          </cell>
          <cell r="Y5" t="str">
            <v>Approved</v>
          </cell>
        </row>
        <row r="6">
          <cell r="A6" t="str">
            <v>2831.2External [C]</v>
          </cell>
          <cell r="B6" t="str">
            <v>MKT_1617_05</v>
          </cell>
          <cell r="C6">
            <v>2831.2</v>
          </cell>
          <cell r="D6" t="str">
            <v>DCC Day 1 Delivery - DSP Gateway Mechanism Analysis</v>
          </cell>
          <cell r="E6" t="str">
            <v>Closed</v>
          </cell>
          <cell r="F6" t="str">
            <v>N/A - Closed</v>
          </cell>
          <cell r="G6" t="str">
            <v>N/A</v>
          </cell>
          <cell r="H6" t="str">
            <v>External [C]</v>
          </cell>
          <cell r="I6" t="str">
            <v xml:space="preserve"> £-   </v>
          </cell>
          <cell r="J6" t="str">
            <v xml:space="preserve"> £-   </v>
          </cell>
          <cell r="K6" t="str">
            <v xml:space="preserve"> £-   </v>
          </cell>
          <cell r="L6">
            <v>0</v>
          </cell>
          <cell r="M6">
            <v>0</v>
          </cell>
          <cell r="N6">
            <v>0</v>
          </cell>
          <cell r="O6">
            <v>0</v>
          </cell>
          <cell r="P6">
            <v>0.11</v>
          </cell>
          <cell r="Q6">
            <v>0.89</v>
          </cell>
          <cell r="R6">
            <v>0</v>
          </cell>
          <cell r="S6">
            <v>0</v>
          </cell>
          <cell r="T6">
            <v>0</v>
          </cell>
          <cell r="U6">
            <v>0</v>
          </cell>
          <cell r="V6">
            <v>0</v>
          </cell>
          <cell r="W6">
            <v>0</v>
          </cell>
          <cell r="X6">
            <v>0</v>
          </cell>
          <cell r="Y6" t="str">
            <v>Approved</v>
          </cell>
          <cell r="Z6" t="str">
            <v>-</v>
          </cell>
        </row>
        <row r="7">
          <cell r="A7" t="str">
            <v>2831.2Internal [C]</v>
          </cell>
          <cell r="B7" t="str">
            <v>MKT_1617_05</v>
          </cell>
          <cell r="C7">
            <v>2831.2</v>
          </cell>
          <cell r="D7" t="str">
            <v>DCC Day 1 Delivery - DSP Gateway Mechanism Analysis</v>
          </cell>
          <cell r="E7" t="str">
            <v>Closed</v>
          </cell>
          <cell r="F7" t="str">
            <v>N/A - Closed</v>
          </cell>
          <cell r="G7" t="str">
            <v>N/A</v>
          </cell>
          <cell r="H7" t="str">
            <v>Internal [C]</v>
          </cell>
          <cell r="I7" t="str">
            <v xml:space="preserve"> £-   </v>
          </cell>
          <cell r="J7" t="str">
            <v xml:space="preserve"> £-   </v>
          </cell>
          <cell r="K7" t="str">
            <v xml:space="preserve"> £-   </v>
          </cell>
          <cell r="L7">
            <v>0</v>
          </cell>
          <cell r="M7">
            <v>0</v>
          </cell>
          <cell r="N7">
            <v>0</v>
          </cell>
          <cell r="O7">
            <v>0</v>
          </cell>
          <cell r="P7">
            <v>0.11</v>
          </cell>
          <cell r="Q7">
            <v>0.89</v>
          </cell>
          <cell r="R7">
            <v>0</v>
          </cell>
          <cell r="S7">
            <v>0</v>
          </cell>
          <cell r="T7">
            <v>0</v>
          </cell>
          <cell r="U7">
            <v>0</v>
          </cell>
          <cell r="V7">
            <v>0</v>
          </cell>
          <cell r="W7">
            <v>0</v>
          </cell>
          <cell r="X7">
            <v>0</v>
          </cell>
          <cell r="Y7" t="str">
            <v>Approved</v>
          </cell>
        </row>
        <row r="8">
          <cell r="A8" t="str">
            <v>2831.2External [O]</v>
          </cell>
          <cell r="B8" t="str">
            <v>MKT_1617_05</v>
          </cell>
          <cell r="C8">
            <v>2831.2</v>
          </cell>
          <cell r="D8" t="str">
            <v>DCC Day 1 Delivery - DSP Gateway Mechanism Analysis</v>
          </cell>
          <cell r="E8" t="str">
            <v>Closed</v>
          </cell>
          <cell r="F8" t="str">
            <v>N/A - Closed</v>
          </cell>
          <cell r="G8" t="str">
            <v>N/A</v>
          </cell>
          <cell r="H8" t="str">
            <v>External [O]</v>
          </cell>
          <cell r="I8">
            <v>19.399999999999999</v>
          </cell>
          <cell r="J8">
            <v>19.399999999999999</v>
          </cell>
          <cell r="K8">
            <v>19.399999999999999</v>
          </cell>
          <cell r="L8">
            <v>0</v>
          </cell>
          <cell r="M8">
            <v>0</v>
          </cell>
          <cell r="N8">
            <v>0</v>
          </cell>
          <cell r="O8">
            <v>0</v>
          </cell>
          <cell r="P8">
            <v>0.11</v>
          </cell>
          <cell r="Q8">
            <v>0.89</v>
          </cell>
          <cell r="R8">
            <v>0</v>
          </cell>
          <cell r="S8">
            <v>0</v>
          </cell>
          <cell r="T8">
            <v>0</v>
          </cell>
          <cell r="U8">
            <v>0</v>
          </cell>
          <cell r="V8">
            <v>0</v>
          </cell>
          <cell r="W8">
            <v>0</v>
          </cell>
          <cell r="X8">
            <v>0</v>
          </cell>
          <cell r="Y8" t="str">
            <v>Approved</v>
          </cell>
          <cell r="Z8" t="str">
            <v>-</v>
          </cell>
        </row>
        <row r="9">
          <cell r="A9" t="str">
            <v>2831.2Internal [O]</v>
          </cell>
          <cell r="B9" t="str">
            <v>MKT_1617_05</v>
          </cell>
          <cell r="C9">
            <v>2831.2</v>
          </cell>
          <cell r="D9" t="str">
            <v>DCC Day 1 Delivery - DSP Gateway Mechanism Analysis</v>
          </cell>
          <cell r="E9" t="str">
            <v>Closed</v>
          </cell>
          <cell r="F9" t="str">
            <v>N/A - Closed</v>
          </cell>
          <cell r="G9" t="str">
            <v>N/A</v>
          </cell>
          <cell r="H9" t="str">
            <v>Internal [O]</v>
          </cell>
          <cell r="I9">
            <v>30.5</v>
          </cell>
          <cell r="J9">
            <v>30.5</v>
          </cell>
          <cell r="K9">
            <v>30.5</v>
          </cell>
          <cell r="L9">
            <v>0</v>
          </cell>
          <cell r="M9">
            <v>0</v>
          </cell>
          <cell r="N9">
            <v>0</v>
          </cell>
          <cell r="O9">
            <v>0</v>
          </cell>
          <cell r="P9">
            <v>0.11</v>
          </cell>
          <cell r="Q9">
            <v>0.89</v>
          </cell>
          <cell r="R9">
            <v>0</v>
          </cell>
          <cell r="S9">
            <v>0</v>
          </cell>
          <cell r="T9">
            <v>0</v>
          </cell>
          <cell r="U9">
            <v>0</v>
          </cell>
          <cell r="V9">
            <v>0</v>
          </cell>
          <cell r="W9">
            <v>0</v>
          </cell>
          <cell r="X9">
            <v>0</v>
          </cell>
          <cell r="Y9" t="str">
            <v>Approved</v>
          </cell>
        </row>
        <row r="10">
          <cell r="A10" t="str">
            <v>2831.2Total</v>
          </cell>
          <cell r="B10" t="str">
            <v>MKT_1617_05</v>
          </cell>
          <cell r="C10">
            <v>2831.2</v>
          </cell>
          <cell r="D10" t="str">
            <v>DCC Day 1 Delivery - DSP Gateway Mechanism Analysis</v>
          </cell>
          <cell r="E10" t="str">
            <v>Closed</v>
          </cell>
          <cell r="F10" t="str">
            <v>N/A - Closed</v>
          </cell>
          <cell r="G10" t="str">
            <v>N/A</v>
          </cell>
          <cell r="H10" t="str">
            <v>Total</v>
          </cell>
          <cell r="I10">
            <v>49.9</v>
          </cell>
          <cell r="J10">
            <v>49.9</v>
          </cell>
          <cell r="K10">
            <v>49.9</v>
          </cell>
          <cell r="L10">
            <v>0</v>
          </cell>
          <cell r="M10">
            <v>0</v>
          </cell>
          <cell r="N10">
            <v>0</v>
          </cell>
          <cell r="O10">
            <v>0</v>
          </cell>
          <cell r="P10">
            <v>0.11</v>
          </cell>
          <cell r="Q10">
            <v>0.89</v>
          </cell>
          <cell r="R10">
            <v>0</v>
          </cell>
          <cell r="S10">
            <v>0</v>
          </cell>
          <cell r="T10">
            <v>0</v>
          </cell>
          <cell r="U10">
            <v>0</v>
          </cell>
          <cell r="V10">
            <v>0</v>
          </cell>
          <cell r="W10">
            <v>0</v>
          </cell>
          <cell r="X10">
            <v>0</v>
          </cell>
          <cell r="Y10" t="str">
            <v>Approved</v>
          </cell>
        </row>
        <row r="11">
          <cell r="A11" t="str">
            <v>2831.3External</v>
          </cell>
          <cell r="B11" t="str">
            <v>MKT_1718_04</v>
          </cell>
          <cell r="C11">
            <v>2831.3</v>
          </cell>
          <cell r="D11" t="str">
            <v>GTs to become DCC user</v>
          </cell>
          <cell r="E11" t="str">
            <v>On Hold (Change Order Receipt)</v>
          </cell>
          <cell r="F11" t="str">
            <v>[XOS] Send EQR Initial Response</v>
          </cell>
          <cell r="G11" t="str">
            <v>TBC</v>
          </cell>
          <cell r="H11" t="str">
            <v>External</v>
          </cell>
          <cell r="I11" t="str">
            <v xml:space="preserve"> £-   </v>
          </cell>
          <cell r="J11" t="str">
            <v xml:space="preserve"> £-   </v>
          </cell>
          <cell r="K11" t="str">
            <v xml:space="preserve"> £-   </v>
          </cell>
          <cell r="L11">
            <v>0</v>
          </cell>
          <cell r="M11">
            <v>0</v>
          </cell>
          <cell r="N11">
            <v>0</v>
          </cell>
          <cell r="O11">
            <v>0</v>
          </cell>
          <cell r="P11">
            <v>0.11</v>
          </cell>
          <cell r="Q11">
            <v>0.89</v>
          </cell>
          <cell r="R11">
            <v>0</v>
          </cell>
          <cell r="S11">
            <v>0</v>
          </cell>
          <cell r="T11">
            <v>0</v>
          </cell>
          <cell r="U11">
            <v>0</v>
          </cell>
          <cell r="V11">
            <v>0</v>
          </cell>
          <cell r="W11">
            <v>0</v>
          </cell>
          <cell r="X11">
            <v>0</v>
          </cell>
          <cell r="Z11" t="str">
            <v>-</v>
          </cell>
        </row>
        <row r="12">
          <cell r="A12" t="str">
            <v>2831.3Internal</v>
          </cell>
          <cell r="B12" t="str">
            <v>MKT_1718_04</v>
          </cell>
          <cell r="C12">
            <v>2831.3</v>
          </cell>
          <cell r="D12" t="str">
            <v>GTs to become DCC user</v>
          </cell>
          <cell r="E12" t="str">
            <v>On Hold (Change Order Receipt)</v>
          </cell>
          <cell r="F12" t="str">
            <v>[XOS] Send EQR Initial Response</v>
          </cell>
          <cell r="G12" t="str">
            <v>TBC</v>
          </cell>
          <cell r="H12" t="str">
            <v>Internal</v>
          </cell>
          <cell r="I12" t="str">
            <v xml:space="preserve"> £-   </v>
          </cell>
          <cell r="J12" t="str">
            <v xml:space="preserve"> £-   </v>
          </cell>
          <cell r="K12" t="str">
            <v xml:space="preserve"> £-   </v>
          </cell>
          <cell r="L12">
            <v>0</v>
          </cell>
          <cell r="M12">
            <v>0</v>
          </cell>
          <cell r="N12">
            <v>0</v>
          </cell>
          <cell r="O12">
            <v>0</v>
          </cell>
          <cell r="P12">
            <v>0.11</v>
          </cell>
          <cell r="Q12">
            <v>0.89</v>
          </cell>
          <cell r="R12">
            <v>0</v>
          </cell>
          <cell r="S12">
            <v>0</v>
          </cell>
          <cell r="T12">
            <v>0</v>
          </cell>
          <cell r="U12">
            <v>0</v>
          </cell>
          <cell r="V12">
            <v>0</v>
          </cell>
          <cell r="W12">
            <v>0</v>
          </cell>
          <cell r="X12">
            <v>0</v>
          </cell>
          <cell r="Z12" t="str">
            <v>-</v>
          </cell>
        </row>
        <row r="13">
          <cell r="A13" t="str">
            <v>2831.3Total</v>
          </cell>
          <cell r="B13" t="str">
            <v>MKT_1718_04</v>
          </cell>
          <cell r="C13">
            <v>2831.3</v>
          </cell>
          <cell r="D13" t="str">
            <v>GTs to become DCC user</v>
          </cell>
          <cell r="E13" t="str">
            <v>On Hold (Change Order Receipt)</v>
          </cell>
          <cell r="F13" t="str">
            <v>[XOS] Send EQR Initial Response</v>
          </cell>
          <cell r="G13" t="str">
            <v>TBC</v>
          </cell>
          <cell r="H13" t="str">
            <v>Total</v>
          </cell>
          <cell r="I13" t="str">
            <v xml:space="preserve"> £-   </v>
          </cell>
          <cell r="J13" t="str">
            <v xml:space="preserve"> £-   </v>
          </cell>
          <cell r="K13" t="str">
            <v xml:space="preserve"> £-   </v>
          </cell>
          <cell r="L13">
            <v>0</v>
          </cell>
          <cell r="M13">
            <v>0</v>
          </cell>
          <cell r="N13">
            <v>0</v>
          </cell>
          <cell r="O13">
            <v>0</v>
          </cell>
          <cell r="P13">
            <v>0.11</v>
          </cell>
          <cell r="Q13">
            <v>0.89</v>
          </cell>
          <cell r="R13">
            <v>0</v>
          </cell>
          <cell r="S13">
            <v>0</v>
          </cell>
          <cell r="T13">
            <v>0</v>
          </cell>
          <cell r="U13">
            <v>0</v>
          </cell>
          <cell r="V13">
            <v>0</v>
          </cell>
          <cell r="W13">
            <v>0</v>
          </cell>
          <cell r="X13">
            <v>0</v>
          </cell>
        </row>
        <row r="14">
          <cell r="A14" t="str">
            <v>2831.5External</v>
          </cell>
          <cell r="B14" t="str">
            <v>MKT_1718_04</v>
          </cell>
          <cell r="C14">
            <v>2831.5</v>
          </cell>
          <cell r="D14" t="str">
            <v>DCC Day 1 Testing and Trialling support</v>
          </cell>
          <cell r="E14" t="str">
            <v>Delivery Stage</v>
          </cell>
          <cell r="F14" t="str">
            <v>[XOS] Issue CCN</v>
          </cell>
          <cell r="G14">
            <v>43024</v>
          </cell>
          <cell r="H14" t="str">
            <v>External</v>
          </cell>
          <cell r="I14">
            <v>537</v>
          </cell>
          <cell r="J14">
            <v>434</v>
          </cell>
          <cell r="K14">
            <v>359</v>
          </cell>
          <cell r="L14">
            <v>0</v>
          </cell>
          <cell r="M14">
            <v>75</v>
          </cell>
          <cell r="N14">
            <v>0</v>
          </cell>
          <cell r="O14">
            <v>0</v>
          </cell>
          <cell r="P14">
            <v>0</v>
          </cell>
          <cell r="Q14">
            <v>1</v>
          </cell>
          <cell r="R14">
            <v>0</v>
          </cell>
          <cell r="S14">
            <v>0</v>
          </cell>
          <cell r="T14">
            <v>0</v>
          </cell>
          <cell r="U14">
            <v>0</v>
          </cell>
          <cell r="V14">
            <v>0</v>
          </cell>
          <cell r="W14">
            <v>0</v>
          </cell>
          <cell r="X14">
            <v>0</v>
          </cell>
          <cell r="Z14" t="str">
            <v>Project is now in closedown</v>
          </cell>
        </row>
        <row r="15">
          <cell r="A15" t="str">
            <v>2831.5Internal</v>
          </cell>
          <cell r="B15" t="str">
            <v>MKT_1718_04</v>
          </cell>
          <cell r="C15">
            <v>2831.5</v>
          </cell>
          <cell r="D15" t="str">
            <v>DCC Day 1 Testing and Trialling support</v>
          </cell>
          <cell r="E15" t="str">
            <v>Delivery Stage</v>
          </cell>
          <cell r="F15" t="str">
            <v>[XOS] Issue CCN</v>
          </cell>
          <cell r="G15">
            <v>43024</v>
          </cell>
          <cell r="H15" t="str">
            <v>Internal</v>
          </cell>
          <cell r="I15">
            <v>96</v>
          </cell>
          <cell r="J15">
            <v>87</v>
          </cell>
          <cell r="K15">
            <v>87</v>
          </cell>
          <cell r="L15">
            <v>0</v>
          </cell>
          <cell r="M15">
            <v>0</v>
          </cell>
          <cell r="N15">
            <v>0</v>
          </cell>
          <cell r="O15">
            <v>0</v>
          </cell>
          <cell r="P15">
            <v>0</v>
          </cell>
          <cell r="Q15">
            <v>1</v>
          </cell>
          <cell r="R15">
            <v>0</v>
          </cell>
          <cell r="S15">
            <v>0</v>
          </cell>
          <cell r="T15">
            <v>0</v>
          </cell>
          <cell r="U15">
            <v>0</v>
          </cell>
          <cell r="V15">
            <v>0</v>
          </cell>
          <cell r="W15">
            <v>0</v>
          </cell>
          <cell r="X15">
            <v>0</v>
          </cell>
        </row>
        <row r="16">
          <cell r="A16" t="str">
            <v>2831.5Total</v>
          </cell>
          <cell r="B16" t="str">
            <v>MKT_1718_04</v>
          </cell>
          <cell r="C16">
            <v>2831.5</v>
          </cell>
          <cell r="D16" t="str">
            <v>DCC Day 1 Testing and Trialling support</v>
          </cell>
          <cell r="E16" t="str">
            <v>Delivery Stage</v>
          </cell>
          <cell r="F16" t="str">
            <v>[XOS] Issue CCN</v>
          </cell>
          <cell r="G16">
            <v>43024</v>
          </cell>
          <cell r="H16" t="str">
            <v>Total</v>
          </cell>
          <cell r="I16">
            <v>633</v>
          </cell>
          <cell r="J16">
            <v>521</v>
          </cell>
          <cell r="K16">
            <v>446</v>
          </cell>
          <cell r="L16">
            <v>0</v>
          </cell>
          <cell r="M16">
            <v>75</v>
          </cell>
          <cell r="N16">
            <v>0</v>
          </cell>
          <cell r="O16">
            <v>0</v>
          </cell>
          <cell r="P16">
            <v>0</v>
          </cell>
          <cell r="Q16">
            <v>1</v>
          </cell>
          <cell r="R16">
            <v>0</v>
          </cell>
          <cell r="S16">
            <v>0</v>
          </cell>
          <cell r="T16">
            <v>0</v>
          </cell>
          <cell r="U16">
            <v>0</v>
          </cell>
          <cell r="V16">
            <v>0</v>
          </cell>
          <cell r="W16">
            <v>0</v>
          </cell>
          <cell r="X16">
            <v>0</v>
          </cell>
        </row>
        <row r="17">
          <cell r="A17" t="str">
            <v>2831.4External</v>
          </cell>
          <cell r="B17" t="str">
            <v>MKT_1617_05</v>
          </cell>
          <cell r="C17">
            <v>2831.4</v>
          </cell>
          <cell r="D17" t="str">
            <v>DSP Gateway Mechanism Delivery</v>
          </cell>
          <cell r="E17" t="str">
            <v>Delivery Stage</v>
          </cell>
          <cell r="F17" t="str">
            <v>[XOS] Issue CCN</v>
          </cell>
          <cell r="G17">
            <v>43024</v>
          </cell>
          <cell r="H17" t="str">
            <v>External</v>
          </cell>
          <cell r="I17">
            <v>519</v>
          </cell>
          <cell r="J17">
            <v>498.2</v>
          </cell>
          <cell r="K17">
            <v>498.2</v>
          </cell>
          <cell r="L17">
            <v>0</v>
          </cell>
          <cell r="M17">
            <v>0</v>
          </cell>
          <cell r="N17">
            <v>0</v>
          </cell>
          <cell r="O17">
            <v>0</v>
          </cell>
          <cell r="P17">
            <v>0.11</v>
          </cell>
          <cell r="Q17">
            <v>0.89</v>
          </cell>
          <cell r="R17">
            <v>0</v>
          </cell>
          <cell r="S17">
            <v>0</v>
          </cell>
          <cell r="T17">
            <v>0</v>
          </cell>
          <cell r="U17">
            <v>0</v>
          </cell>
          <cell r="V17">
            <v>0</v>
          </cell>
          <cell r="W17">
            <v>0</v>
          </cell>
          <cell r="X17">
            <v>0</v>
          </cell>
          <cell r="Z17" t="str">
            <v>Project is now in closedown</v>
          </cell>
        </row>
        <row r="18">
          <cell r="A18" t="str">
            <v>2831.4Internal</v>
          </cell>
          <cell r="B18" t="str">
            <v>MKT_1617_05</v>
          </cell>
          <cell r="C18">
            <v>2831.4</v>
          </cell>
          <cell r="D18" t="str">
            <v>DSP Gateway Mechanism Delivery</v>
          </cell>
          <cell r="E18" t="str">
            <v>Delivery Stage</v>
          </cell>
          <cell r="F18" t="str">
            <v>[XOS] Issue CCN</v>
          </cell>
          <cell r="G18">
            <v>43024</v>
          </cell>
          <cell r="H18" t="str">
            <v>Internal</v>
          </cell>
          <cell r="I18">
            <v>81</v>
          </cell>
          <cell r="J18">
            <v>81.8</v>
          </cell>
          <cell r="K18">
            <v>81.8</v>
          </cell>
          <cell r="L18">
            <v>0</v>
          </cell>
          <cell r="M18">
            <v>0</v>
          </cell>
          <cell r="N18">
            <v>0</v>
          </cell>
          <cell r="O18">
            <v>0</v>
          </cell>
          <cell r="P18">
            <v>0.11</v>
          </cell>
          <cell r="Q18">
            <v>0.89</v>
          </cell>
          <cell r="R18">
            <v>0</v>
          </cell>
          <cell r="S18">
            <v>0</v>
          </cell>
          <cell r="T18">
            <v>0</v>
          </cell>
          <cell r="U18">
            <v>0</v>
          </cell>
          <cell r="V18">
            <v>0</v>
          </cell>
          <cell r="W18">
            <v>0</v>
          </cell>
          <cell r="X18">
            <v>0</v>
          </cell>
        </row>
        <row r="19">
          <cell r="A19" t="str">
            <v>2831.4Total</v>
          </cell>
          <cell r="B19" t="str">
            <v>MKT_1617_05</v>
          </cell>
          <cell r="C19">
            <v>2831.4</v>
          </cell>
          <cell r="D19" t="str">
            <v>DSP Gateway Mechanism Delivery</v>
          </cell>
          <cell r="E19" t="str">
            <v>Delivery Stage</v>
          </cell>
          <cell r="F19" t="str">
            <v>[XOS] Issue CCN</v>
          </cell>
          <cell r="G19">
            <v>43024</v>
          </cell>
          <cell r="H19" t="str">
            <v>Total</v>
          </cell>
          <cell r="I19">
            <v>600</v>
          </cell>
          <cell r="J19">
            <v>580</v>
          </cell>
          <cell r="K19">
            <v>580</v>
          </cell>
          <cell r="L19">
            <v>0</v>
          </cell>
          <cell r="M19">
            <v>0</v>
          </cell>
          <cell r="N19">
            <v>0</v>
          </cell>
          <cell r="O19">
            <v>0</v>
          </cell>
          <cell r="P19">
            <v>0.11</v>
          </cell>
          <cell r="Q19">
            <v>0.89</v>
          </cell>
          <cell r="R19">
            <v>0</v>
          </cell>
          <cell r="S19">
            <v>0</v>
          </cell>
          <cell r="T19">
            <v>0</v>
          </cell>
          <cell r="U19">
            <v>0</v>
          </cell>
          <cell r="V19">
            <v>0</v>
          </cell>
          <cell r="W19">
            <v>0</v>
          </cell>
          <cell r="X19">
            <v>0</v>
          </cell>
        </row>
        <row r="20">
          <cell r="A20" t="str">
            <v>3457External</v>
          </cell>
          <cell r="B20" t="str">
            <v>MKT_1617_03</v>
          </cell>
          <cell r="C20">
            <v>3457</v>
          </cell>
          <cell r="D20" t="str">
            <v xml:space="preserve">Solution to Meet Obligations of MOD 425V &amp; 455 </v>
          </cell>
          <cell r="E20" t="str">
            <v>Delivery Stage</v>
          </cell>
          <cell r="F20" t="str">
            <v>[XOS] Issue CCN</v>
          </cell>
          <cell r="G20">
            <v>43310</v>
          </cell>
          <cell r="H20" t="str">
            <v>External</v>
          </cell>
          <cell r="I20">
            <v>94.6</v>
          </cell>
          <cell r="J20">
            <v>52.8</v>
          </cell>
          <cell r="K20">
            <v>52.8</v>
          </cell>
          <cell r="L20">
            <v>0</v>
          </cell>
          <cell r="M20">
            <v>0</v>
          </cell>
          <cell r="N20">
            <v>0</v>
          </cell>
          <cell r="O20">
            <v>0</v>
          </cell>
          <cell r="P20">
            <v>0</v>
          </cell>
          <cell r="Q20">
            <v>1</v>
          </cell>
          <cell r="R20">
            <v>0</v>
          </cell>
          <cell r="S20">
            <v>0</v>
          </cell>
          <cell r="T20">
            <v>0</v>
          </cell>
          <cell r="U20">
            <v>0</v>
          </cell>
          <cell r="V20">
            <v>0</v>
          </cell>
          <cell r="W20">
            <v>0</v>
          </cell>
          <cell r="X20">
            <v>0</v>
          </cell>
          <cell r="Z20" t="str">
            <v xml:space="preserve">Project delivered, awaiting approval from Networks to close </v>
          </cell>
        </row>
        <row r="21">
          <cell r="A21" t="str">
            <v>3457Internal</v>
          </cell>
          <cell r="B21" t="str">
            <v>MKT_1617_03</v>
          </cell>
          <cell r="C21">
            <v>3457</v>
          </cell>
          <cell r="D21" t="str">
            <v xml:space="preserve">Solution to Meet Obligations of MOD 425V &amp; 455 </v>
          </cell>
          <cell r="E21" t="str">
            <v>Delivery Stage</v>
          </cell>
          <cell r="F21" t="str">
            <v>[XOS] Issue CCN</v>
          </cell>
          <cell r="G21">
            <v>43310</v>
          </cell>
          <cell r="H21" t="str">
            <v>Internal</v>
          </cell>
          <cell r="I21">
            <v>67.400000000000006</v>
          </cell>
          <cell r="J21">
            <v>67.8</v>
          </cell>
          <cell r="K21">
            <v>67.8</v>
          </cell>
          <cell r="L21">
            <v>0</v>
          </cell>
          <cell r="M21">
            <v>0</v>
          </cell>
          <cell r="N21">
            <v>0</v>
          </cell>
          <cell r="O21">
            <v>0</v>
          </cell>
          <cell r="P21">
            <v>0</v>
          </cell>
          <cell r="Q21">
            <v>1</v>
          </cell>
          <cell r="R21">
            <v>0</v>
          </cell>
          <cell r="S21">
            <v>0</v>
          </cell>
          <cell r="T21">
            <v>0</v>
          </cell>
          <cell r="U21">
            <v>0</v>
          </cell>
          <cell r="V21">
            <v>0</v>
          </cell>
          <cell r="W21">
            <v>0</v>
          </cell>
          <cell r="X21">
            <v>0</v>
          </cell>
        </row>
        <row r="22">
          <cell r="A22" t="str">
            <v>3457Total</v>
          </cell>
          <cell r="B22" t="str">
            <v>MKT_1617_03</v>
          </cell>
          <cell r="C22">
            <v>3457</v>
          </cell>
          <cell r="D22" t="str">
            <v xml:space="preserve">Solution to Meet Obligations of MOD 425V &amp; 455 </v>
          </cell>
          <cell r="E22" t="str">
            <v>Delivery Stage</v>
          </cell>
          <cell r="F22" t="str">
            <v>[XOS] Issue CCN</v>
          </cell>
          <cell r="G22">
            <v>43310</v>
          </cell>
          <cell r="H22" t="str">
            <v>Total</v>
          </cell>
          <cell r="I22">
            <v>162</v>
          </cell>
          <cell r="J22">
            <v>120.5</v>
          </cell>
          <cell r="K22">
            <v>120.5</v>
          </cell>
          <cell r="L22">
            <v>0</v>
          </cell>
          <cell r="M22">
            <v>0</v>
          </cell>
          <cell r="N22">
            <v>0</v>
          </cell>
          <cell r="O22">
            <v>0</v>
          </cell>
          <cell r="P22">
            <v>0</v>
          </cell>
          <cell r="Q22">
            <v>1</v>
          </cell>
          <cell r="R22">
            <v>0</v>
          </cell>
          <cell r="S22">
            <v>0</v>
          </cell>
          <cell r="T22">
            <v>0</v>
          </cell>
          <cell r="U22">
            <v>0</v>
          </cell>
          <cell r="V22">
            <v>0</v>
          </cell>
          <cell r="W22">
            <v>0</v>
          </cell>
          <cell r="X22">
            <v>0</v>
          </cell>
        </row>
        <row r="23">
          <cell r="A23" t="str">
            <v>2949External</v>
          </cell>
          <cell r="B23" t="str">
            <v>MKT_1617_03</v>
          </cell>
          <cell r="C23">
            <v>2949</v>
          </cell>
          <cell r="D23" t="str">
            <v>UNC Mod 458 Seasonal LDZ Capacity Rights</v>
          </cell>
          <cell r="E23" t="str">
            <v>Delivery Stage</v>
          </cell>
          <cell r="F23" t="str">
            <v>[XOS] Implement Change</v>
          </cell>
          <cell r="G23">
            <v>42887</v>
          </cell>
          <cell r="H23" t="str">
            <v>External</v>
          </cell>
          <cell r="I23">
            <v>33.299999999999997</v>
          </cell>
          <cell r="J23">
            <v>9.8000000000000007</v>
          </cell>
          <cell r="K23">
            <v>9</v>
          </cell>
          <cell r="L23">
            <v>0.75</v>
          </cell>
          <cell r="M23">
            <v>0</v>
          </cell>
          <cell r="N23">
            <v>0</v>
          </cell>
          <cell r="O23">
            <v>0</v>
          </cell>
          <cell r="P23">
            <v>0</v>
          </cell>
          <cell r="Q23">
            <v>1</v>
          </cell>
          <cell r="R23">
            <v>0</v>
          </cell>
          <cell r="S23">
            <v>0</v>
          </cell>
          <cell r="T23">
            <v>0</v>
          </cell>
          <cell r="U23">
            <v>0</v>
          </cell>
          <cell r="V23">
            <v>0.75</v>
          </cell>
          <cell r="W23">
            <v>0</v>
          </cell>
          <cell r="X23">
            <v>0</v>
          </cell>
          <cell r="Z23" t="str">
            <v xml:space="preserve">External spend lower than expected due to receiving fewer contract requests than forecast. Monitoring until new UKLP. </v>
          </cell>
        </row>
        <row r="24">
          <cell r="A24" t="str">
            <v>2949Internal</v>
          </cell>
          <cell r="B24" t="str">
            <v>MKT_1617_03</v>
          </cell>
          <cell r="C24">
            <v>2949</v>
          </cell>
          <cell r="D24" t="str">
            <v>UNC Mod 458 Seasonal LDZ Capacity Rights</v>
          </cell>
          <cell r="E24" t="str">
            <v>Delivery Stage</v>
          </cell>
          <cell r="F24" t="str">
            <v>[XOS] Implement Change</v>
          </cell>
          <cell r="G24">
            <v>42887</v>
          </cell>
          <cell r="H24" t="str">
            <v>Internal</v>
          </cell>
          <cell r="I24">
            <v>25.7</v>
          </cell>
          <cell r="J24">
            <v>23.2</v>
          </cell>
          <cell r="K24">
            <v>22.7</v>
          </cell>
          <cell r="L24">
            <v>0</v>
          </cell>
          <cell r="M24">
            <v>0.5</v>
          </cell>
          <cell r="N24">
            <v>0</v>
          </cell>
          <cell r="O24">
            <v>0</v>
          </cell>
          <cell r="P24">
            <v>0</v>
          </cell>
          <cell r="Q24">
            <v>1</v>
          </cell>
          <cell r="R24">
            <v>0</v>
          </cell>
          <cell r="S24">
            <v>0</v>
          </cell>
          <cell r="T24">
            <v>0</v>
          </cell>
          <cell r="U24">
            <v>0</v>
          </cell>
          <cell r="V24">
            <v>0</v>
          </cell>
          <cell r="W24">
            <v>0</v>
          </cell>
          <cell r="X24">
            <v>0</v>
          </cell>
        </row>
        <row r="25">
          <cell r="A25" t="str">
            <v>2949Total</v>
          </cell>
          <cell r="B25" t="str">
            <v>MKT_1617_03</v>
          </cell>
          <cell r="C25">
            <v>2949</v>
          </cell>
          <cell r="D25" t="str">
            <v>UNC Mod 458 Seasonal LDZ Capacity Rights</v>
          </cell>
          <cell r="E25" t="str">
            <v>Delivery Stage</v>
          </cell>
          <cell r="F25" t="str">
            <v>[XOS] Implement Change</v>
          </cell>
          <cell r="G25">
            <v>42887</v>
          </cell>
          <cell r="H25" t="str">
            <v>Total</v>
          </cell>
          <cell r="I25">
            <v>59</v>
          </cell>
          <cell r="J25">
            <v>33</v>
          </cell>
          <cell r="K25">
            <v>31.7</v>
          </cell>
          <cell r="L25">
            <v>0.75</v>
          </cell>
          <cell r="M25">
            <v>0.5</v>
          </cell>
          <cell r="N25">
            <v>0</v>
          </cell>
          <cell r="O25">
            <v>0</v>
          </cell>
          <cell r="P25">
            <v>0</v>
          </cell>
          <cell r="Q25">
            <v>1</v>
          </cell>
          <cell r="R25">
            <v>0</v>
          </cell>
          <cell r="S25">
            <v>0</v>
          </cell>
          <cell r="T25">
            <v>0</v>
          </cell>
          <cell r="U25">
            <v>0</v>
          </cell>
          <cell r="V25">
            <v>0.75</v>
          </cell>
          <cell r="W25">
            <v>0</v>
          </cell>
          <cell r="X25">
            <v>0</v>
          </cell>
        </row>
        <row r="26">
          <cell r="A26" t="str">
            <v>3995External</v>
          </cell>
          <cell r="B26" t="str">
            <v>MKT_1718_01</v>
          </cell>
          <cell r="C26">
            <v>3995</v>
          </cell>
          <cell r="D26" t="str">
            <v>TRAS Tip-off Hotline Data Provision</v>
          </cell>
          <cell r="E26" t="str">
            <v xml:space="preserve">Closedown Stage </v>
          </cell>
          <cell r="F26" t="str">
            <v>[CMC] Approve CCN</v>
          </cell>
          <cell r="G26" t="str">
            <v>N/A</v>
          </cell>
          <cell r="H26" t="str">
            <v>External</v>
          </cell>
          <cell r="I26">
            <v>9.6999999999999993</v>
          </cell>
          <cell r="J26">
            <v>9.6999999999999993</v>
          </cell>
          <cell r="K26">
            <v>9</v>
          </cell>
          <cell r="L26">
            <v>0.7</v>
          </cell>
          <cell r="M26">
            <v>0</v>
          </cell>
          <cell r="N26">
            <v>0</v>
          </cell>
          <cell r="O26">
            <v>0</v>
          </cell>
          <cell r="P26">
            <v>0</v>
          </cell>
          <cell r="Q26">
            <v>1</v>
          </cell>
          <cell r="R26">
            <v>0</v>
          </cell>
          <cell r="S26">
            <v>0</v>
          </cell>
          <cell r="T26">
            <v>0</v>
          </cell>
          <cell r="U26">
            <v>0</v>
          </cell>
          <cell r="V26">
            <v>0.7</v>
          </cell>
          <cell r="W26">
            <v>0</v>
          </cell>
          <cell r="X26">
            <v>0</v>
          </cell>
          <cell r="Y26" t="str">
            <v>Sent</v>
          </cell>
          <cell r="Z26" t="str">
            <v xml:space="preserve">Service is now  active, will run until UKLP implementation. </v>
          </cell>
        </row>
        <row r="27">
          <cell r="A27" t="str">
            <v>3995Internal</v>
          </cell>
          <cell r="B27" t="str">
            <v>MKT_1718_01</v>
          </cell>
          <cell r="C27">
            <v>3995</v>
          </cell>
          <cell r="D27" t="str">
            <v>TRAS Tip-off Hotline Data Provision</v>
          </cell>
          <cell r="E27" t="str">
            <v xml:space="preserve">Closedown Stage </v>
          </cell>
          <cell r="F27" t="str">
            <v>[CMC] Approve CCN</v>
          </cell>
          <cell r="G27" t="str">
            <v>N/A</v>
          </cell>
          <cell r="H27" t="str">
            <v>Internal</v>
          </cell>
          <cell r="I27">
            <v>3.1</v>
          </cell>
          <cell r="J27">
            <v>2.2999999999999998</v>
          </cell>
          <cell r="K27">
            <v>2.2999999999999998</v>
          </cell>
          <cell r="L27">
            <v>0</v>
          </cell>
          <cell r="M27">
            <v>0</v>
          </cell>
          <cell r="N27">
            <v>0</v>
          </cell>
          <cell r="O27">
            <v>0</v>
          </cell>
          <cell r="P27">
            <v>0</v>
          </cell>
          <cell r="Q27">
            <v>1</v>
          </cell>
          <cell r="R27">
            <v>0</v>
          </cell>
          <cell r="S27">
            <v>0</v>
          </cell>
          <cell r="T27">
            <v>0</v>
          </cell>
          <cell r="U27">
            <v>0</v>
          </cell>
          <cell r="V27">
            <v>0</v>
          </cell>
          <cell r="W27">
            <v>0</v>
          </cell>
          <cell r="X27">
            <v>0</v>
          </cell>
          <cell r="Y27" t="str">
            <v>Sent</v>
          </cell>
        </row>
        <row r="28">
          <cell r="A28" t="str">
            <v>3995Total</v>
          </cell>
          <cell r="B28" t="str">
            <v>MKT_1718_01</v>
          </cell>
          <cell r="C28">
            <v>3995</v>
          </cell>
          <cell r="D28" t="str">
            <v>TRAS Tip-off Hotline Data Provision</v>
          </cell>
          <cell r="E28" t="str">
            <v xml:space="preserve">Closedown Stage </v>
          </cell>
          <cell r="F28" t="str">
            <v>[CMC] Approve CCN</v>
          </cell>
          <cell r="G28" t="str">
            <v>N/A</v>
          </cell>
          <cell r="H28" t="str">
            <v>Total</v>
          </cell>
          <cell r="I28">
            <v>12.8</v>
          </cell>
          <cell r="J28">
            <v>12</v>
          </cell>
          <cell r="K28">
            <v>11.3</v>
          </cell>
          <cell r="L28">
            <v>0.7</v>
          </cell>
          <cell r="M28">
            <v>0</v>
          </cell>
          <cell r="N28">
            <v>0</v>
          </cell>
          <cell r="O28">
            <v>0</v>
          </cell>
          <cell r="P28">
            <v>0</v>
          </cell>
          <cell r="Q28">
            <v>1</v>
          </cell>
          <cell r="R28">
            <v>0</v>
          </cell>
          <cell r="S28">
            <v>0</v>
          </cell>
          <cell r="T28">
            <v>0</v>
          </cell>
          <cell r="U28">
            <v>0</v>
          </cell>
          <cell r="V28">
            <v>0.7</v>
          </cell>
          <cell r="W28">
            <v>0</v>
          </cell>
          <cell r="X28">
            <v>0</v>
          </cell>
          <cell r="Y28" t="str">
            <v>Sent</v>
          </cell>
        </row>
        <row r="29">
          <cell r="A29" t="str">
            <v>4053External</v>
          </cell>
          <cell r="B29" t="str">
            <v>MKT_1718_02</v>
          </cell>
          <cell r="C29">
            <v>4053</v>
          </cell>
          <cell r="D29" t="str">
            <v>Options Analysis for Sustaining Gemini</v>
          </cell>
          <cell r="E29" t="str">
            <v>Delivery Stage</v>
          </cell>
          <cell r="F29" t="str">
            <v>[XOS] Implement Change</v>
          </cell>
          <cell r="G29">
            <v>42867</v>
          </cell>
          <cell r="H29" t="str">
            <v>External</v>
          </cell>
          <cell r="I29">
            <v>148.1</v>
          </cell>
          <cell r="J29">
            <v>136.53</v>
          </cell>
          <cell r="K29">
            <v>102.69199999999999</v>
          </cell>
          <cell r="L29">
            <v>28.954000000000001</v>
          </cell>
          <cell r="M29">
            <v>4.8840000000000003</v>
          </cell>
          <cell r="N29">
            <v>0</v>
          </cell>
          <cell r="O29">
            <v>0</v>
          </cell>
          <cell r="P29">
            <v>1</v>
          </cell>
          <cell r="Q29">
            <v>0</v>
          </cell>
          <cell r="R29">
            <v>0</v>
          </cell>
          <cell r="S29">
            <v>0</v>
          </cell>
          <cell r="T29">
            <v>0</v>
          </cell>
          <cell r="U29">
            <v>28.954000000000001</v>
          </cell>
          <cell r="V29">
            <v>0</v>
          </cell>
          <cell r="W29">
            <v>0</v>
          </cell>
          <cell r="X29">
            <v>0</v>
          </cell>
          <cell r="Z29" t="str">
            <v xml:space="preserve">Option 9.2 in BER was authorised. </v>
          </cell>
        </row>
        <row r="30">
          <cell r="A30" t="str">
            <v>4053Internal</v>
          </cell>
          <cell r="B30" t="str">
            <v>MKT_1718_02</v>
          </cell>
          <cell r="C30">
            <v>4053</v>
          </cell>
          <cell r="D30" t="str">
            <v>Options Analysis for Sustaining Gemini</v>
          </cell>
          <cell r="E30" t="str">
            <v>Delivery Stage</v>
          </cell>
          <cell r="F30" t="str">
            <v>[XOS] Implement Change</v>
          </cell>
          <cell r="G30">
            <v>42867</v>
          </cell>
          <cell r="H30" t="str">
            <v>Internal</v>
          </cell>
          <cell r="I30">
            <v>61.219000000000001</v>
          </cell>
          <cell r="J30">
            <v>49.947000000000003</v>
          </cell>
          <cell r="K30">
            <v>35.692999999999998</v>
          </cell>
          <cell r="L30">
            <v>8.0619999999999994</v>
          </cell>
          <cell r="M30">
            <v>6.1920000000000002</v>
          </cell>
          <cell r="N30">
            <v>0</v>
          </cell>
          <cell r="O30">
            <v>0</v>
          </cell>
          <cell r="P30">
            <v>1</v>
          </cell>
          <cell r="Q30">
            <v>0</v>
          </cell>
          <cell r="R30">
            <v>0</v>
          </cell>
          <cell r="S30">
            <v>0</v>
          </cell>
          <cell r="T30">
            <v>0</v>
          </cell>
          <cell r="U30">
            <v>8.0619999999999994</v>
          </cell>
          <cell r="V30">
            <v>0</v>
          </cell>
          <cell r="W30">
            <v>0</v>
          </cell>
          <cell r="X30">
            <v>0</v>
          </cell>
        </row>
        <row r="31">
          <cell r="A31" t="str">
            <v>4053Total</v>
          </cell>
          <cell r="B31" t="str">
            <v>MKT_1718_02</v>
          </cell>
          <cell r="C31">
            <v>4053</v>
          </cell>
          <cell r="D31" t="str">
            <v>Options Analysis for Sustaining Gemini</v>
          </cell>
          <cell r="E31" t="str">
            <v>Delivery Stage</v>
          </cell>
          <cell r="F31" t="str">
            <v>[XOS] Implement Change</v>
          </cell>
          <cell r="G31">
            <v>42867</v>
          </cell>
          <cell r="H31" t="str">
            <v>Total</v>
          </cell>
          <cell r="I31">
            <v>209.31899999999999</v>
          </cell>
          <cell r="J31">
            <v>186.477</v>
          </cell>
          <cell r="K31">
            <v>138.38499999999999</v>
          </cell>
          <cell r="L31">
            <v>37.015999999999998</v>
          </cell>
          <cell r="M31">
            <v>11.076000000000001</v>
          </cell>
          <cell r="N31">
            <v>0</v>
          </cell>
          <cell r="O31">
            <v>0</v>
          </cell>
          <cell r="P31">
            <v>1</v>
          </cell>
          <cell r="Q31">
            <v>0</v>
          </cell>
          <cell r="R31">
            <v>0</v>
          </cell>
          <cell r="S31">
            <v>0</v>
          </cell>
          <cell r="T31">
            <v>0</v>
          </cell>
          <cell r="U31">
            <v>37.015999999999998</v>
          </cell>
          <cell r="V31">
            <v>0</v>
          </cell>
          <cell r="W31">
            <v>0</v>
          </cell>
          <cell r="X31">
            <v>0</v>
          </cell>
        </row>
        <row r="32">
          <cell r="A32" t="str">
            <v>3991External</v>
          </cell>
          <cell r="B32" t="str">
            <v>MKT_1718_01</v>
          </cell>
          <cell r="C32">
            <v>3991</v>
          </cell>
          <cell r="D32" t="str">
            <v xml:space="preserve">Pafa Administrator Role </v>
          </cell>
          <cell r="E32" t="str">
            <v>Delivery Stage</v>
          </cell>
          <cell r="F32" t="str">
            <v>[XOS] Implement Change</v>
          </cell>
          <cell r="G32">
            <v>42907</v>
          </cell>
          <cell r="H32" t="str">
            <v>External</v>
          </cell>
          <cell r="I32">
            <v>15</v>
          </cell>
          <cell r="J32">
            <v>2</v>
          </cell>
          <cell r="K32">
            <v>2</v>
          </cell>
          <cell r="L32">
            <v>0</v>
          </cell>
          <cell r="M32">
            <v>0</v>
          </cell>
          <cell r="N32">
            <v>0</v>
          </cell>
          <cell r="O32">
            <v>0</v>
          </cell>
          <cell r="P32">
            <v>0</v>
          </cell>
          <cell r="Q32">
            <v>1</v>
          </cell>
          <cell r="R32">
            <v>0</v>
          </cell>
          <cell r="S32">
            <v>0</v>
          </cell>
          <cell r="T32">
            <v>0</v>
          </cell>
          <cell r="U32">
            <v>0</v>
          </cell>
          <cell r="V32">
            <v>0</v>
          </cell>
          <cell r="W32">
            <v>0</v>
          </cell>
          <cell r="X32">
            <v>0</v>
          </cell>
          <cell r="Z32" t="str">
            <v xml:space="preserve">External spend less than forecast due to legal effort being able to be attributed internally. On track for June 17 PAFA appointment. </v>
          </cell>
        </row>
        <row r="33">
          <cell r="A33" t="str">
            <v>3991Internal</v>
          </cell>
          <cell r="B33" t="str">
            <v>MKT_1718_01</v>
          </cell>
          <cell r="C33">
            <v>3991</v>
          </cell>
          <cell r="D33" t="str">
            <v xml:space="preserve">Pafa Administrator Role </v>
          </cell>
          <cell r="E33" t="str">
            <v>Delivery Stage</v>
          </cell>
          <cell r="F33" t="str">
            <v>[XOS] Implement Change</v>
          </cell>
          <cell r="G33">
            <v>42907</v>
          </cell>
          <cell r="H33" t="str">
            <v>Internal</v>
          </cell>
          <cell r="I33">
            <v>57.5</v>
          </cell>
          <cell r="J33">
            <v>42.5</v>
          </cell>
          <cell r="K33">
            <v>22.7</v>
          </cell>
          <cell r="L33">
            <v>9.6999999999999993</v>
          </cell>
          <cell r="M33">
            <v>10.1</v>
          </cell>
          <cell r="N33">
            <v>0</v>
          </cell>
          <cell r="O33">
            <v>0</v>
          </cell>
          <cell r="P33">
            <v>0</v>
          </cell>
          <cell r="Q33">
            <v>1</v>
          </cell>
          <cell r="R33">
            <v>0</v>
          </cell>
          <cell r="S33">
            <v>0</v>
          </cell>
          <cell r="T33">
            <v>0</v>
          </cell>
          <cell r="U33">
            <v>0</v>
          </cell>
          <cell r="V33">
            <v>9.6999999999999993</v>
          </cell>
          <cell r="W33">
            <v>0</v>
          </cell>
          <cell r="X33">
            <v>0</v>
          </cell>
        </row>
        <row r="34">
          <cell r="A34" t="str">
            <v>3991Total</v>
          </cell>
          <cell r="B34" t="str">
            <v>MKT_1718_01</v>
          </cell>
          <cell r="C34">
            <v>3991</v>
          </cell>
          <cell r="D34" t="str">
            <v xml:space="preserve">Pafa Administrator Role </v>
          </cell>
          <cell r="E34" t="str">
            <v>Delivery Stage</v>
          </cell>
          <cell r="F34" t="str">
            <v>[XOS] Implement Change</v>
          </cell>
          <cell r="G34">
            <v>42907</v>
          </cell>
          <cell r="H34" t="str">
            <v>Total</v>
          </cell>
          <cell r="I34">
            <v>72.5</v>
          </cell>
          <cell r="J34">
            <v>44.5</v>
          </cell>
          <cell r="K34">
            <v>24.7</v>
          </cell>
          <cell r="L34">
            <v>9.6999999999999993</v>
          </cell>
          <cell r="M34">
            <v>10.1</v>
          </cell>
          <cell r="N34">
            <v>0</v>
          </cell>
          <cell r="O34">
            <v>0</v>
          </cell>
          <cell r="P34">
            <v>0</v>
          </cell>
          <cell r="Q34">
            <v>1</v>
          </cell>
          <cell r="R34">
            <v>0</v>
          </cell>
          <cell r="S34">
            <v>0</v>
          </cell>
          <cell r="T34">
            <v>0</v>
          </cell>
          <cell r="U34">
            <v>0</v>
          </cell>
          <cell r="V34">
            <v>9.6999999999999993</v>
          </cell>
          <cell r="W34">
            <v>0</v>
          </cell>
          <cell r="X34">
            <v>0</v>
          </cell>
        </row>
        <row r="35">
          <cell r="A35" t="str">
            <v>4073External</v>
          </cell>
          <cell r="B35" t="str">
            <v>MKT_1718_03</v>
          </cell>
          <cell r="C35">
            <v>4073</v>
          </cell>
          <cell r="D35" t="str">
            <v>EU Phase 4A</v>
          </cell>
          <cell r="E35" t="str">
            <v>Delivery Stage</v>
          </cell>
          <cell r="F35" t="str">
            <v>[XOS] Implement Change</v>
          </cell>
          <cell r="G35">
            <v>42960</v>
          </cell>
          <cell r="H35" t="str">
            <v>External</v>
          </cell>
          <cell r="I35">
            <v>1708.7629999999999</v>
          </cell>
          <cell r="J35">
            <v>1616.3105</v>
          </cell>
          <cell r="K35">
            <v>793.87149999999997</v>
          </cell>
          <cell r="L35">
            <v>306.11099999999999</v>
          </cell>
          <cell r="M35">
            <v>516.32799999999997</v>
          </cell>
          <cell r="N35">
            <v>0</v>
          </cell>
          <cell r="O35">
            <v>0</v>
          </cell>
          <cell r="P35">
            <v>1</v>
          </cell>
          <cell r="Q35">
            <v>0</v>
          </cell>
          <cell r="R35">
            <v>0</v>
          </cell>
          <cell r="S35">
            <v>0</v>
          </cell>
          <cell r="T35">
            <v>0</v>
          </cell>
          <cell r="U35">
            <v>306.11099999999999</v>
          </cell>
          <cell r="V35">
            <v>0</v>
          </cell>
          <cell r="W35">
            <v>0</v>
          </cell>
          <cell r="X35">
            <v>0</v>
          </cell>
          <cell r="Z35" t="str">
            <v>-</v>
          </cell>
        </row>
        <row r="36">
          <cell r="A36" t="str">
            <v>4073Internal</v>
          </cell>
          <cell r="B36" t="str">
            <v>MKT_1718_03</v>
          </cell>
          <cell r="C36">
            <v>4073</v>
          </cell>
          <cell r="D36" t="str">
            <v>EU Phase 4A</v>
          </cell>
          <cell r="E36" t="str">
            <v>Delivery Stage</v>
          </cell>
          <cell r="F36" t="str">
            <v>[XOS] Implement Change</v>
          </cell>
          <cell r="G36">
            <v>42960</v>
          </cell>
          <cell r="H36" t="str">
            <v>Internal</v>
          </cell>
          <cell r="I36">
            <v>241</v>
          </cell>
          <cell r="J36">
            <v>214.93799999999999</v>
          </cell>
          <cell r="K36">
            <v>89.685000000000002</v>
          </cell>
          <cell r="L36">
            <v>61.722999999999999</v>
          </cell>
          <cell r="M36">
            <v>63.53</v>
          </cell>
          <cell r="N36">
            <v>0</v>
          </cell>
          <cell r="O36">
            <v>0</v>
          </cell>
          <cell r="P36">
            <v>1</v>
          </cell>
          <cell r="Q36">
            <v>0</v>
          </cell>
          <cell r="R36">
            <v>0</v>
          </cell>
          <cell r="S36">
            <v>0</v>
          </cell>
          <cell r="T36">
            <v>0</v>
          </cell>
          <cell r="U36">
            <v>61.722999999999999</v>
          </cell>
          <cell r="V36">
            <v>0</v>
          </cell>
          <cell r="W36">
            <v>0</v>
          </cell>
          <cell r="X36">
            <v>0</v>
          </cell>
        </row>
        <row r="37">
          <cell r="A37" t="str">
            <v>4073Total</v>
          </cell>
          <cell r="B37" t="str">
            <v>MKT_1718_03</v>
          </cell>
          <cell r="C37">
            <v>4073</v>
          </cell>
          <cell r="D37" t="str">
            <v>EU Phase 4A</v>
          </cell>
          <cell r="E37" t="str">
            <v>Delivery Stage</v>
          </cell>
          <cell r="F37" t="str">
            <v>[XOS] Implement Change</v>
          </cell>
          <cell r="G37">
            <v>42960</v>
          </cell>
          <cell r="H37" t="str">
            <v>Total</v>
          </cell>
          <cell r="I37">
            <v>1949.7629999999999</v>
          </cell>
          <cell r="J37">
            <v>1831.2484999999999</v>
          </cell>
          <cell r="K37">
            <v>883.55650000000003</v>
          </cell>
          <cell r="L37">
            <v>367.834</v>
          </cell>
          <cell r="M37">
            <v>579.85799999999995</v>
          </cell>
          <cell r="N37">
            <v>0</v>
          </cell>
          <cell r="O37">
            <v>0</v>
          </cell>
          <cell r="P37">
            <v>1</v>
          </cell>
          <cell r="Q37">
            <v>0</v>
          </cell>
          <cell r="R37">
            <v>0</v>
          </cell>
          <cell r="S37">
            <v>0</v>
          </cell>
          <cell r="T37">
            <v>0</v>
          </cell>
          <cell r="U37">
            <v>367.834</v>
          </cell>
          <cell r="V37">
            <v>0</v>
          </cell>
          <cell r="W37">
            <v>0</v>
          </cell>
          <cell r="X37">
            <v>0</v>
          </cell>
        </row>
        <row r="38">
          <cell r="A38" t="str">
            <v>4079External</v>
          </cell>
          <cell r="B38" t="str">
            <v>MKT_1617_03</v>
          </cell>
          <cell r="C38">
            <v>4079</v>
          </cell>
          <cell r="D38" t="str">
            <v>Reports required under UNC TPD V16.1 in legacy systems(reports required by Mod520A)</v>
          </cell>
          <cell r="E38" t="str">
            <v xml:space="preserve">Closedown Stage </v>
          </cell>
          <cell r="F38" t="str">
            <v>[CMC] Approve CCN</v>
          </cell>
          <cell r="G38" t="str">
            <v>N/A</v>
          </cell>
          <cell r="H38" t="str">
            <v>External</v>
          </cell>
          <cell r="I38" t="str">
            <v xml:space="preserve"> £-   </v>
          </cell>
          <cell r="J38" t="str">
            <v xml:space="preserve"> £-   </v>
          </cell>
          <cell r="K38" t="str">
            <v xml:space="preserve"> £-   </v>
          </cell>
          <cell r="L38">
            <v>0</v>
          </cell>
          <cell r="M38">
            <v>0</v>
          </cell>
          <cell r="N38">
            <v>0</v>
          </cell>
          <cell r="O38">
            <v>0</v>
          </cell>
          <cell r="P38">
            <v>0</v>
          </cell>
          <cell r="Q38">
            <v>1</v>
          </cell>
          <cell r="R38">
            <v>0</v>
          </cell>
          <cell r="S38">
            <v>0</v>
          </cell>
          <cell r="T38">
            <v>0</v>
          </cell>
          <cell r="U38">
            <v>0</v>
          </cell>
          <cell r="V38">
            <v>0</v>
          </cell>
          <cell r="W38">
            <v>0</v>
          </cell>
          <cell r="X38">
            <v>0</v>
          </cell>
          <cell r="Y38" t="str">
            <v>Sent</v>
          </cell>
          <cell r="Z38" t="str">
            <v xml:space="preserve">Project delivery complete, closedown activities to commence. </v>
          </cell>
        </row>
        <row r="39">
          <cell r="A39" t="str">
            <v>4079Internal</v>
          </cell>
          <cell r="B39" t="str">
            <v>MKT_1617_03</v>
          </cell>
          <cell r="C39">
            <v>4079</v>
          </cell>
          <cell r="D39" t="str">
            <v>Reports required under UNC TPD V16.1 in legacy systems(reports required by Mod520A)</v>
          </cell>
          <cell r="E39" t="str">
            <v xml:space="preserve">Closedown Stage </v>
          </cell>
          <cell r="F39" t="str">
            <v>[CMC] Approve CCN</v>
          </cell>
          <cell r="G39" t="str">
            <v>N/A</v>
          </cell>
          <cell r="H39" t="str">
            <v>Internal</v>
          </cell>
          <cell r="I39">
            <v>4.9000000000000004</v>
          </cell>
          <cell r="J39">
            <v>2.8</v>
          </cell>
          <cell r="K39">
            <v>2.8</v>
          </cell>
          <cell r="L39">
            <v>0</v>
          </cell>
          <cell r="M39">
            <v>0</v>
          </cell>
          <cell r="N39">
            <v>0</v>
          </cell>
          <cell r="O39">
            <v>0</v>
          </cell>
          <cell r="P39">
            <v>0</v>
          </cell>
          <cell r="Q39">
            <v>1</v>
          </cell>
          <cell r="R39">
            <v>0</v>
          </cell>
          <cell r="S39">
            <v>0</v>
          </cell>
          <cell r="T39">
            <v>0</v>
          </cell>
          <cell r="U39">
            <v>0</v>
          </cell>
          <cell r="V39">
            <v>0</v>
          </cell>
          <cell r="W39">
            <v>0</v>
          </cell>
          <cell r="X39">
            <v>0</v>
          </cell>
          <cell r="Y39" t="str">
            <v>Sent</v>
          </cell>
        </row>
        <row r="40">
          <cell r="A40" t="str">
            <v>4079Total</v>
          </cell>
          <cell r="B40" t="str">
            <v>MKT_1617_03</v>
          </cell>
          <cell r="C40">
            <v>4079</v>
          </cell>
          <cell r="D40" t="str">
            <v>Reports required under UNC TPD V16.1 in legacy systems(reports required by Mod520A)</v>
          </cell>
          <cell r="E40" t="str">
            <v xml:space="preserve">Closedown Stage </v>
          </cell>
          <cell r="F40" t="str">
            <v>[CMC] Approve CCN</v>
          </cell>
          <cell r="G40" t="str">
            <v>N/A</v>
          </cell>
          <cell r="H40" t="str">
            <v>Total</v>
          </cell>
          <cell r="I40">
            <v>4.9000000000000004</v>
          </cell>
          <cell r="J40">
            <v>2.8</v>
          </cell>
          <cell r="K40">
            <v>2.8</v>
          </cell>
          <cell r="L40">
            <v>0</v>
          </cell>
          <cell r="M40">
            <v>0</v>
          </cell>
          <cell r="N40">
            <v>0</v>
          </cell>
          <cell r="O40">
            <v>0</v>
          </cell>
          <cell r="P40">
            <v>0</v>
          </cell>
          <cell r="Q40">
            <v>1</v>
          </cell>
          <cell r="R40">
            <v>0</v>
          </cell>
          <cell r="S40">
            <v>0</v>
          </cell>
          <cell r="T40">
            <v>0</v>
          </cell>
          <cell r="U40">
            <v>0</v>
          </cell>
          <cell r="V40">
            <v>0</v>
          </cell>
          <cell r="W40">
            <v>0</v>
          </cell>
          <cell r="X40">
            <v>0</v>
          </cell>
          <cell r="Y40" t="str">
            <v>Sent</v>
          </cell>
        </row>
        <row r="41">
          <cell r="A41" t="str">
            <v>4110External</v>
          </cell>
          <cell r="B41" t="str">
            <v>MKT_1718_01</v>
          </cell>
          <cell r="C41">
            <v>4110</v>
          </cell>
          <cell r="D41" t="str">
            <v>Creation of a Service to Release Domestic Consumer Data to PCW’s &amp; TPI’s</v>
          </cell>
          <cell r="E41" t="str">
            <v>BER Stage</v>
          </cell>
          <cell r="F41" t="str">
            <v>[XOS] Issue BER</v>
          </cell>
          <cell r="G41">
            <v>42916</v>
          </cell>
          <cell r="H41" t="str">
            <v>External</v>
          </cell>
          <cell r="I41">
            <v>89</v>
          </cell>
          <cell r="J41">
            <v>60.287999999999997</v>
          </cell>
          <cell r="K41">
            <v>60.287999999999997</v>
          </cell>
          <cell r="L41">
            <v>0</v>
          </cell>
          <cell r="M41">
            <v>0</v>
          </cell>
          <cell r="N41">
            <v>0</v>
          </cell>
          <cell r="O41">
            <v>0</v>
          </cell>
          <cell r="P41">
            <v>0</v>
          </cell>
          <cell r="Q41">
            <v>1</v>
          </cell>
          <cell r="R41">
            <v>0</v>
          </cell>
          <cell r="S41">
            <v>0</v>
          </cell>
          <cell r="T41">
            <v>0</v>
          </cell>
          <cell r="U41">
            <v>0</v>
          </cell>
          <cell r="V41">
            <v>60.287999999999997</v>
          </cell>
          <cell r="W41">
            <v>0</v>
          </cell>
          <cell r="X41">
            <v>0</v>
          </cell>
          <cell r="Y41" t="str">
            <v/>
          </cell>
          <cell r="Z41" t="str">
            <v>Design phase complete, BER development pending outcome of discussions between Xoserve and Gemserve.</v>
          </cell>
        </row>
        <row r="42">
          <cell r="A42" t="str">
            <v>4110Internal</v>
          </cell>
          <cell r="B42" t="str">
            <v>MKT_1718_01</v>
          </cell>
          <cell r="C42">
            <v>4110</v>
          </cell>
          <cell r="D42" t="str">
            <v>Creation of a Service to Release Domestic Consumer Data to PCW’s &amp; TPI’s</v>
          </cell>
          <cell r="E42" t="str">
            <v>BER Stage</v>
          </cell>
          <cell r="F42" t="str">
            <v>[XOS] Issue BER</v>
          </cell>
          <cell r="G42">
            <v>42916</v>
          </cell>
          <cell r="H42" t="str">
            <v>Internal</v>
          </cell>
          <cell r="I42">
            <v>31.05</v>
          </cell>
          <cell r="J42">
            <v>32.18</v>
          </cell>
          <cell r="K42">
            <v>24.18</v>
          </cell>
          <cell r="L42">
            <v>8</v>
          </cell>
          <cell r="M42">
            <v>0</v>
          </cell>
          <cell r="N42">
            <v>0</v>
          </cell>
          <cell r="O42">
            <v>0</v>
          </cell>
          <cell r="P42">
            <v>0</v>
          </cell>
          <cell r="Q42">
            <v>1</v>
          </cell>
          <cell r="R42">
            <v>0</v>
          </cell>
          <cell r="S42">
            <v>0</v>
          </cell>
          <cell r="T42">
            <v>0</v>
          </cell>
          <cell r="U42">
            <v>0</v>
          </cell>
          <cell r="V42">
            <v>32.18</v>
          </cell>
          <cell r="W42">
            <v>0</v>
          </cell>
          <cell r="X42">
            <v>0</v>
          </cell>
          <cell r="Y42" t="str">
            <v/>
          </cell>
        </row>
        <row r="43">
          <cell r="A43" t="str">
            <v>4110Total</v>
          </cell>
          <cell r="B43" t="str">
            <v>MKT_1718_01</v>
          </cell>
          <cell r="C43">
            <v>4110</v>
          </cell>
          <cell r="D43" t="str">
            <v>Creation of a Service to Release Domestic Consumer Data to PCW’s &amp; TPI’s</v>
          </cell>
          <cell r="E43" t="str">
            <v>BER Stage</v>
          </cell>
          <cell r="F43" t="str">
            <v>[XOS] Issue BER</v>
          </cell>
          <cell r="G43">
            <v>42916</v>
          </cell>
          <cell r="H43" t="str">
            <v>Total</v>
          </cell>
          <cell r="I43">
            <v>120.05</v>
          </cell>
          <cell r="J43">
            <v>92.468000000000004</v>
          </cell>
          <cell r="K43">
            <v>84.468000000000004</v>
          </cell>
          <cell r="L43">
            <v>8</v>
          </cell>
          <cell r="M43">
            <v>0</v>
          </cell>
          <cell r="N43">
            <v>0</v>
          </cell>
          <cell r="O43">
            <v>0</v>
          </cell>
          <cell r="P43">
            <v>0</v>
          </cell>
          <cell r="Q43">
            <v>1</v>
          </cell>
          <cell r="R43">
            <v>0</v>
          </cell>
          <cell r="S43">
            <v>0</v>
          </cell>
          <cell r="T43">
            <v>0</v>
          </cell>
          <cell r="U43">
            <v>0</v>
          </cell>
          <cell r="V43">
            <v>92.468000000000004</v>
          </cell>
          <cell r="W43">
            <v>0</v>
          </cell>
          <cell r="X43">
            <v>0</v>
          </cell>
          <cell r="Y43" t="str">
            <v/>
          </cell>
        </row>
        <row r="44">
          <cell r="A44" t="str">
            <v>4161External</v>
          </cell>
          <cell r="B44" t="str">
            <v>MKT_1718_01</v>
          </cell>
          <cell r="C44">
            <v>4161</v>
          </cell>
          <cell r="D44" t="str">
            <v>Provision of Access to Domestic Consumer Data for PCW’s and TPI’s via Data Enquiry (DES)</v>
          </cell>
          <cell r="E44" t="str">
            <v>On Hold (Delivery Stage)</v>
          </cell>
          <cell r="F44" t="str">
            <v>On Hold</v>
          </cell>
          <cell r="G44" t="str">
            <v>N/A</v>
          </cell>
          <cell r="H44" t="str">
            <v>External</v>
          </cell>
          <cell r="I44" t="str">
            <v xml:space="preserve"> £-   </v>
          </cell>
          <cell r="J44" t="str">
            <v xml:space="preserve"> £-   </v>
          </cell>
          <cell r="K44" t="str">
            <v xml:space="preserve"> £-   </v>
          </cell>
          <cell r="L44">
            <v>0</v>
          </cell>
          <cell r="M44">
            <v>0</v>
          </cell>
          <cell r="N44">
            <v>0</v>
          </cell>
          <cell r="O44">
            <v>0</v>
          </cell>
          <cell r="P44">
            <v>0</v>
          </cell>
          <cell r="Q44">
            <v>1</v>
          </cell>
          <cell r="R44">
            <v>0</v>
          </cell>
          <cell r="S44">
            <v>0</v>
          </cell>
          <cell r="T44">
            <v>0</v>
          </cell>
          <cell r="U44">
            <v>0</v>
          </cell>
          <cell r="V44">
            <v>0</v>
          </cell>
          <cell r="W44">
            <v>0</v>
          </cell>
          <cell r="X44">
            <v>0</v>
          </cell>
        </row>
        <row r="45">
          <cell r="A45" t="str">
            <v>4161Internal</v>
          </cell>
          <cell r="B45" t="str">
            <v>MKT_1718_01</v>
          </cell>
          <cell r="C45">
            <v>4161</v>
          </cell>
          <cell r="D45" t="str">
            <v>Provision of Access to Domestic Consumer Data for PCW’s and TPI’s via Data Enquiry (DES)</v>
          </cell>
          <cell r="E45" t="str">
            <v>On Hold (Delivery Stage)</v>
          </cell>
          <cell r="F45" t="str">
            <v>On Hold</v>
          </cell>
          <cell r="G45" t="str">
            <v>N/A</v>
          </cell>
          <cell r="H45" t="str">
            <v>Internal</v>
          </cell>
          <cell r="I45" t="str">
            <v xml:space="preserve"> £-   </v>
          </cell>
          <cell r="J45" t="str">
            <v xml:space="preserve"> £-   </v>
          </cell>
          <cell r="K45" t="str">
            <v xml:space="preserve"> £-   </v>
          </cell>
          <cell r="L45">
            <v>0</v>
          </cell>
          <cell r="M45">
            <v>0</v>
          </cell>
          <cell r="N45">
            <v>0</v>
          </cell>
          <cell r="O45">
            <v>0</v>
          </cell>
          <cell r="P45">
            <v>0</v>
          </cell>
          <cell r="Q45">
            <v>1</v>
          </cell>
          <cell r="R45">
            <v>0</v>
          </cell>
          <cell r="S45">
            <v>0</v>
          </cell>
          <cell r="T45">
            <v>0</v>
          </cell>
          <cell r="U45">
            <v>0</v>
          </cell>
          <cell r="V45">
            <v>0</v>
          </cell>
          <cell r="W45">
            <v>0</v>
          </cell>
          <cell r="X45">
            <v>0</v>
          </cell>
        </row>
        <row r="46">
          <cell r="A46" t="str">
            <v>4161Total</v>
          </cell>
          <cell r="B46" t="str">
            <v>MKT_1718_01</v>
          </cell>
          <cell r="C46">
            <v>4161</v>
          </cell>
          <cell r="D46" t="str">
            <v>Provision of Access to Domestic Consumer Data for PCW’s and TPI’s via Data Enquiry (DES)</v>
          </cell>
          <cell r="E46" t="str">
            <v>On Hold (Delivery Stage)</v>
          </cell>
          <cell r="F46" t="str">
            <v>On Hold</v>
          </cell>
          <cell r="G46" t="str">
            <v>N/A</v>
          </cell>
          <cell r="H46" t="str">
            <v>Total</v>
          </cell>
          <cell r="I46" t="str">
            <v xml:space="preserve"> £-   </v>
          </cell>
          <cell r="J46" t="str">
            <v xml:space="preserve"> £-   </v>
          </cell>
          <cell r="K46" t="str">
            <v xml:space="preserve"> £-   </v>
          </cell>
          <cell r="L46">
            <v>0</v>
          </cell>
          <cell r="M46">
            <v>0</v>
          </cell>
          <cell r="N46">
            <v>0</v>
          </cell>
          <cell r="O46">
            <v>0</v>
          </cell>
          <cell r="P46">
            <v>0</v>
          </cell>
          <cell r="Q46">
            <v>1</v>
          </cell>
          <cell r="R46">
            <v>0</v>
          </cell>
          <cell r="S46">
            <v>0</v>
          </cell>
          <cell r="T46">
            <v>0</v>
          </cell>
          <cell r="U46">
            <v>0</v>
          </cell>
          <cell r="V46">
            <v>0</v>
          </cell>
          <cell r="W46">
            <v>0</v>
          </cell>
          <cell r="X46">
            <v>0</v>
          </cell>
        </row>
        <row r="47">
          <cell r="A47" t="str">
            <v>4160External</v>
          </cell>
          <cell r="B47" t="str">
            <v>MKT_1718_01</v>
          </cell>
          <cell r="C47">
            <v>4160</v>
          </cell>
          <cell r="D47" t="str">
            <v>Provision of data for TRAS relating to permission provided in UNC0574</v>
          </cell>
          <cell r="E47" t="str">
            <v>On Hold (Delivery Stage)</v>
          </cell>
          <cell r="F47" t="str">
            <v>On Hold</v>
          </cell>
          <cell r="G47" t="str">
            <v>N/A</v>
          </cell>
          <cell r="H47" t="str">
            <v>External</v>
          </cell>
          <cell r="I47" t="str">
            <v xml:space="preserve"> £-   </v>
          </cell>
          <cell r="J47" t="str">
            <v xml:space="preserve"> £-   </v>
          </cell>
          <cell r="K47" t="str">
            <v xml:space="preserve"> £-   </v>
          </cell>
          <cell r="L47">
            <v>0</v>
          </cell>
          <cell r="M47">
            <v>0</v>
          </cell>
          <cell r="N47">
            <v>0</v>
          </cell>
          <cell r="O47">
            <v>0</v>
          </cell>
          <cell r="P47">
            <v>0</v>
          </cell>
          <cell r="Q47">
            <v>1</v>
          </cell>
          <cell r="R47">
            <v>0</v>
          </cell>
          <cell r="S47">
            <v>0</v>
          </cell>
          <cell r="T47">
            <v>0</v>
          </cell>
          <cell r="U47">
            <v>0</v>
          </cell>
          <cell r="V47">
            <v>0</v>
          </cell>
          <cell r="W47">
            <v>0</v>
          </cell>
          <cell r="X47">
            <v>0</v>
          </cell>
        </row>
        <row r="48">
          <cell r="A48" t="str">
            <v>4160Internal</v>
          </cell>
          <cell r="B48" t="str">
            <v>MKT_1718_01</v>
          </cell>
          <cell r="C48">
            <v>4160</v>
          </cell>
          <cell r="D48" t="str">
            <v>Provision of data for TRAS relating to permission provided in UNC0574</v>
          </cell>
          <cell r="E48" t="str">
            <v>On Hold (Delivery Stage)</v>
          </cell>
          <cell r="F48" t="str">
            <v>On Hold</v>
          </cell>
          <cell r="G48" t="str">
            <v>N/A</v>
          </cell>
          <cell r="H48" t="str">
            <v>Internal</v>
          </cell>
          <cell r="I48" t="str">
            <v xml:space="preserve"> £-   </v>
          </cell>
          <cell r="J48" t="str">
            <v xml:space="preserve"> £-   </v>
          </cell>
          <cell r="K48" t="str">
            <v xml:space="preserve"> £-   </v>
          </cell>
          <cell r="L48">
            <v>0</v>
          </cell>
          <cell r="M48">
            <v>0</v>
          </cell>
          <cell r="N48">
            <v>0</v>
          </cell>
          <cell r="O48">
            <v>0</v>
          </cell>
          <cell r="P48">
            <v>0</v>
          </cell>
          <cell r="Q48">
            <v>1</v>
          </cell>
          <cell r="R48">
            <v>0</v>
          </cell>
          <cell r="S48">
            <v>0</v>
          </cell>
          <cell r="T48">
            <v>0</v>
          </cell>
          <cell r="U48">
            <v>0</v>
          </cell>
          <cell r="V48">
            <v>0</v>
          </cell>
          <cell r="W48">
            <v>0</v>
          </cell>
          <cell r="X48">
            <v>0</v>
          </cell>
        </row>
        <row r="49">
          <cell r="A49" t="str">
            <v>4160Total</v>
          </cell>
          <cell r="B49" t="str">
            <v>MKT_1718_01</v>
          </cell>
          <cell r="C49">
            <v>4160</v>
          </cell>
          <cell r="D49" t="str">
            <v>Provision of data for TRAS relating to permission provided in UNC0574</v>
          </cell>
          <cell r="E49" t="str">
            <v>On Hold (Delivery Stage)</v>
          </cell>
          <cell r="F49" t="str">
            <v>On Hold</v>
          </cell>
          <cell r="G49" t="str">
            <v>N/A</v>
          </cell>
          <cell r="H49" t="str">
            <v>Total</v>
          </cell>
          <cell r="I49" t="str">
            <v xml:space="preserve"> £-   </v>
          </cell>
          <cell r="J49" t="str">
            <v xml:space="preserve"> £-   </v>
          </cell>
          <cell r="K49" t="str">
            <v xml:space="preserve"> £-   </v>
          </cell>
          <cell r="L49">
            <v>0</v>
          </cell>
          <cell r="M49">
            <v>0</v>
          </cell>
          <cell r="N49">
            <v>0</v>
          </cell>
          <cell r="O49">
            <v>0</v>
          </cell>
          <cell r="P49">
            <v>0</v>
          </cell>
          <cell r="Q49">
            <v>1</v>
          </cell>
          <cell r="R49">
            <v>0</v>
          </cell>
          <cell r="S49">
            <v>0</v>
          </cell>
          <cell r="T49">
            <v>0</v>
          </cell>
          <cell r="U49">
            <v>0</v>
          </cell>
          <cell r="V49">
            <v>0</v>
          </cell>
          <cell r="W49">
            <v>0</v>
          </cell>
          <cell r="X49">
            <v>0</v>
          </cell>
        </row>
        <row r="50">
          <cell r="A50" t="str">
            <v>4172External</v>
          </cell>
          <cell r="B50" t="str">
            <v>MKT_1617_03</v>
          </cell>
          <cell r="C50">
            <v>4172</v>
          </cell>
          <cell r="D50" t="str">
            <v>Monthly Nomination Referral Report</v>
          </cell>
          <cell r="E50" t="str">
            <v>Closed</v>
          </cell>
          <cell r="F50" t="str">
            <v>N/A - Closed</v>
          </cell>
          <cell r="G50" t="str">
            <v>N/A</v>
          </cell>
          <cell r="H50" t="str">
            <v>External</v>
          </cell>
          <cell r="I50" t="str">
            <v xml:space="preserve"> £-   </v>
          </cell>
          <cell r="J50" t="str">
            <v xml:space="preserve"> £-   </v>
          </cell>
          <cell r="K50" t="str">
            <v xml:space="preserve"> £-   </v>
          </cell>
          <cell r="L50">
            <v>0</v>
          </cell>
          <cell r="M50">
            <v>0</v>
          </cell>
          <cell r="N50">
            <v>0</v>
          </cell>
          <cell r="O50">
            <v>0</v>
          </cell>
          <cell r="P50">
            <v>0</v>
          </cell>
          <cell r="Q50">
            <v>1</v>
          </cell>
          <cell r="R50">
            <v>0</v>
          </cell>
          <cell r="S50">
            <v>0</v>
          </cell>
          <cell r="T50">
            <v>0</v>
          </cell>
          <cell r="U50">
            <v>0</v>
          </cell>
          <cell r="V50">
            <v>0</v>
          </cell>
          <cell r="W50">
            <v>0</v>
          </cell>
          <cell r="X50">
            <v>0</v>
          </cell>
          <cell r="Y50" t="str">
            <v>Approved</v>
          </cell>
          <cell r="Z50" t="str">
            <v xml:space="preserve"> Zero cost change.</v>
          </cell>
        </row>
        <row r="51">
          <cell r="A51" t="str">
            <v>4172Internal</v>
          </cell>
          <cell r="B51" t="str">
            <v>MKT_1617_03</v>
          </cell>
          <cell r="C51">
            <v>4172</v>
          </cell>
          <cell r="D51" t="str">
            <v>Monthly Nomination Referral Report</v>
          </cell>
          <cell r="E51" t="str">
            <v>Closed</v>
          </cell>
          <cell r="F51" t="str">
            <v>N/A - Closed</v>
          </cell>
          <cell r="G51" t="str">
            <v>N/A</v>
          </cell>
          <cell r="H51" t="str">
            <v>Internal</v>
          </cell>
          <cell r="I51" t="str">
            <v xml:space="preserve"> £-   </v>
          </cell>
          <cell r="J51" t="str">
            <v xml:space="preserve"> £-   </v>
          </cell>
          <cell r="K51" t="str">
            <v xml:space="preserve"> £-   </v>
          </cell>
          <cell r="L51">
            <v>0</v>
          </cell>
          <cell r="M51">
            <v>0</v>
          </cell>
          <cell r="N51">
            <v>0</v>
          </cell>
          <cell r="O51">
            <v>0</v>
          </cell>
          <cell r="P51">
            <v>0</v>
          </cell>
          <cell r="Q51">
            <v>1</v>
          </cell>
          <cell r="R51">
            <v>0</v>
          </cell>
          <cell r="S51">
            <v>0</v>
          </cell>
          <cell r="T51">
            <v>0</v>
          </cell>
          <cell r="U51">
            <v>0</v>
          </cell>
          <cell r="V51">
            <v>0</v>
          </cell>
          <cell r="W51">
            <v>0</v>
          </cell>
          <cell r="X51">
            <v>0</v>
          </cell>
          <cell r="Y51" t="str">
            <v>Approved</v>
          </cell>
        </row>
        <row r="52">
          <cell r="A52" t="str">
            <v>4172Total</v>
          </cell>
          <cell r="B52" t="str">
            <v>MKT_1617_03</v>
          </cell>
          <cell r="C52">
            <v>4172</v>
          </cell>
          <cell r="D52" t="str">
            <v>Monthly Nomination Referral Report</v>
          </cell>
          <cell r="E52" t="str">
            <v>Closed</v>
          </cell>
          <cell r="F52" t="str">
            <v>N/A - Closed</v>
          </cell>
          <cell r="G52" t="str">
            <v>N/A</v>
          </cell>
          <cell r="H52" t="str">
            <v>Total</v>
          </cell>
          <cell r="I52" t="str">
            <v xml:space="preserve"> £-   </v>
          </cell>
          <cell r="J52" t="str">
            <v xml:space="preserve"> £-   </v>
          </cell>
          <cell r="K52" t="str">
            <v xml:space="preserve"> £-   </v>
          </cell>
          <cell r="L52">
            <v>0</v>
          </cell>
          <cell r="M52">
            <v>0</v>
          </cell>
          <cell r="N52">
            <v>0</v>
          </cell>
          <cell r="O52">
            <v>0</v>
          </cell>
          <cell r="P52">
            <v>0</v>
          </cell>
          <cell r="Q52">
            <v>1</v>
          </cell>
          <cell r="R52">
            <v>0</v>
          </cell>
          <cell r="S52">
            <v>0</v>
          </cell>
          <cell r="T52">
            <v>0</v>
          </cell>
          <cell r="U52">
            <v>0</v>
          </cell>
          <cell r="V52">
            <v>0</v>
          </cell>
          <cell r="W52">
            <v>0</v>
          </cell>
          <cell r="X52">
            <v>0</v>
          </cell>
          <cell r="Y52" t="str">
            <v>Approved</v>
          </cell>
        </row>
        <row r="53">
          <cell r="A53" t="str">
            <v>4242External</v>
          </cell>
          <cell r="B53" t="str">
            <v>MKT_1718_01</v>
          </cell>
          <cell r="C53">
            <v>4242</v>
          </cell>
          <cell r="D53" t="str">
            <v>Monthly provision of national S&amp;U statistics</v>
          </cell>
          <cell r="E53" t="str">
            <v>Change Order Receipt</v>
          </cell>
          <cell r="F53" t="str">
            <v>[XOS] Send EQR Initial Response</v>
          </cell>
          <cell r="G53" t="str">
            <v>TBC</v>
          </cell>
          <cell r="H53" t="str">
            <v>External</v>
          </cell>
          <cell r="I53">
            <v>0</v>
          </cell>
          <cell r="J53">
            <v>0</v>
          </cell>
          <cell r="K53">
            <v>0</v>
          </cell>
          <cell r="L53">
            <v>0</v>
          </cell>
          <cell r="M53">
            <v>0</v>
          </cell>
          <cell r="N53">
            <v>0</v>
          </cell>
          <cell r="O53">
            <v>0</v>
          </cell>
          <cell r="P53">
            <v>0</v>
          </cell>
          <cell r="Q53">
            <v>1</v>
          </cell>
          <cell r="R53">
            <v>0</v>
          </cell>
          <cell r="S53">
            <v>0</v>
          </cell>
          <cell r="T53">
            <v>0</v>
          </cell>
          <cell r="U53">
            <v>0</v>
          </cell>
          <cell r="V53">
            <v>0</v>
          </cell>
          <cell r="W53">
            <v>0</v>
          </cell>
          <cell r="X53">
            <v>0</v>
          </cell>
        </row>
        <row r="54">
          <cell r="A54" t="str">
            <v>4242Internal</v>
          </cell>
          <cell r="B54" t="str">
            <v>MKT_1718_01</v>
          </cell>
          <cell r="C54">
            <v>4242</v>
          </cell>
          <cell r="D54" t="str">
            <v>Monthly provision of national S&amp;U statistics</v>
          </cell>
          <cell r="E54" t="str">
            <v>Change Order Receipt</v>
          </cell>
          <cell r="F54" t="str">
            <v>[XOS] Send EQR Initial Response</v>
          </cell>
          <cell r="G54" t="str">
            <v>TBC</v>
          </cell>
          <cell r="H54" t="str">
            <v>Internal</v>
          </cell>
          <cell r="I54">
            <v>0</v>
          </cell>
          <cell r="J54">
            <v>0</v>
          </cell>
          <cell r="K54">
            <v>0</v>
          </cell>
          <cell r="L54">
            <v>0</v>
          </cell>
          <cell r="M54">
            <v>0</v>
          </cell>
          <cell r="N54">
            <v>0</v>
          </cell>
          <cell r="O54">
            <v>0</v>
          </cell>
          <cell r="P54">
            <v>0</v>
          </cell>
          <cell r="Q54">
            <v>1</v>
          </cell>
          <cell r="R54">
            <v>0</v>
          </cell>
          <cell r="S54">
            <v>0</v>
          </cell>
          <cell r="T54">
            <v>0</v>
          </cell>
          <cell r="U54">
            <v>0</v>
          </cell>
          <cell r="V54">
            <v>0</v>
          </cell>
          <cell r="W54">
            <v>0</v>
          </cell>
          <cell r="X54">
            <v>0</v>
          </cell>
        </row>
        <row r="55">
          <cell r="A55" t="str">
            <v>4242Total</v>
          </cell>
          <cell r="B55" t="str">
            <v>MKT_1718_01</v>
          </cell>
          <cell r="C55">
            <v>4242</v>
          </cell>
          <cell r="D55" t="str">
            <v>Monthly provision of national S&amp;U statistics</v>
          </cell>
          <cell r="E55" t="str">
            <v>Change Order Receipt</v>
          </cell>
          <cell r="F55" t="str">
            <v>[XOS] Send EQR Initial Response</v>
          </cell>
          <cell r="G55" t="str">
            <v>TBC</v>
          </cell>
          <cell r="H55" t="str">
            <v>Total</v>
          </cell>
          <cell r="I55">
            <v>0</v>
          </cell>
          <cell r="J55">
            <v>0</v>
          </cell>
          <cell r="K55">
            <v>0</v>
          </cell>
          <cell r="L55">
            <v>0</v>
          </cell>
          <cell r="M55">
            <v>0</v>
          </cell>
          <cell r="N55">
            <v>0</v>
          </cell>
          <cell r="O55">
            <v>0</v>
          </cell>
          <cell r="P55">
            <v>0</v>
          </cell>
          <cell r="Q55">
            <v>1</v>
          </cell>
          <cell r="R55">
            <v>0</v>
          </cell>
          <cell r="S55">
            <v>0</v>
          </cell>
          <cell r="T55">
            <v>0</v>
          </cell>
          <cell r="U55">
            <v>0</v>
          </cell>
          <cell r="V55">
            <v>0</v>
          </cell>
          <cell r="W55">
            <v>0</v>
          </cell>
          <cell r="X55">
            <v>0</v>
          </cell>
        </row>
        <row r="56">
          <cell r="A56" t="str">
            <v>4248External</v>
          </cell>
          <cell r="B56" t="str">
            <v>MKT_1718_01</v>
          </cell>
          <cell r="C56">
            <v>4248</v>
          </cell>
          <cell r="D56" t="str">
            <v>Quarterly smart metering reporting for HS&amp;E and GDNs</v>
          </cell>
          <cell r="E56" t="str">
            <v>Change Order Receipt</v>
          </cell>
          <cell r="F56" t="str">
            <v>[XOS] Send EQR Initial Response</v>
          </cell>
          <cell r="G56" t="str">
            <v>TBC</v>
          </cell>
          <cell r="H56" t="str">
            <v>External</v>
          </cell>
          <cell r="I56">
            <v>0</v>
          </cell>
          <cell r="J56">
            <v>0</v>
          </cell>
          <cell r="K56">
            <v>0</v>
          </cell>
          <cell r="L56">
            <v>0</v>
          </cell>
          <cell r="M56">
            <v>0</v>
          </cell>
          <cell r="N56">
            <v>0</v>
          </cell>
          <cell r="O56">
            <v>0</v>
          </cell>
          <cell r="P56">
            <v>0</v>
          </cell>
          <cell r="Q56">
            <v>1</v>
          </cell>
          <cell r="R56">
            <v>0</v>
          </cell>
          <cell r="S56">
            <v>0</v>
          </cell>
          <cell r="T56">
            <v>0</v>
          </cell>
          <cell r="U56">
            <v>0</v>
          </cell>
          <cell r="V56">
            <v>0</v>
          </cell>
          <cell r="W56">
            <v>0</v>
          </cell>
          <cell r="X56">
            <v>0</v>
          </cell>
        </row>
        <row r="57">
          <cell r="A57" t="str">
            <v>4248Internal</v>
          </cell>
          <cell r="B57" t="str">
            <v>MKT_1718_01</v>
          </cell>
          <cell r="C57">
            <v>4248</v>
          </cell>
          <cell r="D57" t="str">
            <v>Quarterly smart metering reporting for HS&amp;E and GDNs</v>
          </cell>
          <cell r="E57" t="str">
            <v>Change Order Receipt</v>
          </cell>
          <cell r="F57" t="str">
            <v>[XOS] Send EQR Initial Response</v>
          </cell>
          <cell r="G57" t="str">
            <v>TBC</v>
          </cell>
          <cell r="H57" t="str">
            <v>Internal</v>
          </cell>
          <cell r="I57">
            <v>0</v>
          </cell>
          <cell r="J57">
            <v>0</v>
          </cell>
          <cell r="K57">
            <v>0</v>
          </cell>
          <cell r="L57">
            <v>0</v>
          </cell>
          <cell r="M57">
            <v>0</v>
          </cell>
          <cell r="N57">
            <v>0</v>
          </cell>
          <cell r="O57">
            <v>0</v>
          </cell>
          <cell r="P57">
            <v>0</v>
          </cell>
          <cell r="Q57">
            <v>1</v>
          </cell>
          <cell r="R57">
            <v>0</v>
          </cell>
          <cell r="S57">
            <v>0</v>
          </cell>
          <cell r="T57">
            <v>0</v>
          </cell>
          <cell r="U57">
            <v>0</v>
          </cell>
          <cell r="V57">
            <v>0</v>
          </cell>
          <cell r="W57">
            <v>0</v>
          </cell>
          <cell r="X57">
            <v>0</v>
          </cell>
        </row>
        <row r="58">
          <cell r="A58" t="str">
            <v>4248Total</v>
          </cell>
          <cell r="B58" t="str">
            <v>MKT_1718_01</v>
          </cell>
          <cell r="C58">
            <v>4248</v>
          </cell>
          <cell r="D58" t="str">
            <v>Quarterly smart metering reporting for HS&amp;E and GDNs</v>
          </cell>
          <cell r="E58" t="str">
            <v>Change Order Receipt</v>
          </cell>
          <cell r="F58" t="str">
            <v>[XOS] Send EQR Initial Response</v>
          </cell>
          <cell r="G58" t="str">
            <v>TBC</v>
          </cell>
          <cell r="H58" t="str">
            <v>Total</v>
          </cell>
          <cell r="I58">
            <v>0</v>
          </cell>
          <cell r="J58">
            <v>0</v>
          </cell>
          <cell r="K58">
            <v>0</v>
          </cell>
          <cell r="L58">
            <v>0</v>
          </cell>
          <cell r="M58">
            <v>0</v>
          </cell>
          <cell r="N58">
            <v>0</v>
          </cell>
          <cell r="O58">
            <v>0</v>
          </cell>
          <cell r="P58">
            <v>0</v>
          </cell>
          <cell r="Q58">
            <v>1</v>
          </cell>
          <cell r="R58">
            <v>0</v>
          </cell>
          <cell r="S58">
            <v>0</v>
          </cell>
          <cell r="T58">
            <v>0</v>
          </cell>
          <cell r="U58">
            <v>0</v>
          </cell>
          <cell r="V58">
            <v>0</v>
          </cell>
          <cell r="W58">
            <v>0</v>
          </cell>
          <cell r="X58">
            <v>0</v>
          </cell>
        </row>
        <row r="59">
          <cell r="A59" t="str">
            <v>4262External</v>
          </cell>
          <cell r="B59" t="str">
            <v>MKT_1718_03</v>
          </cell>
          <cell r="C59">
            <v>4262</v>
          </cell>
          <cell r="D59" t="str">
            <v>EU Gas Change Roadmap</v>
          </cell>
          <cell r="E59" t="str">
            <v>Change Order Receipt</v>
          </cell>
          <cell r="F59" t="str">
            <v>[XOS] Send EQR Initial Response</v>
          </cell>
          <cell r="G59" t="str">
            <v>TBC</v>
          </cell>
          <cell r="H59" t="str">
            <v>External</v>
          </cell>
          <cell r="I59" t="str">
            <v xml:space="preserve"> £-   </v>
          </cell>
          <cell r="J59" t="str">
            <v xml:space="preserve"> £-   </v>
          </cell>
          <cell r="K59" t="str">
            <v xml:space="preserve"> £-   </v>
          </cell>
          <cell r="L59">
            <v>0</v>
          </cell>
          <cell r="M59">
            <v>0</v>
          </cell>
          <cell r="N59">
            <v>0</v>
          </cell>
          <cell r="O59">
            <v>0</v>
          </cell>
          <cell r="P59">
            <v>1</v>
          </cell>
          <cell r="Q59">
            <v>0</v>
          </cell>
          <cell r="R59">
            <v>0</v>
          </cell>
          <cell r="S59">
            <v>0</v>
          </cell>
          <cell r="T59">
            <v>0</v>
          </cell>
          <cell r="U59">
            <v>0</v>
          </cell>
          <cell r="V59">
            <v>0</v>
          </cell>
          <cell r="W59">
            <v>0</v>
          </cell>
          <cell r="X59">
            <v>0</v>
          </cell>
        </row>
        <row r="60">
          <cell r="A60" t="str">
            <v>4262Internal</v>
          </cell>
          <cell r="B60" t="str">
            <v>MKT_1718_03</v>
          </cell>
          <cell r="C60">
            <v>4262</v>
          </cell>
          <cell r="D60" t="str">
            <v>EU Gas Change Roadmap</v>
          </cell>
          <cell r="E60" t="str">
            <v>Change Order Receipt</v>
          </cell>
          <cell r="F60" t="str">
            <v>[XOS] Send EQR Initial Response</v>
          </cell>
          <cell r="G60" t="str">
            <v>TBC</v>
          </cell>
          <cell r="H60" t="str">
            <v>Internal</v>
          </cell>
          <cell r="I60" t="str">
            <v xml:space="preserve"> £-   </v>
          </cell>
          <cell r="J60" t="str">
            <v xml:space="preserve"> £-   </v>
          </cell>
          <cell r="K60" t="str">
            <v xml:space="preserve"> £-   </v>
          </cell>
          <cell r="L60">
            <v>0</v>
          </cell>
          <cell r="M60">
            <v>0</v>
          </cell>
          <cell r="N60">
            <v>0</v>
          </cell>
          <cell r="O60">
            <v>0</v>
          </cell>
          <cell r="P60">
            <v>1</v>
          </cell>
          <cell r="Q60">
            <v>0</v>
          </cell>
          <cell r="R60">
            <v>0</v>
          </cell>
          <cell r="S60">
            <v>0</v>
          </cell>
          <cell r="T60">
            <v>0</v>
          </cell>
          <cell r="U60">
            <v>0</v>
          </cell>
          <cell r="V60">
            <v>0</v>
          </cell>
          <cell r="W60">
            <v>0</v>
          </cell>
          <cell r="X60">
            <v>0</v>
          </cell>
        </row>
        <row r="61">
          <cell r="A61" t="str">
            <v>4262Total</v>
          </cell>
          <cell r="B61" t="str">
            <v>MKT_1718_03</v>
          </cell>
          <cell r="C61">
            <v>4262</v>
          </cell>
          <cell r="D61" t="str">
            <v>EU Gas Change Roadmap</v>
          </cell>
          <cell r="E61" t="str">
            <v>Change Order Receipt</v>
          </cell>
          <cell r="F61" t="str">
            <v>[XOS] Send EQR Initial Response</v>
          </cell>
          <cell r="G61" t="str">
            <v>TBC</v>
          </cell>
          <cell r="H61" t="str">
            <v>Total</v>
          </cell>
          <cell r="I61" t="str">
            <v xml:space="preserve"> £-   </v>
          </cell>
          <cell r="J61" t="str">
            <v xml:space="preserve"> £-   </v>
          </cell>
          <cell r="K61" t="str">
            <v xml:space="preserve"> £-   </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1"/>
      <sheetName val="Dash2"/>
      <sheetName val="Financial Graph Data"/>
      <sheetName val="Milestone Graph Data"/>
    </sheetNames>
    <sheetDataSet>
      <sheetData sheetId="0"/>
      <sheetData sheetId="1"/>
      <sheetData sheetId="2"/>
      <sheetData sheetId="3">
        <row r="23">
          <cell r="J23" t="str">
            <v>(R)</v>
          </cell>
          <cell r="K23" t="str">
            <v>&lt;90%</v>
          </cell>
        </row>
        <row r="24">
          <cell r="J24" t="str">
            <v>(A)</v>
          </cell>
          <cell r="K24" t="str">
            <v>90% - 94%</v>
          </cell>
        </row>
        <row r="25">
          <cell r="J25" t="str">
            <v>(G)</v>
          </cell>
          <cell r="K25" t="str">
            <v>&gt;=90%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Areas 201718"/>
      <sheetName val="Coster"/>
    </sheetNames>
    <sheetDataSet>
      <sheetData sheetId="0" refreshError="1"/>
      <sheetData sheetId="1">
        <row r="1">
          <cell r="C1">
            <v>300000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ummary"/>
      <sheetName val="Forecast &amp; Tracking"/>
      <sheetName val="Change Manager Summary"/>
      <sheetName val="Lifecycle summary"/>
      <sheetName val="Sheet5"/>
      <sheetName val="Phased Change Budget"/>
      <sheetName val="Savings"/>
      <sheetName val="Define savings 2"/>
      <sheetName val="Define savings monitor ASA"/>
      <sheetName val="Test"/>
      <sheetName val="Define savings monitor Other"/>
      <sheetName val="Define savings monitor master"/>
      <sheetName val="Define savings"/>
      <sheetName val="telecoms"/>
      <sheetName val="Seven"/>
      <sheetName val="Sheet1 (2)"/>
      <sheetName val="Page 1 - BP12 re-forecast"/>
      <sheetName val="nexus"/>
      <sheetName val="Oct12"/>
      <sheetName val="Sheet2"/>
      <sheetName val="Sheet3 BP12"/>
      <sheetName val="BP12 template"/>
      <sheetName val="Dashboards"/>
      <sheetName val="7 June changes"/>
      <sheetName val="Received"/>
      <sheetName val="BP11 budget"/>
      <sheetName val="BP11 project funding"/>
      <sheetName val="6 and 7 Analysis"/>
      <sheetName val="BP11 Comparison"/>
      <sheetName val="Business plan format"/>
      <sheetName val="Project plots"/>
      <sheetName val="BP1-4"/>
      <sheetName val="BP6"/>
      <sheetName val="BP7"/>
      <sheetName val="Sheet3"/>
      <sheetName val="Change Budget"/>
      <sheetName val="IAD"/>
      <sheetName val="BP11 Analysis"/>
      <sheetName val="7Analysis"/>
      <sheetName val="Sheet4"/>
      <sheetName val="Run rate total"/>
      <sheetName val="Run rate Ext and Int Inc"/>
      <sheetName val="Lookups"/>
      <sheetName val="Rebate Predictor"/>
      <sheetName val="Column widths"/>
      <sheetName val="sheet1"/>
      <sheetName val="History08"/>
      <sheetName val="History10"/>
      <sheetName val="History10 (2)"/>
      <sheetName val="Graphs"/>
      <sheetName val="Graphs (2)"/>
      <sheetName val="History08 V2"/>
      <sheetName val="logandtrack"/>
      <sheetName val="March 12 fc"/>
      <sheetName val="Schedule"/>
      <sheetName val="Out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2">
          <cell r="A12" t="str">
            <v>cor</v>
          </cell>
        </row>
        <row r="13">
          <cell r="A13" t="str">
            <v>evs</v>
          </cell>
        </row>
        <row r="14">
          <cell r="A14" t="str">
            <v>xrn</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P22"/>
  <sheetViews>
    <sheetView tabSelected="1" workbookViewId="0">
      <selection activeCell="E17" sqref="E17"/>
    </sheetView>
  </sheetViews>
  <sheetFormatPr baseColWidth="10" defaultColWidth="8.83203125" defaultRowHeight="15" x14ac:dyDescent="0.2"/>
  <cols>
    <col min="1" max="1" width="48.5" customWidth="1"/>
    <col min="2" max="10" width="15" customWidth="1"/>
    <col min="11" max="11" width="1.83203125" customWidth="1"/>
    <col min="12" max="16" width="11.83203125" customWidth="1"/>
  </cols>
  <sheetData>
    <row r="1" spans="1:16" ht="29.25" customHeight="1" x14ac:dyDescent="0.2">
      <c r="A1" s="105" t="s">
        <v>0</v>
      </c>
      <c r="B1" s="106"/>
      <c r="C1" s="106"/>
      <c r="D1" s="106"/>
      <c r="E1" s="106"/>
      <c r="F1" s="106"/>
      <c r="G1" s="106"/>
      <c r="H1" s="106"/>
      <c r="I1" s="106"/>
      <c r="J1" s="107"/>
      <c r="K1" s="3"/>
      <c r="L1" s="108" t="s">
        <v>1</v>
      </c>
      <c r="M1" s="109"/>
      <c r="N1" s="109"/>
      <c r="O1" s="109"/>
      <c r="P1" s="110"/>
    </row>
    <row r="2" spans="1:16" ht="42" x14ac:dyDescent="0.2">
      <c r="A2" s="46" t="s">
        <v>2</v>
      </c>
      <c r="B2" s="47"/>
      <c r="C2" s="48" t="s">
        <v>3</v>
      </c>
      <c r="D2" s="48" t="s">
        <v>4</v>
      </c>
      <c r="E2" s="48" t="s">
        <v>5</v>
      </c>
      <c r="F2" s="48" t="s">
        <v>6</v>
      </c>
      <c r="G2" s="48" t="s">
        <v>7</v>
      </c>
      <c r="H2" s="50" t="s">
        <v>8</v>
      </c>
      <c r="I2" s="48" t="s">
        <v>9</v>
      </c>
      <c r="J2" s="49" t="s">
        <v>10</v>
      </c>
      <c r="K2" s="2"/>
      <c r="L2" s="51" t="s">
        <v>11</v>
      </c>
      <c r="M2" s="52" t="s">
        <v>12</v>
      </c>
      <c r="N2" s="52" t="s">
        <v>13</v>
      </c>
      <c r="O2" s="52" t="s">
        <v>14</v>
      </c>
      <c r="P2" s="53" t="s">
        <v>15</v>
      </c>
    </row>
    <row r="3" spans="1:16" ht="19.5" customHeight="1" x14ac:dyDescent="0.2">
      <c r="A3" s="37" t="s">
        <v>16</v>
      </c>
      <c r="B3" s="38" t="s">
        <v>17</v>
      </c>
      <c r="C3" s="62" t="s">
        <v>18</v>
      </c>
      <c r="D3" s="63">
        <v>1255.0409999999999</v>
      </c>
      <c r="E3" s="64">
        <v>146.989</v>
      </c>
      <c r="F3" s="90">
        <v>196.75799999999998</v>
      </c>
      <c r="G3" s="64">
        <v>80.290999999999997</v>
      </c>
      <c r="H3" s="64">
        <v>4.4669999999999996</v>
      </c>
      <c r="I3" s="64">
        <v>112</v>
      </c>
      <c r="J3" s="64">
        <v>0</v>
      </c>
      <c r="K3" s="2"/>
      <c r="L3" s="111">
        <v>0</v>
      </c>
      <c r="M3" s="111">
        <v>4.4669999999999996</v>
      </c>
      <c r="N3" s="111">
        <v>0</v>
      </c>
      <c r="O3" s="111">
        <v>0</v>
      </c>
      <c r="P3" s="111">
        <v>0</v>
      </c>
    </row>
    <row r="4" spans="1:16" ht="19.5" customHeight="1" x14ac:dyDescent="0.2">
      <c r="A4" s="4"/>
      <c r="B4" s="5"/>
      <c r="C4" s="62" t="s">
        <v>19</v>
      </c>
      <c r="D4" s="65"/>
      <c r="E4" s="64">
        <v>127.307</v>
      </c>
      <c r="F4" s="91">
        <v>107.913</v>
      </c>
      <c r="G4" s="64">
        <v>76.864000000000004</v>
      </c>
      <c r="H4" s="64">
        <v>31.048999999999999</v>
      </c>
      <c r="I4" s="64">
        <v>0</v>
      </c>
      <c r="J4" s="64">
        <v>0</v>
      </c>
      <c r="K4" s="2"/>
      <c r="L4" s="103"/>
      <c r="M4" s="103"/>
      <c r="N4" s="103"/>
      <c r="O4" s="103"/>
      <c r="P4" s="103"/>
    </row>
    <row r="5" spans="1:16" ht="19.5" customHeight="1" x14ac:dyDescent="0.2">
      <c r="A5" s="6"/>
      <c r="B5" s="7"/>
      <c r="C5" s="39" t="s">
        <v>20</v>
      </c>
      <c r="D5" s="40"/>
      <c r="E5" s="41">
        <v>274.29599999999999</v>
      </c>
      <c r="F5" s="90">
        <v>304.67099999999999</v>
      </c>
      <c r="G5" s="41">
        <v>157.15500000000003</v>
      </c>
      <c r="H5" s="41">
        <v>35.515999999999998</v>
      </c>
      <c r="I5" s="41">
        <v>112</v>
      </c>
      <c r="J5" s="41">
        <v>0</v>
      </c>
      <c r="K5" s="2"/>
      <c r="L5" s="104"/>
      <c r="M5" s="104"/>
      <c r="N5" s="104"/>
      <c r="O5" s="104"/>
      <c r="P5" s="104"/>
    </row>
    <row r="6" spans="1:16" x14ac:dyDescent="0.2">
      <c r="A6" s="58" t="s">
        <v>55</v>
      </c>
      <c r="B6" s="42"/>
      <c r="C6" s="43"/>
      <c r="D6" s="44"/>
      <c r="E6" s="44"/>
      <c r="F6" s="44"/>
      <c r="G6" s="44"/>
      <c r="H6" s="45"/>
      <c r="I6" s="45"/>
      <c r="J6" s="45"/>
      <c r="K6" s="2"/>
      <c r="L6" s="102">
        <v>0</v>
      </c>
      <c r="M6" s="102">
        <v>0</v>
      </c>
      <c r="N6" s="102">
        <v>0</v>
      </c>
      <c r="O6" s="102">
        <v>0</v>
      </c>
      <c r="P6" s="102">
        <v>0</v>
      </c>
    </row>
    <row r="7" spans="1:16" x14ac:dyDescent="0.2">
      <c r="A7" s="58" t="s">
        <v>58</v>
      </c>
      <c r="B7" s="55"/>
      <c r="C7" s="43"/>
      <c r="D7" s="44"/>
      <c r="E7" s="44"/>
      <c r="F7" s="44"/>
      <c r="G7" s="44"/>
      <c r="H7" s="45"/>
      <c r="I7" s="45"/>
      <c r="J7" s="45"/>
      <c r="K7" s="2"/>
      <c r="L7" s="103"/>
      <c r="M7" s="103"/>
      <c r="N7" s="103"/>
      <c r="O7" s="103"/>
      <c r="P7" s="103"/>
    </row>
    <row r="8" spans="1:16" x14ac:dyDescent="0.2">
      <c r="A8" s="58" t="s">
        <v>56</v>
      </c>
      <c r="B8" s="56"/>
      <c r="C8" s="43"/>
      <c r="D8" s="44"/>
      <c r="E8" s="44"/>
      <c r="F8" s="44"/>
      <c r="G8" s="44"/>
      <c r="H8" s="45"/>
      <c r="I8" s="45"/>
      <c r="J8" s="45"/>
      <c r="K8" s="2"/>
      <c r="L8" s="104"/>
      <c r="M8" s="104"/>
      <c r="N8" s="104"/>
      <c r="O8" s="104"/>
      <c r="P8" s="104"/>
    </row>
    <row r="9" spans="1:16" x14ac:dyDescent="0.2">
      <c r="A9" s="59" t="s">
        <v>57</v>
      </c>
      <c r="B9" s="57"/>
      <c r="C9" s="1"/>
      <c r="D9" s="1"/>
      <c r="E9" s="1"/>
      <c r="F9" s="1"/>
      <c r="G9" s="1"/>
      <c r="H9" s="1"/>
      <c r="I9" s="1"/>
      <c r="J9" s="1"/>
      <c r="K9" s="1"/>
      <c r="L9" s="54">
        <v>0</v>
      </c>
      <c r="M9" s="54">
        <v>4.4669999999999996</v>
      </c>
      <c r="N9" s="54">
        <v>0</v>
      </c>
      <c r="O9" s="54">
        <v>0</v>
      </c>
      <c r="P9" s="54">
        <v>0</v>
      </c>
    </row>
    <row r="10" spans="1:16" x14ac:dyDescent="0.2">
      <c r="A10" s="60" t="s">
        <v>21</v>
      </c>
      <c r="B10" s="59"/>
      <c r="C10" s="1"/>
      <c r="D10" s="1"/>
      <c r="E10" s="1"/>
      <c r="F10" s="1"/>
      <c r="G10" s="1"/>
      <c r="H10" s="1"/>
      <c r="I10" s="1"/>
      <c r="J10" s="1"/>
      <c r="K10" s="1"/>
      <c r="L10" s="1"/>
      <c r="M10" s="1"/>
      <c r="N10" s="1"/>
      <c r="O10" s="1"/>
      <c r="P10" s="1"/>
    </row>
    <row r="11" spans="1:16" x14ac:dyDescent="0.2">
      <c r="A11" s="59" t="s">
        <v>22</v>
      </c>
      <c r="B11" s="59"/>
      <c r="C11" s="1"/>
      <c r="D11" s="1"/>
      <c r="E11" s="1"/>
      <c r="F11" s="1"/>
      <c r="G11" s="1"/>
      <c r="H11" s="1"/>
      <c r="I11" s="1"/>
      <c r="J11" s="1"/>
      <c r="K11" s="1"/>
      <c r="L11" s="1"/>
      <c r="M11" s="1"/>
      <c r="N11" s="1"/>
      <c r="O11" s="1"/>
      <c r="P11" s="1"/>
    </row>
    <row r="14" spans="1:16" ht="16" x14ac:dyDescent="0.2">
      <c r="A14" s="112" t="s">
        <v>111</v>
      </c>
      <c r="B14" s="113"/>
      <c r="C14" s="113"/>
      <c r="D14" s="113"/>
      <c r="E14" s="113"/>
      <c r="F14" s="113"/>
      <c r="G14" s="113"/>
      <c r="H14" s="113"/>
      <c r="I14" s="114"/>
    </row>
    <row r="15" spans="1:16" ht="44.25" customHeight="1" x14ac:dyDescent="0.2">
      <c r="A15" s="88" t="s">
        <v>23</v>
      </c>
      <c r="B15" s="89" t="s">
        <v>41</v>
      </c>
      <c r="C15" s="89" t="s">
        <v>109</v>
      </c>
      <c r="D15" s="89" t="s">
        <v>110</v>
      </c>
      <c r="E15" s="89" t="s">
        <v>44</v>
      </c>
      <c r="F15" s="89" t="s">
        <v>45</v>
      </c>
      <c r="G15" s="89" t="s">
        <v>46</v>
      </c>
      <c r="H15" s="115" t="s">
        <v>53</v>
      </c>
      <c r="I15" s="116"/>
    </row>
    <row r="16" spans="1:16" ht="50.25" customHeight="1" x14ac:dyDescent="0.2">
      <c r="A16" s="84" t="s">
        <v>99</v>
      </c>
      <c r="B16" s="94">
        <v>0</v>
      </c>
      <c r="C16" s="94">
        <v>112</v>
      </c>
      <c r="D16" s="94">
        <v>0</v>
      </c>
      <c r="E16" s="94">
        <v>0</v>
      </c>
      <c r="F16" s="94">
        <v>112</v>
      </c>
      <c r="G16" s="95">
        <v>0</v>
      </c>
      <c r="H16" s="117" t="s">
        <v>108</v>
      </c>
      <c r="I16" s="117"/>
    </row>
    <row r="17" spans="1:9" ht="50.25" customHeight="1" x14ac:dyDescent="0.2">
      <c r="A17" s="85" t="s">
        <v>99</v>
      </c>
      <c r="B17" s="96">
        <v>0</v>
      </c>
      <c r="C17" s="96">
        <v>112</v>
      </c>
      <c r="D17" s="96">
        <v>0</v>
      </c>
      <c r="E17" s="96">
        <v>0</v>
      </c>
      <c r="F17" s="96">
        <v>112</v>
      </c>
      <c r="G17" s="97">
        <v>0</v>
      </c>
      <c r="H17" s="117"/>
      <c r="I17" s="117"/>
    </row>
    <row r="18" spans="1:9" ht="50.25" customHeight="1" x14ac:dyDescent="0.2">
      <c r="A18" s="82" t="s">
        <v>102</v>
      </c>
      <c r="B18" s="98">
        <v>0</v>
      </c>
      <c r="C18" s="98">
        <v>0.6</v>
      </c>
      <c r="D18" s="98">
        <v>0</v>
      </c>
      <c r="E18" s="98">
        <v>0.6</v>
      </c>
      <c r="F18" s="98">
        <v>0</v>
      </c>
      <c r="G18" s="99">
        <v>0</v>
      </c>
      <c r="H18" s="117" t="s">
        <v>107</v>
      </c>
      <c r="I18" s="117"/>
    </row>
    <row r="19" spans="1:9" ht="50.25" customHeight="1" x14ac:dyDescent="0.2">
      <c r="A19" s="83" t="s">
        <v>103</v>
      </c>
      <c r="B19" s="100">
        <v>0</v>
      </c>
      <c r="C19" s="100">
        <v>0.5</v>
      </c>
      <c r="D19" s="100">
        <v>0</v>
      </c>
      <c r="E19" s="100">
        <v>0.5</v>
      </c>
      <c r="F19" s="100">
        <v>0</v>
      </c>
      <c r="G19" s="101">
        <v>0</v>
      </c>
      <c r="H19" s="117"/>
      <c r="I19" s="117"/>
    </row>
    <row r="20" spans="1:9" ht="50.25" customHeight="1" x14ac:dyDescent="0.2">
      <c r="A20" s="84" t="s">
        <v>104</v>
      </c>
      <c r="B20" s="94">
        <v>0</v>
      </c>
      <c r="C20" s="94">
        <v>1</v>
      </c>
      <c r="D20" s="94">
        <v>0</v>
      </c>
      <c r="E20" s="94">
        <v>1</v>
      </c>
      <c r="F20" s="94">
        <v>0</v>
      </c>
      <c r="G20" s="95">
        <v>0</v>
      </c>
      <c r="H20" s="117" t="s">
        <v>107</v>
      </c>
      <c r="I20" s="117"/>
    </row>
    <row r="21" spans="1:9" ht="50.25" customHeight="1" x14ac:dyDescent="0.2">
      <c r="A21" s="85" t="s">
        <v>105</v>
      </c>
      <c r="B21" s="96">
        <v>0</v>
      </c>
      <c r="C21" s="96">
        <v>1</v>
      </c>
      <c r="D21" s="96">
        <v>0</v>
      </c>
      <c r="E21" s="96">
        <v>1</v>
      </c>
      <c r="F21" s="96">
        <v>0</v>
      </c>
      <c r="G21" s="97">
        <v>0</v>
      </c>
      <c r="H21" s="117"/>
      <c r="I21" s="117"/>
    </row>
    <row r="22" spans="1:9" ht="23.25" customHeight="1" x14ac:dyDescent="0.2">
      <c r="A22" s="86" t="s">
        <v>106</v>
      </c>
      <c r="B22" s="92">
        <v>0</v>
      </c>
      <c r="C22" s="92">
        <v>227.1</v>
      </c>
      <c r="D22" s="92">
        <v>0</v>
      </c>
      <c r="E22" s="92">
        <v>3.1</v>
      </c>
      <c r="F22" s="92">
        <v>224</v>
      </c>
      <c r="G22" s="87">
        <v>0</v>
      </c>
    </row>
  </sheetData>
  <mergeCells count="17">
    <mergeCell ref="A14:I14"/>
    <mergeCell ref="H15:I15"/>
    <mergeCell ref="H16:I17"/>
    <mergeCell ref="H18:I19"/>
    <mergeCell ref="H20:I21"/>
    <mergeCell ref="P6:P8"/>
    <mergeCell ref="A1:J1"/>
    <mergeCell ref="L1:P1"/>
    <mergeCell ref="L3:L5"/>
    <mergeCell ref="M3:M5"/>
    <mergeCell ref="N3:N5"/>
    <mergeCell ref="O3:O5"/>
    <mergeCell ref="P3:P5"/>
    <mergeCell ref="L6:L8"/>
    <mergeCell ref="M6:M8"/>
    <mergeCell ref="N6:N8"/>
    <mergeCell ref="O6:O8"/>
  </mergeCells>
  <conditionalFormatting sqref="F3">
    <cfRule type="expression" dxfId="136" priority="2">
      <formula>IF($F$3&lt;$E$3,TRUE,FALSE)</formula>
    </cfRule>
  </conditionalFormatting>
  <conditionalFormatting sqref="F4:F5">
    <cfRule type="expression" dxfId="135" priority="1">
      <formula>IF($F$3&lt;$E$3,TRUE,FALSE)</formula>
    </cfRule>
  </conditionalFormatting>
  <printOptions horizontalCentered="1"/>
  <pageMargins left="0.23622047244094491" right="0.23622047244094491" top="0.74803149606299213" bottom="0.74803149606299213" header="0.31496062992125984" footer="0.31496062992125984"/>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tabColor theme="6"/>
  </sheetPr>
  <dimension ref="A1:BD30"/>
  <sheetViews>
    <sheetView workbookViewId="0">
      <pane xSplit="5" ySplit="3" topLeftCell="F4" activePane="bottomRight" state="frozen"/>
      <selection pane="topRight" activeCell="F1" sqref="F1"/>
      <selection pane="bottomLeft" activeCell="A4" sqref="A4"/>
      <selection pane="bottomRight"/>
    </sheetView>
  </sheetViews>
  <sheetFormatPr baseColWidth="10" defaultColWidth="8.83203125" defaultRowHeight="14" x14ac:dyDescent="0.2"/>
  <cols>
    <col min="1" max="1" width="15.5" style="2" customWidth="1"/>
    <col min="2" max="2" width="9" style="2" customWidth="1"/>
    <col min="3" max="3" width="31.5" style="11" customWidth="1"/>
    <col min="4" max="4" width="13" style="11" customWidth="1"/>
    <col min="5" max="5" width="14.6640625" style="13" customWidth="1"/>
    <col min="6" max="13" width="13" style="2" customWidth="1"/>
    <col min="14" max="18" width="9.1640625" style="9" customWidth="1"/>
    <col min="19" max="23" width="9.1640625" style="10" customWidth="1"/>
    <col min="24" max="24" width="16" style="2" customWidth="1"/>
    <col min="25" max="25" width="37" style="11" customWidth="1"/>
    <col min="26" max="26" width="14" style="2" hidden="1" customWidth="1"/>
    <col min="27" max="27" width="16.33203125" style="2" hidden="1" customWidth="1"/>
    <col min="28" max="28" width="13.33203125" style="2" hidden="1" customWidth="1"/>
    <col min="29" max="29" width="13.1640625" style="2" hidden="1" customWidth="1"/>
    <col min="30" max="31" width="12.5" style="2" hidden="1" customWidth="1"/>
    <col min="32" max="32" width="8.33203125" style="2" hidden="1" customWidth="1"/>
    <col min="33" max="33" width="4.6640625" style="2" hidden="1" customWidth="1"/>
    <col min="34" max="34" width="4.83203125" style="2" hidden="1" customWidth="1"/>
    <col min="35" max="35" width="4.5" style="2" hidden="1" customWidth="1"/>
    <col min="36" max="37" width="5.6640625" style="2" hidden="1" customWidth="1"/>
    <col min="38" max="38" width="13.33203125" style="2" hidden="1" customWidth="1"/>
    <col min="39" max="40" width="17.5" style="2" hidden="1" customWidth="1"/>
    <col min="41" max="41" width="6.1640625" style="2" hidden="1" customWidth="1"/>
    <col min="42" max="42" width="9.1640625" style="2" hidden="1" customWidth="1"/>
    <col min="43" max="43" width="11.83203125" style="2" hidden="1" customWidth="1"/>
    <col min="44" max="44" width="11.5" style="2" hidden="1" customWidth="1"/>
    <col min="45" max="56" width="9.1640625" style="2" hidden="1" customWidth="1"/>
    <col min="57" max="16384" width="8.83203125" style="2"/>
  </cols>
  <sheetData>
    <row r="1" spans="1:56" ht="17.25" customHeight="1" x14ac:dyDescent="0.2">
      <c r="A1" s="66"/>
      <c r="B1" s="66"/>
      <c r="C1" s="67"/>
      <c r="D1" s="67"/>
      <c r="E1" s="68"/>
      <c r="F1" s="66"/>
      <c r="G1" s="66"/>
      <c r="H1" s="66"/>
      <c r="I1" s="66"/>
      <c r="J1" s="66"/>
      <c r="K1" s="66"/>
      <c r="L1" s="66"/>
      <c r="M1" s="66"/>
      <c r="Z1" s="69" t="s">
        <v>59</v>
      </c>
      <c r="AL1" s="69" t="s">
        <v>60</v>
      </c>
      <c r="AM1" s="12"/>
      <c r="AN1" s="12"/>
      <c r="AO1" s="12"/>
      <c r="AP1" s="12"/>
      <c r="AQ1" s="12"/>
      <c r="AR1" s="12"/>
      <c r="AS1" s="12"/>
      <c r="AT1" s="12"/>
      <c r="AU1" s="12"/>
      <c r="AV1" s="12"/>
      <c r="AW1" s="12"/>
      <c r="AX1" s="12"/>
      <c r="AY1" s="12"/>
      <c r="AZ1" s="12"/>
      <c r="BA1" s="12"/>
      <c r="BB1" s="12"/>
      <c r="BC1" s="12"/>
      <c r="BD1" s="12"/>
    </row>
    <row r="2" spans="1:56" ht="18" customHeight="1" x14ac:dyDescent="0.3">
      <c r="F2" s="14"/>
      <c r="G2" s="14"/>
      <c r="H2" s="14"/>
      <c r="I2" s="14"/>
      <c r="J2" s="14"/>
      <c r="K2" s="14"/>
      <c r="L2" s="14"/>
      <c r="M2" s="14"/>
      <c r="N2" s="118" t="s">
        <v>24</v>
      </c>
      <c r="O2" s="119"/>
      <c r="P2" s="119"/>
      <c r="Q2" s="119"/>
      <c r="R2" s="120"/>
      <c r="S2" s="118" t="s">
        <v>25</v>
      </c>
      <c r="T2" s="119"/>
      <c r="U2" s="119"/>
      <c r="V2" s="119"/>
      <c r="W2" s="120"/>
      <c r="AF2" s="2" t="s">
        <v>26</v>
      </c>
      <c r="AG2" s="2" t="s">
        <v>26</v>
      </c>
      <c r="AH2" s="2" t="s">
        <v>26</v>
      </c>
      <c r="AI2" s="2" t="s">
        <v>26</v>
      </c>
      <c r="AJ2" s="2" t="s">
        <v>26</v>
      </c>
      <c r="AK2" s="2" t="s">
        <v>26</v>
      </c>
      <c r="AM2" s="15" t="s">
        <v>27</v>
      </c>
      <c r="AN2" s="12"/>
      <c r="AO2" s="12"/>
      <c r="AP2" s="12">
        <v>5</v>
      </c>
      <c r="AQ2" s="12">
        <v>6</v>
      </c>
      <c r="AR2" s="12">
        <v>7</v>
      </c>
      <c r="AS2" s="12">
        <v>9</v>
      </c>
      <c r="AT2" s="12">
        <v>10</v>
      </c>
      <c r="AU2" s="12">
        <v>11</v>
      </c>
      <c r="AV2" s="12">
        <v>12</v>
      </c>
      <c r="AW2" s="12">
        <v>13</v>
      </c>
      <c r="AX2" s="12">
        <v>14</v>
      </c>
      <c r="AY2" s="12">
        <v>25</v>
      </c>
      <c r="AZ2" s="12"/>
      <c r="BA2" s="12"/>
      <c r="BB2" s="12"/>
      <c r="BC2" s="12"/>
      <c r="BD2" s="12"/>
    </row>
    <row r="3" spans="1:56" ht="70" x14ac:dyDescent="0.2">
      <c r="A3" s="16" t="s">
        <v>28</v>
      </c>
      <c r="B3" s="17" t="s">
        <v>29</v>
      </c>
      <c r="C3" s="17" t="s">
        <v>30</v>
      </c>
      <c r="D3" s="17" t="s">
        <v>31</v>
      </c>
      <c r="E3" s="17" t="s">
        <v>32</v>
      </c>
      <c r="F3" s="18" t="s">
        <v>33</v>
      </c>
      <c r="G3" s="17" t="s">
        <v>3</v>
      </c>
      <c r="H3" s="17" t="s">
        <v>5</v>
      </c>
      <c r="I3" s="17" t="s">
        <v>6</v>
      </c>
      <c r="J3" s="17" t="s">
        <v>7</v>
      </c>
      <c r="K3" s="17" t="s">
        <v>8</v>
      </c>
      <c r="L3" s="17" t="s">
        <v>9</v>
      </c>
      <c r="M3" s="19" t="s">
        <v>10</v>
      </c>
      <c r="N3" s="16" t="s">
        <v>15</v>
      </c>
      <c r="O3" s="17" t="s">
        <v>11</v>
      </c>
      <c r="P3" s="17" t="s">
        <v>12</v>
      </c>
      <c r="Q3" s="17" t="s">
        <v>34</v>
      </c>
      <c r="R3" s="20" t="s">
        <v>35</v>
      </c>
      <c r="S3" s="16" t="s">
        <v>15</v>
      </c>
      <c r="T3" s="17" t="s">
        <v>11</v>
      </c>
      <c r="U3" s="17" t="s">
        <v>12</v>
      </c>
      <c r="V3" s="17" t="s">
        <v>34</v>
      </c>
      <c r="W3" s="20" t="s">
        <v>35</v>
      </c>
      <c r="X3" s="21" t="s">
        <v>36</v>
      </c>
      <c r="Y3" s="20" t="s">
        <v>37</v>
      </c>
      <c r="Z3" s="70" t="s">
        <v>61</v>
      </c>
      <c r="AA3" s="71" t="s">
        <v>54</v>
      </c>
      <c r="AB3" s="71" t="s">
        <v>62</v>
      </c>
      <c r="AC3" s="71" t="s">
        <v>63</v>
      </c>
      <c r="AD3" s="71" t="s">
        <v>64</v>
      </c>
      <c r="AE3" s="71" t="s">
        <v>65</v>
      </c>
      <c r="AF3" s="72" t="s">
        <v>66</v>
      </c>
      <c r="AG3" s="73" t="s">
        <v>67</v>
      </c>
      <c r="AH3" s="73" t="s">
        <v>68</v>
      </c>
      <c r="AI3" s="73" t="s">
        <v>69</v>
      </c>
      <c r="AJ3" s="73" t="s">
        <v>70</v>
      </c>
      <c r="AK3" s="73" t="s">
        <v>71</v>
      </c>
      <c r="AL3" s="71" t="s">
        <v>72</v>
      </c>
      <c r="AM3" s="74" t="s">
        <v>38</v>
      </c>
      <c r="AN3" s="74" t="s">
        <v>39</v>
      </c>
      <c r="AO3" s="74" t="s">
        <v>40</v>
      </c>
      <c r="AP3" s="74" t="s">
        <v>31</v>
      </c>
      <c r="AQ3" s="74" t="s">
        <v>32</v>
      </c>
      <c r="AR3" s="74" t="s">
        <v>33</v>
      </c>
      <c r="AS3" s="74" t="s">
        <v>41</v>
      </c>
      <c r="AT3" s="74" t="s">
        <v>42</v>
      </c>
      <c r="AU3" s="74" t="s">
        <v>43</v>
      </c>
      <c r="AV3" s="74" t="s">
        <v>44</v>
      </c>
      <c r="AW3" s="74" t="s">
        <v>45</v>
      </c>
      <c r="AX3" s="74" t="s">
        <v>46</v>
      </c>
      <c r="AY3" s="74" t="s">
        <v>47</v>
      </c>
      <c r="AZ3" s="74" t="s">
        <v>48</v>
      </c>
      <c r="BA3" s="74" t="s">
        <v>49</v>
      </c>
      <c r="BB3" s="74" t="s">
        <v>50</v>
      </c>
      <c r="BC3" s="74" t="s">
        <v>51</v>
      </c>
      <c r="BD3" s="75" t="s">
        <v>52</v>
      </c>
    </row>
    <row r="4" spans="1:56" ht="34.5" customHeight="1" x14ac:dyDescent="0.2">
      <c r="A4" s="8" t="s">
        <v>17</v>
      </c>
      <c r="B4" s="22">
        <v>4160</v>
      </c>
      <c r="C4" s="23" t="s">
        <v>92</v>
      </c>
      <c r="D4" s="23" t="s">
        <v>93</v>
      </c>
      <c r="E4" s="23" t="s">
        <v>94</v>
      </c>
      <c r="F4" s="24" t="s">
        <v>82</v>
      </c>
      <c r="G4" s="22" t="s">
        <v>18</v>
      </c>
      <c r="H4" s="25">
        <v>0</v>
      </c>
      <c r="I4" s="25">
        <v>0</v>
      </c>
      <c r="J4" s="25">
        <v>0</v>
      </c>
      <c r="K4" s="25">
        <v>0</v>
      </c>
      <c r="L4" s="25">
        <v>0</v>
      </c>
      <c r="M4" s="26">
        <v>0</v>
      </c>
      <c r="N4" s="27">
        <v>0</v>
      </c>
      <c r="O4" s="28">
        <v>0</v>
      </c>
      <c r="P4" s="28">
        <v>1</v>
      </c>
      <c r="Q4" s="28">
        <v>0</v>
      </c>
      <c r="R4" s="29">
        <v>0</v>
      </c>
      <c r="S4" s="30">
        <v>0</v>
      </c>
      <c r="T4" s="25">
        <v>0</v>
      </c>
      <c r="U4" s="25">
        <v>0</v>
      </c>
      <c r="V4" s="25">
        <v>0</v>
      </c>
      <c r="W4" s="31">
        <v>0</v>
      </c>
      <c r="X4" s="32" t="s">
        <v>77</v>
      </c>
      <c r="Y4" s="33"/>
      <c r="Z4" s="43"/>
      <c r="AA4" s="43"/>
      <c r="AB4" s="76"/>
      <c r="AC4" s="43"/>
      <c r="AD4" s="43"/>
      <c r="AE4" s="43" t="s">
        <v>26</v>
      </c>
      <c r="AF4" s="76" t="s">
        <v>26</v>
      </c>
      <c r="AG4" s="76" t="s">
        <v>73</v>
      </c>
      <c r="AH4" s="76" t="s">
        <v>73</v>
      </c>
      <c r="AI4" s="76" t="s">
        <v>73</v>
      </c>
      <c r="AJ4" s="76" t="s">
        <v>73</v>
      </c>
      <c r="AK4" s="76" t="s">
        <v>73</v>
      </c>
      <c r="AL4" s="77">
        <v>0</v>
      </c>
      <c r="AM4" s="34" t="str">
        <f t="shared" ref="AM4:AM9" si="0">B4&amp;G4</f>
        <v>4160External</v>
      </c>
      <c r="AN4" s="34" t="str">
        <f>B4&amp;" "&amp;C4&amp;" - "&amp;G4</f>
        <v>4160 Provision of data for TRAS relating to permission provided in UNC0574 - External</v>
      </c>
      <c r="AO4" s="34" t="str">
        <f>AF4</f>
        <v>Y</v>
      </c>
      <c r="AP4" s="35" t="str">
        <f t="shared" ref="AP4:AP9" si="1">IFERROR(IF(VLOOKUP($AM4,OldVals,5,FALSE)&lt;&gt;D4,"DIFF","SAME"),"NEW")</f>
        <v>SAME</v>
      </c>
      <c r="AQ4" s="35" t="str">
        <f t="shared" ref="AQ4:AQ9" si="2">IFERROR(IF(VLOOKUP($AM4,OldVals,6,FALSE)&lt;&gt;E4,"DIFF","SAME"),"NEW")</f>
        <v>SAME</v>
      </c>
      <c r="AR4" s="35" t="str">
        <f>IFERROR(IF(VLOOKUP(AM4,OldVals,7,FALSE)&lt;&gt;F4,"DIFF","SAME"),"NEW")</f>
        <v>SAME</v>
      </c>
      <c r="AS4" s="35">
        <f t="shared" ref="AS4:AS9" si="3">IFERROR(ROUND(VLOOKUP($AM4,OldVals,9,FALSE)-H4,1),"NEW")</f>
        <v>0</v>
      </c>
      <c r="AT4" s="35">
        <f t="shared" ref="AT4:AT9" si="4">IFERROR(ROUND(VLOOKUP($AM4,OldVals,10,FALSE)-I4,1),"NEW")</f>
        <v>0</v>
      </c>
      <c r="AU4" s="35">
        <f t="shared" ref="AU4:AU9" si="5">IFERROR(ROUND(VLOOKUP($AM4,OldVals,11,FALSE)-J4,1),"NEW")</f>
        <v>0</v>
      </c>
      <c r="AV4" s="35">
        <f t="shared" ref="AV4:AV9" si="6">IFERROR(ROUND(VLOOKUP($AM4,OldVals,12,FALSE)-K4,1),"NEW")</f>
        <v>0</v>
      </c>
      <c r="AW4" s="35">
        <f t="shared" ref="AW4:AW9" si="7">IFERROR(ROUND(VLOOKUP($AM4,OldVals,13,FALSE)-L4,1),"NEW")</f>
        <v>0</v>
      </c>
      <c r="AX4" s="35">
        <f t="shared" ref="AX4:AX9" si="8">IFERROR(ROUND(VLOOKUP($AM4,OldVals,14,FALSE)-M4,1),"NEW")</f>
        <v>0</v>
      </c>
      <c r="AY4" s="35" t="str">
        <f t="shared" ref="AY4:AY9" si="9">IFERROR(IF(VLOOKUP($AM4,OldVals,25,FALSE)&lt;&gt;X4,"DIFF","SAME"),"NEW")</f>
        <v>SAME</v>
      </c>
      <c r="AZ4" s="36" t="str">
        <f>IF(AND(SUM(AS4:AU4,AX4)=0,BA4=0),"NO","YES")</f>
        <v>NO</v>
      </c>
      <c r="BA4" s="34">
        <f>ROUND(SUM(AV4:AW4),1)</f>
        <v>0</v>
      </c>
      <c r="BB4" s="34" t="b">
        <f>SUM(AS4:AU4,AX4,BA4)&lt;&gt;0</f>
        <v>0</v>
      </c>
      <c r="BC4" s="34"/>
      <c r="BD4" s="34">
        <f>IF(D4="Closed",IF(G4="Total",2,1),0)</f>
        <v>0</v>
      </c>
    </row>
    <row r="5" spans="1:56" ht="34.5" customHeight="1" x14ac:dyDescent="0.2">
      <c r="A5" s="8" t="s">
        <v>17</v>
      </c>
      <c r="B5" s="22">
        <v>4160</v>
      </c>
      <c r="C5" s="23" t="s">
        <v>92</v>
      </c>
      <c r="D5" s="23" t="s">
        <v>93</v>
      </c>
      <c r="E5" s="23" t="s">
        <v>94</v>
      </c>
      <c r="F5" s="24" t="s">
        <v>82</v>
      </c>
      <c r="G5" s="22" t="s">
        <v>19</v>
      </c>
      <c r="H5" s="25">
        <v>0</v>
      </c>
      <c r="I5" s="25">
        <v>0</v>
      </c>
      <c r="J5" s="25">
        <v>0</v>
      </c>
      <c r="K5" s="25">
        <v>0</v>
      </c>
      <c r="L5" s="25">
        <v>0</v>
      </c>
      <c r="M5" s="26">
        <v>0</v>
      </c>
      <c r="N5" s="27">
        <v>0</v>
      </c>
      <c r="O5" s="28">
        <v>0</v>
      </c>
      <c r="P5" s="28">
        <v>1</v>
      </c>
      <c r="Q5" s="28">
        <v>0</v>
      </c>
      <c r="R5" s="29">
        <v>0</v>
      </c>
      <c r="S5" s="30">
        <v>0</v>
      </c>
      <c r="T5" s="25">
        <v>0</v>
      </c>
      <c r="U5" s="25">
        <v>0</v>
      </c>
      <c r="V5" s="25">
        <v>0</v>
      </c>
      <c r="W5" s="31">
        <v>0</v>
      </c>
      <c r="X5" s="32" t="s">
        <v>77</v>
      </c>
      <c r="Y5" s="33"/>
      <c r="Z5" s="43"/>
      <c r="AA5" s="43"/>
      <c r="AB5" s="76"/>
      <c r="AC5" s="43"/>
      <c r="AD5" s="43"/>
      <c r="AE5" s="43" t="s">
        <v>26</v>
      </c>
      <c r="AF5" s="76" t="s">
        <v>26</v>
      </c>
      <c r="AG5" s="76" t="s">
        <v>73</v>
      </c>
      <c r="AH5" s="76" t="s">
        <v>73</v>
      </c>
      <c r="AI5" s="76" t="s">
        <v>73</v>
      </c>
      <c r="AJ5" s="76" t="s">
        <v>73</v>
      </c>
      <c r="AK5" s="76" t="s">
        <v>73</v>
      </c>
      <c r="AL5" s="77">
        <v>0</v>
      </c>
      <c r="AM5" s="34" t="str">
        <f t="shared" si="0"/>
        <v>4160Internal</v>
      </c>
      <c r="AN5" s="34" t="str">
        <f>B5&amp;" "&amp;C5&amp;" - "&amp;G5</f>
        <v>4160 Provision of data for TRAS relating to permission provided in UNC0574 - Internal</v>
      </c>
      <c r="AO5" s="34" t="str">
        <f>AF5</f>
        <v>Y</v>
      </c>
      <c r="AP5" s="35" t="str">
        <f t="shared" si="1"/>
        <v>SAME</v>
      </c>
      <c r="AQ5" s="35" t="str">
        <f t="shared" si="2"/>
        <v>SAME</v>
      </c>
      <c r="AR5" s="35" t="str">
        <f>IFERROR(IF(VLOOKUP(AM5,OldVals,7,FALSE)&lt;&gt;F5,"DIFF","SAME"),"NEW")</f>
        <v>SAME</v>
      </c>
      <c r="AS5" s="35">
        <f t="shared" si="3"/>
        <v>0</v>
      </c>
      <c r="AT5" s="35">
        <f t="shared" si="4"/>
        <v>0</v>
      </c>
      <c r="AU5" s="35">
        <f t="shared" si="5"/>
        <v>0</v>
      </c>
      <c r="AV5" s="35">
        <f t="shared" si="6"/>
        <v>0</v>
      </c>
      <c r="AW5" s="35">
        <f t="shared" si="7"/>
        <v>0</v>
      </c>
      <c r="AX5" s="35">
        <f t="shared" si="8"/>
        <v>0</v>
      </c>
      <c r="AY5" s="35" t="str">
        <f t="shared" si="9"/>
        <v>SAME</v>
      </c>
      <c r="AZ5" s="36" t="str">
        <f>IF(AND(SUM(AS5:AU5,AX5)=0,BA5=0),"NO","YES")</f>
        <v>NO</v>
      </c>
      <c r="BA5" s="34">
        <f>ROUND(SUM(AV5:AW5),1)</f>
        <v>0</v>
      </c>
      <c r="BB5" s="34" t="b">
        <f>SUM(AS5:AU5,AX5,BA5)&lt;&gt;0</f>
        <v>0</v>
      </c>
      <c r="BC5" s="34"/>
      <c r="BD5" s="34">
        <f>IF(D5="Closed",IF(G5="Total",2,1),0)</f>
        <v>0</v>
      </c>
    </row>
    <row r="6" spans="1:56" ht="34.5" customHeight="1" x14ac:dyDescent="0.2">
      <c r="A6" s="8" t="s">
        <v>17</v>
      </c>
      <c r="B6" s="22">
        <v>4160</v>
      </c>
      <c r="C6" s="23" t="s">
        <v>92</v>
      </c>
      <c r="D6" s="23" t="s">
        <v>93</v>
      </c>
      <c r="E6" s="23" t="s">
        <v>94</v>
      </c>
      <c r="F6" s="24" t="s">
        <v>82</v>
      </c>
      <c r="G6" s="22" t="s">
        <v>20</v>
      </c>
      <c r="H6" s="25">
        <v>0</v>
      </c>
      <c r="I6" s="25">
        <v>0</v>
      </c>
      <c r="J6" s="25">
        <v>0</v>
      </c>
      <c r="K6" s="25">
        <v>0</v>
      </c>
      <c r="L6" s="25">
        <v>0</v>
      </c>
      <c r="M6" s="26">
        <v>0</v>
      </c>
      <c r="N6" s="27">
        <v>0</v>
      </c>
      <c r="O6" s="28">
        <v>0</v>
      </c>
      <c r="P6" s="28">
        <v>1</v>
      </c>
      <c r="Q6" s="28">
        <v>0</v>
      </c>
      <c r="R6" s="29">
        <v>0</v>
      </c>
      <c r="S6" s="30">
        <v>0</v>
      </c>
      <c r="T6" s="25">
        <v>0</v>
      </c>
      <c r="U6" s="25">
        <v>0</v>
      </c>
      <c r="V6" s="25">
        <v>0</v>
      </c>
      <c r="W6" s="31">
        <v>0</v>
      </c>
      <c r="X6" s="32" t="s">
        <v>77</v>
      </c>
      <c r="Y6" s="33"/>
      <c r="Z6" s="43"/>
      <c r="AA6" s="43"/>
      <c r="AB6" s="76"/>
      <c r="AC6" s="43"/>
      <c r="AD6" s="43"/>
      <c r="AE6" s="43" t="s">
        <v>26</v>
      </c>
      <c r="AF6" s="76" t="s">
        <v>26</v>
      </c>
      <c r="AG6" s="76" t="s">
        <v>73</v>
      </c>
      <c r="AH6" s="76" t="s">
        <v>73</v>
      </c>
      <c r="AI6" s="76" t="s">
        <v>73</v>
      </c>
      <c r="AJ6" s="76" t="s">
        <v>73</v>
      </c>
      <c r="AK6" s="76" t="s">
        <v>73</v>
      </c>
      <c r="AL6" s="77">
        <v>0</v>
      </c>
      <c r="AM6" s="34" t="str">
        <f t="shared" si="0"/>
        <v>4160Total</v>
      </c>
      <c r="AN6" s="34" t="str">
        <f>B6&amp;" "&amp;C6&amp;" - "&amp;G6</f>
        <v>4160 Provision of data for TRAS relating to permission provided in UNC0574 - Total</v>
      </c>
      <c r="AO6" s="34" t="str">
        <f>AF6</f>
        <v>Y</v>
      </c>
      <c r="AP6" s="35" t="str">
        <f t="shared" si="1"/>
        <v>SAME</v>
      </c>
      <c r="AQ6" s="35" t="str">
        <f t="shared" si="2"/>
        <v>SAME</v>
      </c>
      <c r="AR6" s="35" t="str">
        <f>IFERROR(IF(VLOOKUP(AM6,OldVals,7,FALSE)&lt;&gt;F6,"DIFF","SAME"),"NEW")</f>
        <v>SAME</v>
      </c>
      <c r="AS6" s="35">
        <f t="shared" si="3"/>
        <v>0</v>
      </c>
      <c r="AT6" s="35">
        <f t="shared" si="4"/>
        <v>0</v>
      </c>
      <c r="AU6" s="35">
        <f t="shared" si="5"/>
        <v>0</v>
      </c>
      <c r="AV6" s="35">
        <f t="shared" si="6"/>
        <v>0</v>
      </c>
      <c r="AW6" s="35">
        <f t="shared" si="7"/>
        <v>0</v>
      </c>
      <c r="AX6" s="35">
        <f t="shared" si="8"/>
        <v>0</v>
      </c>
      <c r="AY6" s="35" t="str">
        <f t="shared" si="9"/>
        <v>SAME</v>
      </c>
      <c r="AZ6" s="36" t="str">
        <f>IF(AND(SUM(AS6:AU6,AX6)=0,BA6=0),"NO","YES")</f>
        <v>NO</v>
      </c>
      <c r="BA6" s="34">
        <f>ROUND(SUM(AV6:AW6),1)</f>
        <v>0</v>
      </c>
      <c r="BB6" s="34" t="b">
        <f>SUM(AS6:AU6,AX6,BA6)&lt;&gt;0</f>
        <v>0</v>
      </c>
      <c r="BC6" s="34"/>
      <c r="BD6" s="34">
        <f>IF(D6="Closed",IF(G6="Total",2,1),0)</f>
        <v>0</v>
      </c>
    </row>
    <row r="7" spans="1:56" ht="34.5" customHeight="1" x14ac:dyDescent="0.2">
      <c r="A7" s="8" t="s">
        <v>17</v>
      </c>
      <c r="B7" s="22">
        <v>4340</v>
      </c>
      <c r="C7" s="23" t="s">
        <v>99</v>
      </c>
      <c r="D7" s="23" t="s">
        <v>100</v>
      </c>
      <c r="E7" s="23" t="s">
        <v>101</v>
      </c>
      <c r="F7" s="24" t="s">
        <v>82</v>
      </c>
      <c r="G7" s="22" t="s">
        <v>18</v>
      </c>
      <c r="H7" s="25">
        <v>0</v>
      </c>
      <c r="I7" s="78">
        <v>112</v>
      </c>
      <c r="J7" s="25">
        <v>0</v>
      </c>
      <c r="K7" s="25">
        <v>0</v>
      </c>
      <c r="L7" s="25">
        <v>112</v>
      </c>
      <c r="M7" s="26">
        <v>0</v>
      </c>
      <c r="N7" s="27">
        <v>0</v>
      </c>
      <c r="O7" s="28">
        <v>0</v>
      </c>
      <c r="P7" s="28">
        <v>0</v>
      </c>
      <c r="Q7" s="28">
        <v>1</v>
      </c>
      <c r="R7" s="29">
        <v>0</v>
      </c>
      <c r="S7" s="30">
        <v>0</v>
      </c>
      <c r="T7" s="25">
        <v>0</v>
      </c>
      <c r="U7" s="25">
        <v>0</v>
      </c>
      <c r="V7" s="25">
        <v>0</v>
      </c>
      <c r="W7" s="31">
        <v>0</v>
      </c>
      <c r="X7" s="32" t="s">
        <v>77</v>
      </c>
      <c r="Y7" s="33"/>
      <c r="Z7" s="43"/>
      <c r="AA7" s="43"/>
      <c r="AB7" s="76"/>
      <c r="AC7" s="43"/>
      <c r="AD7" s="43"/>
      <c r="AE7" s="43"/>
      <c r="AF7" s="76"/>
      <c r="AG7" s="76"/>
      <c r="AH7" s="76"/>
      <c r="AI7" s="76"/>
      <c r="AJ7" s="76"/>
      <c r="AK7" s="76"/>
      <c r="AL7" s="77"/>
      <c r="AM7" s="34" t="str">
        <f t="shared" si="0"/>
        <v>4340External</v>
      </c>
      <c r="AN7" s="34" t="str">
        <f t="shared" ref="AN7:AN9" si="10">B7&amp;" "&amp;C7&amp;" - "&amp;G7</f>
        <v>4340 UK Link Future Release 1.1 (DSC Change Budget) - External</v>
      </c>
      <c r="AO7" s="34">
        <f t="shared" ref="AO7:AO9" si="11">AF7</f>
        <v>0</v>
      </c>
      <c r="AP7" s="35" t="str">
        <f t="shared" si="1"/>
        <v>NEW</v>
      </c>
      <c r="AQ7" s="35" t="str">
        <f t="shared" si="2"/>
        <v>NEW</v>
      </c>
      <c r="AR7" s="35" t="str">
        <f t="shared" ref="AR7:AR9" si="12">IFERROR(IF(VLOOKUP(AM7,OldVals,7,FALSE)&lt;&gt;F7,"DIFF","SAME"),"NEW")</f>
        <v>NEW</v>
      </c>
      <c r="AS7" s="35" t="str">
        <f t="shared" si="3"/>
        <v>NEW</v>
      </c>
      <c r="AT7" s="35" t="str">
        <f t="shared" si="4"/>
        <v>NEW</v>
      </c>
      <c r="AU7" s="35" t="str">
        <f t="shared" si="5"/>
        <v>NEW</v>
      </c>
      <c r="AV7" s="35" t="str">
        <f t="shared" si="6"/>
        <v>NEW</v>
      </c>
      <c r="AW7" s="35" t="str">
        <f t="shared" si="7"/>
        <v>NEW</v>
      </c>
      <c r="AX7" s="35" t="str">
        <f t="shared" si="8"/>
        <v>NEW</v>
      </c>
      <c r="AY7" s="35" t="str">
        <f t="shared" si="9"/>
        <v>NEW</v>
      </c>
      <c r="AZ7" s="36" t="str">
        <f t="shared" ref="AZ7:AZ9" si="13">IF(AND(SUM(AS7:AU7,AX7)=0,BA7=0),"NO","YES")</f>
        <v>NO</v>
      </c>
      <c r="BA7" s="34">
        <f t="shared" ref="BA7:BA9" si="14">ROUND(SUM(AV7:AW7),1)</f>
        <v>0</v>
      </c>
      <c r="BB7" s="34" t="b">
        <f t="shared" ref="BB7:BB9" si="15">SUM(AS7:AU7,AX7,BA7)&lt;&gt;0</f>
        <v>0</v>
      </c>
      <c r="BC7" s="34"/>
      <c r="BD7" s="34">
        <f t="shared" ref="BD7:BD9" si="16">IF(D7="Closed",IF(G7="Total",2,1),0)</f>
        <v>0</v>
      </c>
    </row>
    <row r="8" spans="1:56" ht="34.5" customHeight="1" x14ac:dyDescent="0.2">
      <c r="A8" s="8" t="s">
        <v>17</v>
      </c>
      <c r="B8" s="22">
        <v>4340</v>
      </c>
      <c r="C8" s="23" t="s">
        <v>99</v>
      </c>
      <c r="D8" s="23" t="s">
        <v>100</v>
      </c>
      <c r="E8" s="23" t="s">
        <v>101</v>
      </c>
      <c r="F8" s="24" t="s">
        <v>82</v>
      </c>
      <c r="G8" s="22" t="s">
        <v>19</v>
      </c>
      <c r="H8" s="25">
        <v>0</v>
      </c>
      <c r="I8" s="79">
        <v>0</v>
      </c>
      <c r="J8" s="25">
        <v>0</v>
      </c>
      <c r="K8" s="25">
        <v>0</v>
      </c>
      <c r="L8" s="25">
        <v>0</v>
      </c>
      <c r="M8" s="26">
        <v>0</v>
      </c>
      <c r="N8" s="27">
        <v>0</v>
      </c>
      <c r="O8" s="28">
        <v>0</v>
      </c>
      <c r="P8" s="28">
        <v>0</v>
      </c>
      <c r="Q8" s="28">
        <v>1</v>
      </c>
      <c r="R8" s="29">
        <v>0</v>
      </c>
      <c r="S8" s="30">
        <v>0</v>
      </c>
      <c r="T8" s="25">
        <v>0</v>
      </c>
      <c r="U8" s="25">
        <v>0</v>
      </c>
      <c r="V8" s="25">
        <v>0</v>
      </c>
      <c r="W8" s="31">
        <v>0</v>
      </c>
      <c r="X8" s="32" t="s">
        <v>77</v>
      </c>
      <c r="Y8" s="33"/>
      <c r="Z8" s="43"/>
      <c r="AA8" s="43"/>
      <c r="AB8" s="76"/>
      <c r="AC8" s="43"/>
      <c r="AD8" s="43"/>
      <c r="AE8" s="43"/>
      <c r="AF8" s="76"/>
      <c r="AG8" s="76"/>
      <c r="AH8" s="76"/>
      <c r="AI8" s="76"/>
      <c r="AJ8" s="76"/>
      <c r="AK8" s="76"/>
      <c r="AL8" s="77"/>
      <c r="AM8" s="34" t="str">
        <f t="shared" si="0"/>
        <v>4340Internal</v>
      </c>
      <c r="AN8" s="34" t="str">
        <f t="shared" si="10"/>
        <v>4340 UK Link Future Release 1.1 (DSC Change Budget) - Internal</v>
      </c>
      <c r="AO8" s="34">
        <f t="shared" si="11"/>
        <v>0</v>
      </c>
      <c r="AP8" s="35" t="str">
        <f t="shared" si="1"/>
        <v>NEW</v>
      </c>
      <c r="AQ8" s="35" t="str">
        <f t="shared" si="2"/>
        <v>NEW</v>
      </c>
      <c r="AR8" s="35" t="str">
        <f t="shared" si="12"/>
        <v>NEW</v>
      </c>
      <c r="AS8" s="35" t="str">
        <f t="shared" si="3"/>
        <v>NEW</v>
      </c>
      <c r="AT8" s="35" t="str">
        <f t="shared" si="4"/>
        <v>NEW</v>
      </c>
      <c r="AU8" s="35" t="str">
        <f t="shared" si="5"/>
        <v>NEW</v>
      </c>
      <c r="AV8" s="35" t="str">
        <f t="shared" si="6"/>
        <v>NEW</v>
      </c>
      <c r="AW8" s="35" t="str">
        <f t="shared" si="7"/>
        <v>NEW</v>
      </c>
      <c r="AX8" s="35" t="str">
        <f t="shared" si="8"/>
        <v>NEW</v>
      </c>
      <c r="AY8" s="35" t="str">
        <f t="shared" si="9"/>
        <v>NEW</v>
      </c>
      <c r="AZ8" s="36" t="str">
        <f t="shared" si="13"/>
        <v>NO</v>
      </c>
      <c r="BA8" s="34">
        <f t="shared" si="14"/>
        <v>0</v>
      </c>
      <c r="BB8" s="34" t="b">
        <f t="shared" si="15"/>
        <v>0</v>
      </c>
      <c r="BC8" s="34"/>
      <c r="BD8" s="34">
        <f t="shared" si="16"/>
        <v>0</v>
      </c>
    </row>
    <row r="9" spans="1:56" ht="34.5" customHeight="1" x14ac:dyDescent="0.2">
      <c r="A9" s="8" t="s">
        <v>17</v>
      </c>
      <c r="B9" s="22">
        <v>4340</v>
      </c>
      <c r="C9" s="23" t="s">
        <v>99</v>
      </c>
      <c r="D9" s="23" t="s">
        <v>100</v>
      </c>
      <c r="E9" s="23" t="s">
        <v>101</v>
      </c>
      <c r="F9" s="24" t="s">
        <v>82</v>
      </c>
      <c r="G9" s="22" t="s">
        <v>20</v>
      </c>
      <c r="H9" s="25">
        <v>0</v>
      </c>
      <c r="I9" s="93">
        <v>112</v>
      </c>
      <c r="J9" s="25">
        <v>0</v>
      </c>
      <c r="K9" s="25">
        <v>0</v>
      </c>
      <c r="L9" s="25">
        <v>112</v>
      </c>
      <c r="M9" s="26">
        <v>0</v>
      </c>
      <c r="N9" s="27">
        <v>0</v>
      </c>
      <c r="O9" s="28">
        <v>0</v>
      </c>
      <c r="P9" s="28">
        <v>0</v>
      </c>
      <c r="Q9" s="28">
        <v>1</v>
      </c>
      <c r="R9" s="29">
        <v>0</v>
      </c>
      <c r="S9" s="30">
        <v>0</v>
      </c>
      <c r="T9" s="25">
        <v>0</v>
      </c>
      <c r="U9" s="25">
        <v>0</v>
      </c>
      <c r="V9" s="25">
        <v>0</v>
      </c>
      <c r="W9" s="31">
        <v>0</v>
      </c>
      <c r="X9" s="32" t="s">
        <v>77</v>
      </c>
      <c r="Y9" s="33"/>
      <c r="Z9" s="43"/>
      <c r="AA9" s="43"/>
      <c r="AB9" s="76"/>
      <c r="AC9" s="43"/>
      <c r="AD9" s="43"/>
      <c r="AE9" s="43"/>
      <c r="AF9" s="76"/>
      <c r="AG9" s="76"/>
      <c r="AH9" s="76"/>
      <c r="AI9" s="76"/>
      <c r="AJ9" s="76"/>
      <c r="AK9" s="76"/>
      <c r="AL9" s="77"/>
      <c r="AM9" s="34" t="str">
        <f t="shared" si="0"/>
        <v>4340Total</v>
      </c>
      <c r="AN9" s="34" t="str">
        <f t="shared" si="10"/>
        <v>4340 UK Link Future Release 1.1 (DSC Change Budget) - Total</v>
      </c>
      <c r="AO9" s="34">
        <f t="shared" si="11"/>
        <v>0</v>
      </c>
      <c r="AP9" s="35" t="str">
        <f t="shared" si="1"/>
        <v>NEW</v>
      </c>
      <c r="AQ9" s="35" t="str">
        <f t="shared" si="2"/>
        <v>NEW</v>
      </c>
      <c r="AR9" s="35" t="str">
        <f t="shared" si="12"/>
        <v>NEW</v>
      </c>
      <c r="AS9" s="35" t="str">
        <f t="shared" si="3"/>
        <v>NEW</v>
      </c>
      <c r="AT9" s="35" t="str">
        <f t="shared" si="4"/>
        <v>NEW</v>
      </c>
      <c r="AU9" s="35" t="str">
        <f t="shared" si="5"/>
        <v>NEW</v>
      </c>
      <c r="AV9" s="35" t="str">
        <f t="shared" si="6"/>
        <v>NEW</v>
      </c>
      <c r="AW9" s="35" t="str">
        <f t="shared" si="7"/>
        <v>NEW</v>
      </c>
      <c r="AX9" s="35" t="str">
        <f t="shared" si="8"/>
        <v>NEW</v>
      </c>
      <c r="AY9" s="35" t="str">
        <f t="shared" si="9"/>
        <v>NEW</v>
      </c>
      <c r="AZ9" s="36" t="str">
        <f t="shared" si="13"/>
        <v>NO</v>
      </c>
      <c r="BA9" s="34">
        <f t="shared" si="14"/>
        <v>0</v>
      </c>
      <c r="BB9" s="34" t="b">
        <f t="shared" si="15"/>
        <v>0</v>
      </c>
      <c r="BC9" s="34"/>
      <c r="BD9" s="34">
        <f t="shared" si="16"/>
        <v>0</v>
      </c>
    </row>
    <row r="10" spans="1:56" ht="34.5" customHeight="1" x14ac:dyDescent="0.2">
      <c r="A10" s="8" t="s">
        <v>17</v>
      </c>
      <c r="B10" s="22">
        <v>2949</v>
      </c>
      <c r="C10" s="23" t="s">
        <v>74</v>
      </c>
      <c r="D10" s="23" t="s">
        <v>75</v>
      </c>
      <c r="E10" s="23" t="s">
        <v>76</v>
      </c>
      <c r="F10" s="24">
        <v>42947</v>
      </c>
      <c r="G10" s="22" t="s">
        <v>18</v>
      </c>
      <c r="H10" s="25">
        <v>33.273000000000003</v>
      </c>
      <c r="I10" s="61">
        <v>11.23</v>
      </c>
      <c r="J10" s="25">
        <v>9.032</v>
      </c>
      <c r="K10" s="25">
        <v>2.198</v>
      </c>
      <c r="L10" s="25">
        <v>0</v>
      </c>
      <c r="M10" s="26">
        <v>0</v>
      </c>
      <c r="N10" s="27">
        <v>0</v>
      </c>
      <c r="O10" s="28">
        <v>0</v>
      </c>
      <c r="P10" s="28">
        <v>1</v>
      </c>
      <c r="Q10" s="28">
        <v>0</v>
      </c>
      <c r="R10" s="29">
        <v>0</v>
      </c>
      <c r="S10" s="30">
        <v>0</v>
      </c>
      <c r="T10" s="25">
        <v>0</v>
      </c>
      <c r="U10" s="25">
        <v>11.23</v>
      </c>
      <c r="V10" s="25">
        <v>0</v>
      </c>
      <c r="W10" s="31">
        <v>0</v>
      </c>
      <c r="X10" s="32" t="s">
        <v>77</v>
      </c>
      <c r="Y10" s="33" t="s">
        <v>78</v>
      </c>
      <c r="Z10" s="43"/>
      <c r="AA10" s="43"/>
      <c r="AB10" s="76"/>
      <c r="AC10" s="43"/>
      <c r="AD10" s="43"/>
      <c r="AE10" s="43" t="s">
        <v>26</v>
      </c>
      <c r="AF10" s="76" t="s">
        <v>26</v>
      </c>
      <c r="AG10" s="76" t="s">
        <v>73</v>
      </c>
      <c r="AH10" s="76" t="s">
        <v>73</v>
      </c>
      <c r="AI10" s="76" t="s">
        <v>73</v>
      </c>
      <c r="AJ10" s="76" t="s">
        <v>73</v>
      </c>
      <c r="AK10" s="76" t="s">
        <v>73</v>
      </c>
      <c r="AL10" s="77">
        <v>5</v>
      </c>
      <c r="AM10" s="34" t="str">
        <f t="shared" ref="AM10:AM30" si="17">B10&amp;G10</f>
        <v>2949External</v>
      </c>
      <c r="AN10" s="34" t="str">
        <f>B10&amp;" "&amp;C10&amp;" - "&amp;G10</f>
        <v>2949 UNC Mod 458 Seasonal LDZ Capacity Rights - External</v>
      </c>
      <c r="AO10" s="34" t="str">
        <f t="shared" ref="AO10:AO30" si="18">AF10</f>
        <v>Y</v>
      </c>
      <c r="AP10" s="35" t="str">
        <f t="shared" ref="AP10:AP30" si="19">IFERROR(IF(VLOOKUP($AM10,OldVals,5,FALSE)&lt;&gt;D10,"DIFF","SAME"),"NEW")</f>
        <v>SAME</v>
      </c>
      <c r="AQ10" s="35" t="str">
        <f t="shared" ref="AQ10:AQ30" si="20">IFERROR(IF(VLOOKUP($AM10,OldVals,6,FALSE)&lt;&gt;E10,"DIFF","SAME"),"NEW")</f>
        <v>SAME</v>
      </c>
      <c r="AR10" s="35" t="str">
        <f t="shared" ref="AR10:AR30" si="21">IFERROR(IF(VLOOKUP(AM10,OldVals,7,FALSE)&lt;&gt;F10,"DIFF","SAME"),"NEW")</f>
        <v>SAME</v>
      </c>
      <c r="AS10" s="35">
        <f t="shared" ref="AS10:AS30" si="22">IFERROR(ROUND(VLOOKUP($AM10,OldVals,9,FALSE)-H10,1),"NEW")</f>
        <v>0</v>
      </c>
      <c r="AT10" s="35">
        <f t="shared" ref="AT10:AT30" si="23">IFERROR(ROUND(VLOOKUP($AM10,OldVals,10,FALSE)-I10,1),"NEW")</f>
        <v>0</v>
      </c>
      <c r="AU10" s="35">
        <f t="shared" ref="AU10:AU30" si="24">IFERROR(ROUND(VLOOKUP($AM10,OldVals,11,FALSE)-J10,1),"NEW")</f>
        <v>0</v>
      </c>
      <c r="AV10" s="35">
        <f t="shared" ref="AV10:AV30" si="25">IFERROR(ROUND(VLOOKUP($AM10,OldVals,12,FALSE)-K10,1),"NEW")</f>
        <v>0</v>
      </c>
      <c r="AW10" s="35">
        <f t="shared" ref="AW10:AW30" si="26">IFERROR(ROUND(VLOOKUP($AM10,OldVals,13,FALSE)-L10,1),"NEW")</f>
        <v>0</v>
      </c>
      <c r="AX10" s="35">
        <f t="shared" ref="AX10:AX30" si="27">IFERROR(ROUND(VLOOKUP($AM10,OldVals,14,FALSE)-M10,1),"NEW")</f>
        <v>0</v>
      </c>
      <c r="AY10" s="35" t="str">
        <f t="shared" ref="AY10:AY30" si="28">IFERROR(IF(VLOOKUP($AM10,OldVals,25,FALSE)&lt;&gt;X10,"DIFF","SAME"),"NEW")</f>
        <v>SAME</v>
      </c>
      <c r="AZ10" s="36" t="str">
        <f t="shared" ref="AZ10:AZ30" si="29">IF(AND(SUM(AS10:AU10,AX10)=0,BA10=0),"NO","YES")</f>
        <v>NO</v>
      </c>
      <c r="BA10" s="34">
        <f t="shared" ref="BA10:BA30" si="30">ROUND(SUM(AV10:AW10),1)</f>
        <v>0</v>
      </c>
      <c r="BB10" s="34" t="b">
        <f t="shared" ref="BB10:BB30" si="31">SUM(AS10:AU10,AX10,BA10)&lt;&gt;0</f>
        <v>0</v>
      </c>
      <c r="BC10" s="34"/>
      <c r="BD10" s="34">
        <f t="shared" ref="BD10:BD30" si="32">IF(D10="Closed",IF(G10="Total",2,1),0)</f>
        <v>0</v>
      </c>
    </row>
    <row r="11" spans="1:56" ht="34.5" customHeight="1" x14ac:dyDescent="0.2">
      <c r="A11" s="8" t="s">
        <v>17</v>
      </c>
      <c r="B11" s="22">
        <v>2949</v>
      </c>
      <c r="C11" s="23" t="s">
        <v>74</v>
      </c>
      <c r="D11" s="23" t="s">
        <v>75</v>
      </c>
      <c r="E11" s="23" t="s">
        <v>76</v>
      </c>
      <c r="F11" s="24">
        <v>42947</v>
      </c>
      <c r="G11" s="22" t="s">
        <v>19</v>
      </c>
      <c r="H11" s="25">
        <v>25.713999999999999</v>
      </c>
      <c r="I11" s="79">
        <v>22.721</v>
      </c>
      <c r="J11" s="25">
        <v>22.684000000000001</v>
      </c>
      <c r="K11" s="25">
        <v>3.6999999999999998E-2</v>
      </c>
      <c r="L11" s="25">
        <v>0</v>
      </c>
      <c r="M11" s="26">
        <v>0</v>
      </c>
      <c r="N11" s="27">
        <v>0</v>
      </c>
      <c r="O11" s="28">
        <v>0</v>
      </c>
      <c r="P11" s="28">
        <v>1</v>
      </c>
      <c r="Q11" s="28">
        <v>0</v>
      </c>
      <c r="R11" s="29">
        <v>0</v>
      </c>
      <c r="S11" s="30">
        <v>0</v>
      </c>
      <c r="T11" s="25">
        <v>0</v>
      </c>
      <c r="U11" s="25">
        <v>22.721</v>
      </c>
      <c r="V11" s="25">
        <v>0</v>
      </c>
      <c r="W11" s="31">
        <v>0</v>
      </c>
      <c r="X11" s="32" t="s">
        <v>77</v>
      </c>
      <c r="Y11" s="33"/>
      <c r="Z11" s="43"/>
      <c r="AA11" s="43"/>
      <c r="AB11" s="76"/>
      <c r="AC11" s="43"/>
      <c r="AD11" s="43"/>
      <c r="AE11" s="43" t="s">
        <v>26</v>
      </c>
      <c r="AF11" s="76" t="s">
        <v>26</v>
      </c>
      <c r="AG11" s="76" t="s">
        <v>73</v>
      </c>
      <c r="AH11" s="76" t="s">
        <v>73</v>
      </c>
      <c r="AI11" s="76" t="s">
        <v>73</v>
      </c>
      <c r="AJ11" s="76" t="s">
        <v>73</v>
      </c>
      <c r="AK11" s="76" t="s">
        <v>73</v>
      </c>
      <c r="AL11" s="77">
        <v>5</v>
      </c>
      <c r="AM11" s="34" t="str">
        <f t="shared" si="17"/>
        <v>2949Internal</v>
      </c>
      <c r="AN11" s="34" t="str">
        <f t="shared" ref="AN11:AN30" si="33">B11&amp;" "&amp;C11&amp;" - "&amp;G11</f>
        <v>2949 UNC Mod 458 Seasonal LDZ Capacity Rights - Internal</v>
      </c>
      <c r="AO11" s="34" t="str">
        <f t="shared" si="18"/>
        <v>Y</v>
      </c>
      <c r="AP11" s="35" t="str">
        <f t="shared" si="19"/>
        <v>SAME</v>
      </c>
      <c r="AQ11" s="35" t="str">
        <f t="shared" si="20"/>
        <v>SAME</v>
      </c>
      <c r="AR11" s="35" t="str">
        <f t="shared" si="21"/>
        <v>SAME</v>
      </c>
      <c r="AS11" s="35">
        <f t="shared" si="22"/>
        <v>0</v>
      </c>
      <c r="AT11" s="35">
        <f t="shared" si="23"/>
        <v>0</v>
      </c>
      <c r="AU11" s="35">
        <f t="shared" si="24"/>
        <v>0</v>
      </c>
      <c r="AV11" s="35">
        <f t="shared" si="25"/>
        <v>0</v>
      </c>
      <c r="AW11" s="35">
        <f t="shared" si="26"/>
        <v>0</v>
      </c>
      <c r="AX11" s="35">
        <f t="shared" si="27"/>
        <v>0</v>
      </c>
      <c r="AY11" s="35" t="str">
        <f t="shared" si="28"/>
        <v>SAME</v>
      </c>
      <c r="AZ11" s="36" t="str">
        <f t="shared" si="29"/>
        <v>NO</v>
      </c>
      <c r="BA11" s="34">
        <f t="shared" si="30"/>
        <v>0</v>
      </c>
      <c r="BB11" s="34" t="b">
        <f t="shared" si="31"/>
        <v>0</v>
      </c>
      <c r="BC11" s="34"/>
      <c r="BD11" s="34">
        <f t="shared" si="32"/>
        <v>0</v>
      </c>
    </row>
    <row r="12" spans="1:56" ht="34.5" customHeight="1" x14ac:dyDescent="0.2">
      <c r="A12" s="8" t="s">
        <v>17</v>
      </c>
      <c r="B12" s="22">
        <v>2949</v>
      </c>
      <c r="C12" s="23" t="s">
        <v>74</v>
      </c>
      <c r="D12" s="23" t="s">
        <v>75</v>
      </c>
      <c r="E12" s="23" t="s">
        <v>76</v>
      </c>
      <c r="F12" s="24">
        <v>42947</v>
      </c>
      <c r="G12" s="22" t="s">
        <v>20</v>
      </c>
      <c r="H12" s="25">
        <v>58.987000000000002</v>
      </c>
      <c r="I12" s="80">
        <v>33.951000000000001</v>
      </c>
      <c r="J12" s="25">
        <v>31.716000000000001</v>
      </c>
      <c r="K12" s="25">
        <v>2.2349999999999999</v>
      </c>
      <c r="L12" s="25">
        <v>0</v>
      </c>
      <c r="M12" s="26">
        <v>0</v>
      </c>
      <c r="N12" s="27">
        <v>0</v>
      </c>
      <c r="O12" s="28">
        <v>0</v>
      </c>
      <c r="P12" s="28">
        <v>1</v>
      </c>
      <c r="Q12" s="28">
        <v>0</v>
      </c>
      <c r="R12" s="29">
        <v>0</v>
      </c>
      <c r="S12" s="30">
        <v>0</v>
      </c>
      <c r="T12" s="25">
        <v>0</v>
      </c>
      <c r="U12" s="25">
        <v>33.951000000000001</v>
      </c>
      <c r="V12" s="25">
        <v>0</v>
      </c>
      <c r="W12" s="31">
        <v>0</v>
      </c>
      <c r="X12" s="32" t="s">
        <v>77</v>
      </c>
      <c r="Y12" s="33"/>
      <c r="Z12" s="43"/>
      <c r="AA12" s="43"/>
      <c r="AB12" s="76"/>
      <c r="AC12" s="43"/>
      <c r="AD12" s="43"/>
      <c r="AE12" s="43" t="s">
        <v>26</v>
      </c>
      <c r="AF12" s="76" t="s">
        <v>26</v>
      </c>
      <c r="AG12" s="76" t="s">
        <v>73</v>
      </c>
      <c r="AH12" s="76" t="s">
        <v>73</v>
      </c>
      <c r="AI12" s="76" t="s">
        <v>73</v>
      </c>
      <c r="AJ12" s="76" t="s">
        <v>73</v>
      </c>
      <c r="AK12" s="76" t="s">
        <v>73</v>
      </c>
      <c r="AL12" s="77">
        <v>5</v>
      </c>
      <c r="AM12" s="34" t="str">
        <f t="shared" si="17"/>
        <v>2949Total</v>
      </c>
      <c r="AN12" s="34" t="str">
        <f t="shared" si="33"/>
        <v>2949 UNC Mod 458 Seasonal LDZ Capacity Rights - Total</v>
      </c>
      <c r="AO12" s="34" t="str">
        <f t="shared" si="18"/>
        <v>Y</v>
      </c>
      <c r="AP12" s="35" t="str">
        <f t="shared" si="19"/>
        <v>SAME</v>
      </c>
      <c r="AQ12" s="35" t="str">
        <f t="shared" si="20"/>
        <v>SAME</v>
      </c>
      <c r="AR12" s="35" t="str">
        <f t="shared" si="21"/>
        <v>SAME</v>
      </c>
      <c r="AS12" s="35">
        <f t="shared" si="22"/>
        <v>0</v>
      </c>
      <c r="AT12" s="35">
        <f t="shared" si="23"/>
        <v>0</v>
      </c>
      <c r="AU12" s="35">
        <f t="shared" si="24"/>
        <v>0</v>
      </c>
      <c r="AV12" s="35">
        <f t="shared" si="25"/>
        <v>0</v>
      </c>
      <c r="AW12" s="35">
        <f t="shared" si="26"/>
        <v>0</v>
      </c>
      <c r="AX12" s="35">
        <f t="shared" si="27"/>
        <v>0</v>
      </c>
      <c r="AY12" s="35" t="str">
        <f t="shared" si="28"/>
        <v>SAME</v>
      </c>
      <c r="AZ12" s="36" t="str">
        <f t="shared" si="29"/>
        <v>NO</v>
      </c>
      <c r="BA12" s="34">
        <f t="shared" si="30"/>
        <v>0</v>
      </c>
      <c r="BB12" s="34" t="b">
        <f t="shared" si="31"/>
        <v>0</v>
      </c>
      <c r="BC12" s="34"/>
      <c r="BD12" s="34">
        <f t="shared" si="32"/>
        <v>0</v>
      </c>
    </row>
    <row r="13" spans="1:56" ht="34.5" customHeight="1" x14ac:dyDescent="0.2">
      <c r="A13" s="8" t="s">
        <v>17</v>
      </c>
      <c r="B13" s="22">
        <v>3991</v>
      </c>
      <c r="C13" s="23" t="s">
        <v>85</v>
      </c>
      <c r="D13" s="23" t="s">
        <v>75</v>
      </c>
      <c r="E13" s="23" t="s">
        <v>76</v>
      </c>
      <c r="F13" s="24">
        <v>43014</v>
      </c>
      <c r="G13" s="22" t="s">
        <v>18</v>
      </c>
      <c r="H13" s="25">
        <v>15.016</v>
      </c>
      <c r="I13" s="61">
        <v>3.016</v>
      </c>
      <c r="J13" s="25">
        <v>2.016</v>
      </c>
      <c r="K13" s="25">
        <v>1</v>
      </c>
      <c r="L13" s="25">
        <v>0</v>
      </c>
      <c r="M13" s="26">
        <v>0</v>
      </c>
      <c r="N13" s="27">
        <v>0</v>
      </c>
      <c r="O13" s="28">
        <v>0</v>
      </c>
      <c r="P13" s="28">
        <v>1</v>
      </c>
      <c r="Q13" s="28">
        <v>0</v>
      </c>
      <c r="R13" s="29">
        <v>0</v>
      </c>
      <c r="S13" s="30">
        <v>0</v>
      </c>
      <c r="T13" s="25">
        <v>0</v>
      </c>
      <c r="U13" s="25">
        <v>3.016</v>
      </c>
      <c r="V13" s="25">
        <v>0</v>
      </c>
      <c r="W13" s="31">
        <v>0</v>
      </c>
      <c r="X13" s="32" t="s">
        <v>77</v>
      </c>
      <c r="Y13" s="33" t="s">
        <v>78</v>
      </c>
      <c r="Z13" s="43"/>
      <c r="AA13" s="43"/>
      <c r="AB13" s="76"/>
      <c r="AC13" s="43"/>
      <c r="AD13" s="43"/>
      <c r="AE13" s="43" t="s">
        <v>26</v>
      </c>
      <c r="AF13" s="76" t="s">
        <v>26</v>
      </c>
      <c r="AG13" s="76" t="s">
        <v>73</v>
      </c>
      <c r="AH13" s="76" t="s">
        <v>73</v>
      </c>
      <c r="AI13" s="76" t="s">
        <v>73</v>
      </c>
      <c r="AJ13" s="76" t="s">
        <v>73</v>
      </c>
      <c r="AK13" s="76" t="s">
        <v>73</v>
      </c>
      <c r="AL13" s="77">
        <v>5</v>
      </c>
      <c r="AM13" s="34" t="str">
        <f t="shared" si="17"/>
        <v>3991External</v>
      </c>
      <c r="AN13" s="34" t="str">
        <f t="shared" si="33"/>
        <v>3991 Pafa Administrator Role [Usr Pys] - External</v>
      </c>
      <c r="AO13" s="34" t="str">
        <f t="shared" si="18"/>
        <v>Y</v>
      </c>
      <c r="AP13" s="35" t="str">
        <f t="shared" si="19"/>
        <v>SAME</v>
      </c>
      <c r="AQ13" s="35" t="str">
        <f t="shared" si="20"/>
        <v>SAME</v>
      </c>
      <c r="AR13" s="35" t="str">
        <f t="shared" si="21"/>
        <v>DIFF</v>
      </c>
      <c r="AS13" s="35">
        <f t="shared" si="22"/>
        <v>0</v>
      </c>
      <c r="AT13" s="35">
        <f t="shared" si="23"/>
        <v>-1</v>
      </c>
      <c r="AU13" s="35">
        <f t="shared" si="24"/>
        <v>0</v>
      </c>
      <c r="AV13" s="35">
        <f t="shared" si="25"/>
        <v>-1</v>
      </c>
      <c r="AW13" s="35">
        <f t="shared" si="26"/>
        <v>0</v>
      </c>
      <c r="AX13" s="35">
        <f t="shared" si="27"/>
        <v>0</v>
      </c>
      <c r="AY13" s="35" t="str">
        <f t="shared" si="28"/>
        <v>SAME</v>
      </c>
      <c r="AZ13" s="36" t="str">
        <f t="shared" si="29"/>
        <v>YES</v>
      </c>
      <c r="BA13" s="34">
        <f t="shared" si="30"/>
        <v>-1</v>
      </c>
      <c r="BB13" s="34" t="b">
        <f t="shared" si="31"/>
        <v>1</v>
      </c>
      <c r="BC13" s="34"/>
      <c r="BD13" s="34">
        <f t="shared" si="32"/>
        <v>0</v>
      </c>
    </row>
    <row r="14" spans="1:56" ht="34.5" customHeight="1" x14ac:dyDescent="0.2">
      <c r="A14" s="8" t="s">
        <v>17</v>
      </c>
      <c r="B14" s="22">
        <v>3991</v>
      </c>
      <c r="C14" s="23" t="s">
        <v>85</v>
      </c>
      <c r="D14" s="23" t="s">
        <v>75</v>
      </c>
      <c r="E14" s="23" t="s">
        <v>76</v>
      </c>
      <c r="F14" s="24">
        <v>43014</v>
      </c>
      <c r="G14" s="22" t="s">
        <v>19</v>
      </c>
      <c r="H14" s="25">
        <v>57.5</v>
      </c>
      <c r="I14" s="79">
        <v>43.1</v>
      </c>
      <c r="J14" s="25">
        <v>22.7</v>
      </c>
      <c r="K14" s="25">
        <v>20.399999999999999</v>
      </c>
      <c r="L14" s="25">
        <v>0</v>
      </c>
      <c r="M14" s="26">
        <v>0</v>
      </c>
      <c r="N14" s="27">
        <v>0</v>
      </c>
      <c r="O14" s="28">
        <v>0</v>
      </c>
      <c r="P14" s="28">
        <v>1</v>
      </c>
      <c r="Q14" s="28">
        <v>0</v>
      </c>
      <c r="R14" s="29">
        <v>0</v>
      </c>
      <c r="S14" s="30">
        <v>0</v>
      </c>
      <c r="T14" s="25">
        <v>0</v>
      </c>
      <c r="U14" s="25">
        <v>43.1</v>
      </c>
      <c r="V14" s="25">
        <v>0</v>
      </c>
      <c r="W14" s="31">
        <v>0</v>
      </c>
      <c r="X14" s="32" t="s">
        <v>77</v>
      </c>
      <c r="Y14" s="33"/>
      <c r="Z14" s="43"/>
      <c r="AA14" s="43"/>
      <c r="AB14" s="76"/>
      <c r="AC14" s="43"/>
      <c r="AD14" s="43"/>
      <c r="AE14" s="43" t="s">
        <v>26</v>
      </c>
      <c r="AF14" s="76" t="s">
        <v>26</v>
      </c>
      <c r="AG14" s="76" t="s">
        <v>73</v>
      </c>
      <c r="AH14" s="76" t="s">
        <v>73</v>
      </c>
      <c r="AI14" s="76" t="s">
        <v>73</v>
      </c>
      <c r="AJ14" s="76" t="s">
        <v>73</v>
      </c>
      <c r="AK14" s="76" t="s">
        <v>73</v>
      </c>
      <c r="AL14" s="77">
        <v>5</v>
      </c>
      <c r="AM14" s="34" t="str">
        <f t="shared" si="17"/>
        <v>3991Internal</v>
      </c>
      <c r="AN14" s="34" t="str">
        <f t="shared" si="33"/>
        <v>3991 Pafa Administrator Role [Usr Pys] - Internal</v>
      </c>
      <c r="AO14" s="34" t="str">
        <f t="shared" si="18"/>
        <v>Y</v>
      </c>
      <c r="AP14" s="35" t="str">
        <f t="shared" si="19"/>
        <v>SAME</v>
      </c>
      <c r="AQ14" s="35" t="str">
        <f t="shared" si="20"/>
        <v>SAME</v>
      </c>
      <c r="AR14" s="35" t="str">
        <f t="shared" si="21"/>
        <v>DIFF</v>
      </c>
      <c r="AS14" s="35">
        <f t="shared" si="22"/>
        <v>0</v>
      </c>
      <c r="AT14" s="35">
        <f t="shared" si="23"/>
        <v>0</v>
      </c>
      <c r="AU14" s="35">
        <f t="shared" si="24"/>
        <v>0</v>
      </c>
      <c r="AV14" s="35">
        <f t="shared" si="25"/>
        <v>-3.1</v>
      </c>
      <c r="AW14" s="35">
        <f t="shared" si="26"/>
        <v>3.1</v>
      </c>
      <c r="AX14" s="35">
        <f t="shared" si="27"/>
        <v>0</v>
      </c>
      <c r="AY14" s="35" t="str">
        <f t="shared" si="28"/>
        <v>SAME</v>
      </c>
      <c r="AZ14" s="36" t="str">
        <f t="shared" si="29"/>
        <v>NO</v>
      </c>
      <c r="BA14" s="34">
        <f t="shared" si="30"/>
        <v>0</v>
      </c>
      <c r="BB14" s="34" t="b">
        <f t="shared" si="31"/>
        <v>0</v>
      </c>
      <c r="BC14" s="34"/>
      <c r="BD14" s="34">
        <f t="shared" si="32"/>
        <v>0</v>
      </c>
    </row>
    <row r="15" spans="1:56" ht="34.5" customHeight="1" x14ac:dyDescent="0.2">
      <c r="A15" s="8" t="s">
        <v>17</v>
      </c>
      <c r="B15" s="22">
        <v>3991</v>
      </c>
      <c r="C15" s="23" t="s">
        <v>85</v>
      </c>
      <c r="D15" s="23" t="s">
        <v>75</v>
      </c>
      <c r="E15" s="23" t="s">
        <v>76</v>
      </c>
      <c r="F15" s="24">
        <v>43014</v>
      </c>
      <c r="G15" s="22" t="s">
        <v>20</v>
      </c>
      <c r="H15" s="25">
        <v>72.516000000000005</v>
      </c>
      <c r="I15" s="80">
        <v>46.116</v>
      </c>
      <c r="J15" s="25">
        <v>24.716000000000001</v>
      </c>
      <c r="K15" s="25">
        <v>21.4</v>
      </c>
      <c r="L15" s="25">
        <v>0</v>
      </c>
      <c r="M15" s="26">
        <v>0</v>
      </c>
      <c r="N15" s="27">
        <v>0</v>
      </c>
      <c r="O15" s="28">
        <v>0</v>
      </c>
      <c r="P15" s="28">
        <v>1</v>
      </c>
      <c r="Q15" s="28">
        <v>0</v>
      </c>
      <c r="R15" s="29">
        <v>0</v>
      </c>
      <c r="S15" s="30">
        <v>0</v>
      </c>
      <c r="T15" s="25">
        <v>0</v>
      </c>
      <c r="U15" s="25">
        <v>46.116</v>
      </c>
      <c r="V15" s="25">
        <v>0</v>
      </c>
      <c r="W15" s="31">
        <v>0</v>
      </c>
      <c r="X15" s="32" t="s">
        <v>77</v>
      </c>
      <c r="Y15" s="33"/>
      <c r="Z15" s="43"/>
      <c r="AA15" s="43"/>
      <c r="AB15" s="76"/>
      <c r="AC15" s="43"/>
      <c r="AD15" s="43"/>
      <c r="AE15" s="43" t="s">
        <v>26</v>
      </c>
      <c r="AF15" s="76" t="s">
        <v>26</v>
      </c>
      <c r="AG15" s="76" t="s">
        <v>73</v>
      </c>
      <c r="AH15" s="76" t="s">
        <v>73</v>
      </c>
      <c r="AI15" s="76" t="s">
        <v>73</v>
      </c>
      <c r="AJ15" s="76" t="s">
        <v>73</v>
      </c>
      <c r="AK15" s="76" t="s">
        <v>73</v>
      </c>
      <c r="AL15" s="77">
        <v>5</v>
      </c>
      <c r="AM15" s="34" t="str">
        <f t="shared" si="17"/>
        <v>3991Total</v>
      </c>
      <c r="AN15" s="34" t="str">
        <f t="shared" si="33"/>
        <v>3991 Pafa Administrator Role [Usr Pys] - Total</v>
      </c>
      <c r="AO15" s="34" t="str">
        <f t="shared" si="18"/>
        <v>Y</v>
      </c>
      <c r="AP15" s="35" t="str">
        <f t="shared" si="19"/>
        <v>SAME</v>
      </c>
      <c r="AQ15" s="35" t="str">
        <f t="shared" si="20"/>
        <v>SAME</v>
      </c>
      <c r="AR15" s="35" t="str">
        <f t="shared" si="21"/>
        <v>DIFF</v>
      </c>
      <c r="AS15" s="35">
        <f t="shared" si="22"/>
        <v>0</v>
      </c>
      <c r="AT15" s="35">
        <f t="shared" si="23"/>
        <v>-1</v>
      </c>
      <c r="AU15" s="35">
        <f t="shared" si="24"/>
        <v>0</v>
      </c>
      <c r="AV15" s="35">
        <f t="shared" si="25"/>
        <v>-4.0999999999999996</v>
      </c>
      <c r="AW15" s="35">
        <f t="shared" si="26"/>
        <v>3.1</v>
      </c>
      <c r="AX15" s="35">
        <f t="shared" si="27"/>
        <v>0</v>
      </c>
      <c r="AY15" s="35" t="str">
        <f t="shared" si="28"/>
        <v>SAME</v>
      </c>
      <c r="AZ15" s="36" t="str">
        <f t="shared" si="29"/>
        <v>YES</v>
      </c>
      <c r="BA15" s="34">
        <f t="shared" si="30"/>
        <v>-1</v>
      </c>
      <c r="BB15" s="34" t="b">
        <f t="shared" si="31"/>
        <v>1</v>
      </c>
      <c r="BC15" s="34"/>
      <c r="BD15" s="34">
        <f t="shared" si="32"/>
        <v>0</v>
      </c>
    </row>
    <row r="16" spans="1:56" ht="34.5" customHeight="1" x14ac:dyDescent="0.2">
      <c r="A16" s="8" t="s">
        <v>17</v>
      </c>
      <c r="B16" s="22">
        <v>4110</v>
      </c>
      <c r="C16" s="23" t="s">
        <v>86</v>
      </c>
      <c r="D16" s="23" t="s">
        <v>75</v>
      </c>
      <c r="E16" s="23" t="s">
        <v>76</v>
      </c>
      <c r="F16" s="24">
        <v>42978</v>
      </c>
      <c r="G16" s="22" t="s">
        <v>18</v>
      </c>
      <c r="H16" s="25">
        <v>89</v>
      </c>
      <c r="I16" s="61">
        <v>60.287999999999997</v>
      </c>
      <c r="J16" s="25">
        <v>60.287999999999997</v>
      </c>
      <c r="K16" s="25">
        <v>0</v>
      </c>
      <c r="L16" s="25">
        <v>0</v>
      </c>
      <c r="M16" s="26">
        <v>0</v>
      </c>
      <c r="N16" s="27">
        <v>0</v>
      </c>
      <c r="O16" s="28">
        <v>0</v>
      </c>
      <c r="P16" s="28">
        <v>1</v>
      </c>
      <c r="Q16" s="28">
        <v>0</v>
      </c>
      <c r="R16" s="29">
        <v>0</v>
      </c>
      <c r="S16" s="30">
        <v>0</v>
      </c>
      <c r="T16" s="25">
        <v>0</v>
      </c>
      <c r="U16" s="25">
        <v>60.287999999999997</v>
      </c>
      <c r="V16" s="25">
        <v>0</v>
      </c>
      <c r="W16" s="31">
        <v>0</v>
      </c>
      <c r="X16" s="32" t="s">
        <v>77</v>
      </c>
      <c r="Y16" s="33" t="s">
        <v>78</v>
      </c>
      <c r="Z16" s="43"/>
      <c r="AA16" s="43"/>
      <c r="AB16" s="76"/>
      <c r="AC16" s="43"/>
      <c r="AD16" s="43"/>
      <c r="AE16" s="43" t="s">
        <v>26</v>
      </c>
      <c r="AF16" s="76" t="s">
        <v>26</v>
      </c>
      <c r="AG16" s="76" t="s">
        <v>73</v>
      </c>
      <c r="AH16" s="76" t="s">
        <v>73</v>
      </c>
      <c r="AI16" s="76" t="s">
        <v>73</v>
      </c>
      <c r="AJ16" s="76" t="s">
        <v>73</v>
      </c>
      <c r="AK16" s="76" t="s">
        <v>73</v>
      </c>
      <c r="AL16" s="77">
        <v>5</v>
      </c>
      <c r="AM16" s="34" t="str">
        <f t="shared" si="17"/>
        <v>4110External</v>
      </c>
      <c r="AN16" s="34" t="str">
        <f t="shared" si="33"/>
        <v>4110 Creation of a Service to Release Domestic Consumer Data to PCW’s &amp; TPI’s - External</v>
      </c>
      <c r="AO16" s="34" t="str">
        <f t="shared" si="18"/>
        <v>Y</v>
      </c>
      <c r="AP16" s="35" t="str">
        <f t="shared" si="19"/>
        <v>SAME</v>
      </c>
      <c r="AQ16" s="35" t="str">
        <f t="shared" si="20"/>
        <v>SAME</v>
      </c>
      <c r="AR16" s="35" t="str">
        <f t="shared" si="21"/>
        <v>SAME</v>
      </c>
      <c r="AS16" s="35">
        <f t="shared" si="22"/>
        <v>0</v>
      </c>
      <c r="AT16" s="35">
        <f t="shared" si="23"/>
        <v>0</v>
      </c>
      <c r="AU16" s="35">
        <f t="shared" si="24"/>
        <v>0</v>
      </c>
      <c r="AV16" s="35">
        <f t="shared" si="25"/>
        <v>0</v>
      </c>
      <c r="AW16" s="35">
        <f t="shared" si="26"/>
        <v>0</v>
      </c>
      <c r="AX16" s="35">
        <f t="shared" si="27"/>
        <v>0</v>
      </c>
      <c r="AY16" s="35" t="str">
        <f t="shared" si="28"/>
        <v>SAME</v>
      </c>
      <c r="AZ16" s="36" t="str">
        <f t="shared" si="29"/>
        <v>NO</v>
      </c>
      <c r="BA16" s="34">
        <f t="shared" si="30"/>
        <v>0</v>
      </c>
      <c r="BB16" s="34" t="b">
        <f t="shared" si="31"/>
        <v>0</v>
      </c>
      <c r="BC16" s="34"/>
      <c r="BD16" s="34">
        <f t="shared" si="32"/>
        <v>0</v>
      </c>
    </row>
    <row r="17" spans="1:56" ht="34.5" customHeight="1" x14ac:dyDescent="0.2">
      <c r="A17" s="8" t="s">
        <v>17</v>
      </c>
      <c r="B17" s="22">
        <v>4110</v>
      </c>
      <c r="C17" s="23" t="s">
        <v>86</v>
      </c>
      <c r="D17" s="23" t="s">
        <v>75</v>
      </c>
      <c r="E17" s="23" t="s">
        <v>76</v>
      </c>
      <c r="F17" s="24">
        <v>42978</v>
      </c>
      <c r="G17" s="22" t="s">
        <v>19</v>
      </c>
      <c r="H17" s="25">
        <v>31.05</v>
      </c>
      <c r="I17" s="81">
        <v>36.444000000000003</v>
      </c>
      <c r="J17" s="25">
        <v>24.18</v>
      </c>
      <c r="K17" s="25">
        <v>12.263999999999999</v>
      </c>
      <c r="L17" s="25">
        <v>0</v>
      </c>
      <c r="M17" s="26">
        <v>0</v>
      </c>
      <c r="N17" s="27">
        <v>0</v>
      </c>
      <c r="O17" s="28">
        <v>0</v>
      </c>
      <c r="P17" s="28">
        <v>1</v>
      </c>
      <c r="Q17" s="28">
        <v>0</v>
      </c>
      <c r="R17" s="29">
        <v>0</v>
      </c>
      <c r="S17" s="30">
        <v>0</v>
      </c>
      <c r="T17" s="25">
        <v>0</v>
      </c>
      <c r="U17" s="25">
        <v>36.444000000000003</v>
      </c>
      <c r="V17" s="25">
        <v>0</v>
      </c>
      <c r="W17" s="31">
        <v>0</v>
      </c>
      <c r="X17" s="32" t="s">
        <v>77</v>
      </c>
      <c r="Y17" s="33"/>
      <c r="Z17" s="43"/>
      <c r="AA17" s="43"/>
      <c r="AB17" s="76"/>
      <c r="AC17" s="43"/>
      <c r="AD17" s="43"/>
      <c r="AE17" s="43" t="s">
        <v>26</v>
      </c>
      <c r="AF17" s="76" t="s">
        <v>26</v>
      </c>
      <c r="AG17" s="76" t="s">
        <v>73</v>
      </c>
      <c r="AH17" s="76" t="s">
        <v>73</v>
      </c>
      <c r="AI17" s="76" t="s">
        <v>73</v>
      </c>
      <c r="AJ17" s="76" t="s">
        <v>73</v>
      </c>
      <c r="AK17" s="76" t="s">
        <v>73</v>
      </c>
      <c r="AL17" s="77">
        <v>5</v>
      </c>
      <c r="AM17" s="34" t="str">
        <f t="shared" si="17"/>
        <v>4110Internal</v>
      </c>
      <c r="AN17" s="34" t="str">
        <f t="shared" si="33"/>
        <v>4110 Creation of a Service to Release Domestic Consumer Data to PCW’s &amp; TPI’s - Internal</v>
      </c>
      <c r="AO17" s="34" t="str">
        <f t="shared" si="18"/>
        <v>Y</v>
      </c>
      <c r="AP17" s="35" t="str">
        <f t="shared" si="19"/>
        <v>SAME</v>
      </c>
      <c r="AQ17" s="35" t="str">
        <f t="shared" si="20"/>
        <v>SAME</v>
      </c>
      <c r="AR17" s="35" t="str">
        <f t="shared" si="21"/>
        <v>SAME</v>
      </c>
      <c r="AS17" s="35">
        <f t="shared" si="22"/>
        <v>0</v>
      </c>
      <c r="AT17" s="35">
        <f t="shared" si="23"/>
        <v>0</v>
      </c>
      <c r="AU17" s="35">
        <f t="shared" si="24"/>
        <v>0</v>
      </c>
      <c r="AV17" s="35">
        <f t="shared" si="25"/>
        <v>0</v>
      </c>
      <c r="AW17" s="35">
        <f t="shared" si="26"/>
        <v>0</v>
      </c>
      <c r="AX17" s="35">
        <f t="shared" si="27"/>
        <v>0</v>
      </c>
      <c r="AY17" s="35" t="str">
        <f t="shared" si="28"/>
        <v>SAME</v>
      </c>
      <c r="AZ17" s="36" t="str">
        <f t="shared" si="29"/>
        <v>NO</v>
      </c>
      <c r="BA17" s="34">
        <f t="shared" si="30"/>
        <v>0</v>
      </c>
      <c r="BB17" s="34" t="b">
        <f t="shared" si="31"/>
        <v>0</v>
      </c>
      <c r="BC17" s="34"/>
      <c r="BD17" s="34">
        <f t="shared" si="32"/>
        <v>0</v>
      </c>
    </row>
    <row r="18" spans="1:56" ht="34.5" customHeight="1" x14ac:dyDescent="0.2">
      <c r="A18" s="8" t="s">
        <v>17</v>
      </c>
      <c r="B18" s="22">
        <v>4110</v>
      </c>
      <c r="C18" s="23" t="s">
        <v>86</v>
      </c>
      <c r="D18" s="23" t="s">
        <v>75</v>
      </c>
      <c r="E18" s="23" t="s">
        <v>76</v>
      </c>
      <c r="F18" s="24">
        <v>42978</v>
      </c>
      <c r="G18" s="22" t="s">
        <v>20</v>
      </c>
      <c r="H18" s="25">
        <v>120.05</v>
      </c>
      <c r="I18" s="80">
        <v>96.731999999999999</v>
      </c>
      <c r="J18" s="25">
        <v>84.468000000000004</v>
      </c>
      <c r="K18" s="25">
        <v>12.263999999999999</v>
      </c>
      <c r="L18" s="25">
        <v>0</v>
      </c>
      <c r="M18" s="26">
        <v>0</v>
      </c>
      <c r="N18" s="27">
        <v>0</v>
      </c>
      <c r="O18" s="28">
        <v>0</v>
      </c>
      <c r="P18" s="28">
        <v>1</v>
      </c>
      <c r="Q18" s="28">
        <v>0</v>
      </c>
      <c r="R18" s="29">
        <v>0</v>
      </c>
      <c r="S18" s="30">
        <v>0</v>
      </c>
      <c r="T18" s="25">
        <v>0</v>
      </c>
      <c r="U18" s="25">
        <v>96.731999999999999</v>
      </c>
      <c r="V18" s="25">
        <v>0</v>
      </c>
      <c r="W18" s="31">
        <v>0</v>
      </c>
      <c r="X18" s="32" t="s">
        <v>77</v>
      </c>
      <c r="Y18" s="33"/>
      <c r="Z18" s="43"/>
      <c r="AA18" s="43"/>
      <c r="AB18" s="76"/>
      <c r="AC18" s="43"/>
      <c r="AD18" s="43"/>
      <c r="AE18" s="43" t="s">
        <v>26</v>
      </c>
      <c r="AF18" s="76" t="s">
        <v>26</v>
      </c>
      <c r="AG18" s="76" t="s">
        <v>73</v>
      </c>
      <c r="AH18" s="76" t="s">
        <v>73</v>
      </c>
      <c r="AI18" s="76" t="s">
        <v>73</v>
      </c>
      <c r="AJ18" s="76" t="s">
        <v>73</v>
      </c>
      <c r="AK18" s="76" t="s">
        <v>73</v>
      </c>
      <c r="AL18" s="77">
        <v>5</v>
      </c>
      <c r="AM18" s="34" t="str">
        <f t="shared" si="17"/>
        <v>4110Total</v>
      </c>
      <c r="AN18" s="34" t="str">
        <f t="shared" si="33"/>
        <v>4110 Creation of a Service to Release Domestic Consumer Data to PCW’s &amp; TPI’s - Total</v>
      </c>
      <c r="AO18" s="34" t="str">
        <f t="shared" si="18"/>
        <v>Y</v>
      </c>
      <c r="AP18" s="35" t="str">
        <f t="shared" si="19"/>
        <v>SAME</v>
      </c>
      <c r="AQ18" s="35" t="str">
        <f t="shared" si="20"/>
        <v>SAME</v>
      </c>
      <c r="AR18" s="35" t="str">
        <f t="shared" si="21"/>
        <v>SAME</v>
      </c>
      <c r="AS18" s="35">
        <f t="shared" si="22"/>
        <v>0</v>
      </c>
      <c r="AT18" s="35">
        <f t="shared" si="23"/>
        <v>0</v>
      </c>
      <c r="AU18" s="35">
        <f t="shared" si="24"/>
        <v>0</v>
      </c>
      <c r="AV18" s="35">
        <f t="shared" si="25"/>
        <v>0</v>
      </c>
      <c r="AW18" s="35">
        <f t="shared" si="26"/>
        <v>0</v>
      </c>
      <c r="AX18" s="35">
        <f t="shared" si="27"/>
        <v>0</v>
      </c>
      <c r="AY18" s="35" t="str">
        <f t="shared" si="28"/>
        <v>SAME</v>
      </c>
      <c r="AZ18" s="36" t="str">
        <f t="shared" si="29"/>
        <v>NO</v>
      </c>
      <c r="BA18" s="34">
        <f t="shared" si="30"/>
        <v>0</v>
      </c>
      <c r="BB18" s="34" t="b">
        <f t="shared" si="31"/>
        <v>0</v>
      </c>
      <c r="BC18" s="34"/>
      <c r="BD18" s="34">
        <f t="shared" si="32"/>
        <v>0</v>
      </c>
    </row>
    <row r="19" spans="1:56" ht="34.5" customHeight="1" x14ac:dyDescent="0.2">
      <c r="A19" s="8" t="s">
        <v>17</v>
      </c>
      <c r="B19" s="22">
        <v>3995</v>
      </c>
      <c r="C19" s="23" t="s">
        <v>79</v>
      </c>
      <c r="D19" s="23" t="s">
        <v>80</v>
      </c>
      <c r="E19" s="23" t="s">
        <v>81</v>
      </c>
      <c r="F19" s="24" t="s">
        <v>82</v>
      </c>
      <c r="G19" s="22" t="s">
        <v>18</v>
      </c>
      <c r="H19" s="25">
        <v>9.6999999999999993</v>
      </c>
      <c r="I19" s="61">
        <v>10.224</v>
      </c>
      <c r="J19" s="25">
        <v>8.9550000000000001</v>
      </c>
      <c r="K19" s="25">
        <v>1.2689999999999999</v>
      </c>
      <c r="L19" s="25">
        <v>0</v>
      </c>
      <c r="M19" s="26">
        <v>0</v>
      </c>
      <c r="N19" s="27">
        <v>0</v>
      </c>
      <c r="O19" s="28">
        <v>0</v>
      </c>
      <c r="P19" s="28">
        <v>1</v>
      </c>
      <c r="Q19" s="28">
        <v>0</v>
      </c>
      <c r="R19" s="29">
        <v>0</v>
      </c>
      <c r="S19" s="30">
        <v>0</v>
      </c>
      <c r="T19" s="25">
        <v>0</v>
      </c>
      <c r="U19" s="25">
        <v>10.224</v>
      </c>
      <c r="V19" s="25">
        <v>0</v>
      </c>
      <c r="W19" s="31">
        <v>0</v>
      </c>
      <c r="X19" s="32" t="s">
        <v>83</v>
      </c>
      <c r="Y19" s="33" t="s">
        <v>84</v>
      </c>
      <c r="Z19" s="43"/>
      <c r="AA19" s="43"/>
      <c r="AB19" s="76"/>
      <c r="AC19" s="43"/>
      <c r="AD19" s="43"/>
      <c r="AE19" s="43" t="s">
        <v>26</v>
      </c>
      <c r="AF19" s="76" t="s">
        <v>26</v>
      </c>
      <c r="AG19" s="76" t="s">
        <v>73</v>
      </c>
      <c r="AH19" s="76" t="s">
        <v>73</v>
      </c>
      <c r="AI19" s="76" t="s">
        <v>73</v>
      </c>
      <c r="AJ19" s="76" t="s">
        <v>73</v>
      </c>
      <c r="AK19" s="76" t="s">
        <v>73</v>
      </c>
      <c r="AL19" s="77">
        <v>5.5</v>
      </c>
      <c r="AM19" s="34" t="str">
        <f>B19&amp;G19</f>
        <v>3995External</v>
      </c>
      <c r="AN19" s="34" t="str">
        <f>B19&amp;" "&amp;C19&amp;" - "&amp;G19</f>
        <v>3995 TRAS Tip-off Hotline Data Provision - External</v>
      </c>
      <c r="AO19" s="34" t="str">
        <f>AF19</f>
        <v>Y</v>
      </c>
      <c r="AP19" s="35" t="str">
        <f>IFERROR(IF(VLOOKUP($AM19,OldVals,5,FALSE)&lt;&gt;D19,"DIFF","SAME"),"NEW")</f>
        <v>SAME</v>
      </c>
      <c r="AQ19" s="35" t="str">
        <f>IFERROR(IF(VLOOKUP($AM19,OldVals,6,FALSE)&lt;&gt;E19,"DIFF","SAME"),"NEW")</f>
        <v>SAME</v>
      </c>
      <c r="AR19" s="35" t="str">
        <f>IFERROR(IF(VLOOKUP(AM19,OldVals,7,FALSE)&lt;&gt;F19,"DIFF","SAME"),"NEW")</f>
        <v>SAME</v>
      </c>
      <c r="AS19" s="35">
        <f>IFERROR(ROUND(VLOOKUP($AM19,OldVals,9,FALSE)-H19,1),"NEW")</f>
        <v>0</v>
      </c>
      <c r="AT19" s="35">
        <f>IFERROR(ROUND(VLOOKUP($AM19,OldVals,10,FALSE)-I19,1),"NEW")</f>
        <v>-0.6</v>
      </c>
      <c r="AU19" s="35">
        <f>IFERROR(ROUND(VLOOKUP($AM19,OldVals,11,FALSE)-J19,1),"NEW")</f>
        <v>0</v>
      </c>
      <c r="AV19" s="35">
        <f>IFERROR(ROUND(VLOOKUP($AM19,OldVals,12,FALSE)-K19,1),"NEW")</f>
        <v>-0.6</v>
      </c>
      <c r="AW19" s="35">
        <f>IFERROR(ROUND(VLOOKUP($AM19,OldVals,13,FALSE)-L19,1),"NEW")</f>
        <v>0</v>
      </c>
      <c r="AX19" s="35">
        <f>IFERROR(ROUND(VLOOKUP($AM19,OldVals,14,FALSE)-M19,1),"NEW")</f>
        <v>0</v>
      </c>
      <c r="AY19" s="35" t="str">
        <f>IFERROR(IF(VLOOKUP($AM19,OldVals,25,FALSE)&lt;&gt;X19,"DIFF","SAME"),"NEW")</f>
        <v>SAME</v>
      </c>
      <c r="AZ19" s="36" t="str">
        <f>IF(AND(SUM(AS19:AU19,AX19)=0,BA19=0),"NO","YES")</f>
        <v>YES</v>
      </c>
      <c r="BA19" s="34">
        <f>ROUND(SUM(AV19:AW19),1)</f>
        <v>-0.6</v>
      </c>
      <c r="BB19" s="34" t="b">
        <f>SUM(AS19:AU19,AX19,BA19)&lt;&gt;0</f>
        <v>1</v>
      </c>
      <c r="BC19" s="34"/>
      <c r="BD19" s="34">
        <f>IF(D19="Closed",IF(G19="Total",2,1),0)</f>
        <v>0</v>
      </c>
    </row>
    <row r="20" spans="1:56" ht="34.5" customHeight="1" x14ac:dyDescent="0.2">
      <c r="A20" s="8" t="s">
        <v>17</v>
      </c>
      <c r="B20" s="22">
        <v>3995</v>
      </c>
      <c r="C20" s="23" t="s">
        <v>79</v>
      </c>
      <c r="D20" s="23" t="s">
        <v>80</v>
      </c>
      <c r="E20" s="23" t="s">
        <v>81</v>
      </c>
      <c r="F20" s="24" t="s">
        <v>82</v>
      </c>
      <c r="G20" s="22" t="s">
        <v>19</v>
      </c>
      <c r="H20" s="25">
        <v>3.12</v>
      </c>
      <c r="I20" s="79">
        <v>2.2669999999999999</v>
      </c>
      <c r="J20" s="25">
        <v>2.2999999999999998</v>
      </c>
      <c r="K20" s="25">
        <v>-3.3000000000000002E-2</v>
      </c>
      <c r="L20" s="25">
        <v>0</v>
      </c>
      <c r="M20" s="26">
        <v>0</v>
      </c>
      <c r="N20" s="27">
        <v>0</v>
      </c>
      <c r="O20" s="28">
        <v>0</v>
      </c>
      <c r="P20" s="28">
        <v>1</v>
      </c>
      <c r="Q20" s="28">
        <v>0</v>
      </c>
      <c r="R20" s="29">
        <v>0</v>
      </c>
      <c r="S20" s="30">
        <v>0</v>
      </c>
      <c r="T20" s="25">
        <v>0</v>
      </c>
      <c r="U20" s="25">
        <v>2.2669999999999999</v>
      </c>
      <c r="V20" s="25">
        <v>0</v>
      </c>
      <c r="W20" s="31">
        <v>0</v>
      </c>
      <c r="X20" s="32" t="s">
        <v>83</v>
      </c>
      <c r="Y20" s="33"/>
      <c r="Z20" s="43"/>
      <c r="AA20" s="43"/>
      <c r="AB20" s="76"/>
      <c r="AC20" s="43"/>
      <c r="AD20" s="43"/>
      <c r="AE20" s="43" t="s">
        <v>26</v>
      </c>
      <c r="AF20" s="76" t="s">
        <v>26</v>
      </c>
      <c r="AG20" s="76" t="s">
        <v>73</v>
      </c>
      <c r="AH20" s="76" t="s">
        <v>73</v>
      </c>
      <c r="AI20" s="76" t="s">
        <v>73</v>
      </c>
      <c r="AJ20" s="76" t="s">
        <v>73</v>
      </c>
      <c r="AK20" s="76" t="s">
        <v>73</v>
      </c>
      <c r="AL20" s="77">
        <v>5.5</v>
      </c>
      <c r="AM20" s="34" t="str">
        <f>B20&amp;G20</f>
        <v>3995Internal</v>
      </c>
      <c r="AN20" s="34" t="str">
        <f>B20&amp;" "&amp;C20&amp;" - "&amp;G20</f>
        <v>3995 TRAS Tip-off Hotline Data Provision - Internal</v>
      </c>
      <c r="AO20" s="34" t="str">
        <f>AF20</f>
        <v>Y</v>
      </c>
      <c r="AP20" s="35" t="str">
        <f>IFERROR(IF(VLOOKUP($AM20,OldVals,5,FALSE)&lt;&gt;D20,"DIFF","SAME"),"NEW")</f>
        <v>SAME</v>
      </c>
      <c r="AQ20" s="35" t="str">
        <f>IFERROR(IF(VLOOKUP($AM20,OldVals,6,FALSE)&lt;&gt;E20,"DIFF","SAME"),"NEW")</f>
        <v>SAME</v>
      </c>
      <c r="AR20" s="35" t="str">
        <f>IFERROR(IF(VLOOKUP(AM20,OldVals,7,FALSE)&lt;&gt;F20,"DIFF","SAME"),"NEW")</f>
        <v>SAME</v>
      </c>
      <c r="AS20" s="35">
        <f>IFERROR(ROUND(VLOOKUP($AM20,OldVals,9,FALSE)-H20,1),"NEW")</f>
        <v>0</v>
      </c>
      <c r="AT20" s="35">
        <f>IFERROR(ROUND(VLOOKUP($AM20,OldVals,10,FALSE)-I20,1),"NEW")</f>
        <v>0</v>
      </c>
      <c r="AU20" s="35">
        <f>IFERROR(ROUND(VLOOKUP($AM20,OldVals,11,FALSE)-J20,1),"NEW")</f>
        <v>0</v>
      </c>
      <c r="AV20" s="35">
        <f>IFERROR(ROUND(VLOOKUP($AM20,OldVals,12,FALSE)-K20,1),"NEW")</f>
        <v>0</v>
      </c>
      <c r="AW20" s="35">
        <f>IFERROR(ROUND(VLOOKUP($AM20,OldVals,13,FALSE)-L20,1),"NEW")</f>
        <v>0</v>
      </c>
      <c r="AX20" s="35">
        <f>IFERROR(ROUND(VLOOKUP($AM20,OldVals,14,FALSE)-M20,1),"NEW")</f>
        <v>0</v>
      </c>
      <c r="AY20" s="35" t="str">
        <f>IFERROR(IF(VLOOKUP($AM20,OldVals,25,FALSE)&lt;&gt;X20,"DIFF","SAME"),"NEW")</f>
        <v>SAME</v>
      </c>
      <c r="AZ20" s="36" t="str">
        <f>IF(AND(SUM(AS20:AU20,AX20)=0,BA20=0),"NO","YES")</f>
        <v>NO</v>
      </c>
      <c r="BA20" s="34">
        <f>ROUND(SUM(AV20:AW20),1)</f>
        <v>0</v>
      </c>
      <c r="BB20" s="34" t="b">
        <f>SUM(AS20:AU20,AX20,BA20)&lt;&gt;0</f>
        <v>0</v>
      </c>
      <c r="BC20" s="34"/>
      <c r="BD20" s="34">
        <f>IF(D20="Closed",IF(G20="Total",2,1),0)</f>
        <v>0</v>
      </c>
    </row>
    <row r="21" spans="1:56" ht="34.5" customHeight="1" x14ac:dyDescent="0.2">
      <c r="A21" s="8" t="s">
        <v>17</v>
      </c>
      <c r="B21" s="22">
        <v>3995</v>
      </c>
      <c r="C21" s="23" t="s">
        <v>79</v>
      </c>
      <c r="D21" s="23" t="s">
        <v>80</v>
      </c>
      <c r="E21" s="23" t="s">
        <v>81</v>
      </c>
      <c r="F21" s="24" t="s">
        <v>82</v>
      </c>
      <c r="G21" s="22" t="s">
        <v>20</v>
      </c>
      <c r="H21" s="25">
        <v>12.82</v>
      </c>
      <c r="I21" s="80">
        <v>12.491</v>
      </c>
      <c r="J21" s="25">
        <v>11.255000000000001</v>
      </c>
      <c r="K21" s="25">
        <v>1.236</v>
      </c>
      <c r="L21" s="25">
        <v>0</v>
      </c>
      <c r="M21" s="26">
        <v>0</v>
      </c>
      <c r="N21" s="27">
        <v>0</v>
      </c>
      <c r="O21" s="28">
        <v>0</v>
      </c>
      <c r="P21" s="28">
        <v>1</v>
      </c>
      <c r="Q21" s="28">
        <v>0</v>
      </c>
      <c r="R21" s="29">
        <v>0</v>
      </c>
      <c r="S21" s="30">
        <v>0</v>
      </c>
      <c r="T21" s="25">
        <v>0</v>
      </c>
      <c r="U21" s="25">
        <v>12.491</v>
      </c>
      <c r="V21" s="25">
        <v>0</v>
      </c>
      <c r="W21" s="31">
        <v>0</v>
      </c>
      <c r="X21" s="32" t="s">
        <v>83</v>
      </c>
      <c r="Y21" s="33"/>
      <c r="Z21" s="43"/>
      <c r="AA21" s="43"/>
      <c r="AB21" s="76"/>
      <c r="AC21" s="43"/>
      <c r="AD21" s="43"/>
      <c r="AE21" s="43" t="s">
        <v>26</v>
      </c>
      <c r="AF21" s="76" t="s">
        <v>26</v>
      </c>
      <c r="AG21" s="76" t="s">
        <v>73</v>
      </c>
      <c r="AH21" s="76" t="s">
        <v>73</v>
      </c>
      <c r="AI21" s="76" t="s">
        <v>73</v>
      </c>
      <c r="AJ21" s="76" t="s">
        <v>73</v>
      </c>
      <c r="AK21" s="76" t="s">
        <v>73</v>
      </c>
      <c r="AL21" s="77">
        <v>5.5</v>
      </c>
      <c r="AM21" s="34" t="str">
        <f>B21&amp;G21</f>
        <v>3995Total</v>
      </c>
      <c r="AN21" s="34" t="str">
        <f>B21&amp;" "&amp;C21&amp;" - "&amp;G21</f>
        <v>3995 TRAS Tip-off Hotline Data Provision - Total</v>
      </c>
      <c r="AO21" s="34" t="str">
        <f>AF21</f>
        <v>Y</v>
      </c>
      <c r="AP21" s="35" t="str">
        <f>IFERROR(IF(VLOOKUP($AM21,OldVals,5,FALSE)&lt;&gt;D21,"DIFF","SAME"),"NEW")</f>
        <v>SAME</v>
      </c>
      <c r="AQ21" s="35" t="str">
        <f>IFERROR(IF(VLOOKUP($AM21,OldVals,6,FALSE)&lt;&gt;E21,"DIFF","SAME"),"NEW")</f>
        <v>SAME</v>
      </c>
      <c r="AR21" s="35" t="str">
        <f>IFERROR(IF(VLOOKUP(AM21,OldVals,7,FALSE)&lt;&gt;F21,"DIFF","SAME"),"NEW")</f>
        <v>SAME</v>
      </c>
      <c r="AS21" s="35">
        <f>IFERROR(ROUND(VLOOKUP($AM21,OldVals,9,FALSE)-H21,1),"NEW")</f>
        <v>0</v>
      </c>
      <c r="AT21" s="35">
        <f>IFERROR(ROUND(VLOOKUP($AM21,OldVals,10,FALSE)-I21,1),"NEW")</f>
        <v>-0.5</v>
      </c>
      <c r="AU21" s="35">
        <f>IFERROR(ROUND(VLOOKUP($AM21,OldVals,11,FALSE)-J21,1),"NEW")</f>
        <v>0</v>
      </c>
      <c r="AV21" s="35">
        <f>IFERROR(ROUND(VLOOKUP($AM21,OldVals,12,FALSE)-K21,1),"NEW")</f>
        <v>-0.5</v>
      </c>
      <c r="AW21" s="35">
        <f>IFERROR(ROUND(VLOOKUP($AM21,OldVals,13,FALSE)-L21,1),"NEW")</f>
        <v>0</v>
      </c>
      <c r="AX21" s="35">
        <f>IFERROR(ROUND(VLOOKUP($AM21,OldVals,14,FALSE)-M21,1),"NEW")</f>
        <v>0</v>
      </c>
      <c r="AY21" s="35" t="str">
        <f>IFERROR(IF(VLOOKUP($AM21,OldVals,25,FALSE)&lt;&gt;X21,"DIFF","SAME"),"NEW")</f>
        <v>SAME</v>
      </c>
      <c r="AZ21" s="36" t="str">
        <f>IF(AND(SUM(AS21:AU21,AX21)=0,BA21=0),"NO","YES")</f>
        <v>YES</v>
      </c>
      <c r="BA21" s="34">
        <f>ROUND(SUM(AV21:AW21),1)</f>
        <v>-0.5</v>
      </c>
      <c r="BB21" s="34" t="b">
        <f>SUM(AS21:AU21,AX21,BA21)&lt;&gt;0</f>
        <v>1</v>
      </c>
      <c r="BC21" s="34"/>
      <c r="BD21" s="34">
        <f>IF(D21="Closed",IF(G21="Total",2,1),0)</f>
        <v>0</v>
      </c>
    </row>
    <row r="22" spans="1:56" ht="34.5" customHeight="1" x14ac:dyDescent="0.2">
      <c r="A22" s="8" t="s">
        <v>17</v>
      </c>
      <c r="B22" s="22">
        <v>4161</v>
      </c>
      <c r="C22" s="23" t="s">
        <v>88</v>
      </c>
      <c r="D22" s="23" t="s">
        <v>89</v>
      </c>
      <c r="E22" s="23" t="s">
        <v>90</v>
      </c>
      <c r="F22" s="24" t="s">
        <v>82</v>
      </c>
      <c r="G22" s="22" t="s">
        <v>18</v>
      </c>
      <c r="H22" s="25">
        <v>0</v>
      </c>
      <c r="I22" s="61">
        <v>0</v>
      </c>
      <c r="J22" s="25">
        <v>0</v>
      </c>
      <c r="K22" s="25">
        <v>0</v>
      </c>
      <c r="L22" s="25">
        <v>0</v>
      </c>
      <c r="M22" s="26">
        <v>0</v>
      </c>
      <c r="N22" s="27">
        <v>0</v>
      </c>
      <c r="O22" s="28">
        <v>0</v>
      </c>
      <c r="P22" s="28">
        <v>1</v>
      </c>
      <c r="Q22" s="28">
        <v>0</v>
      </c>
      <c r="R22" s="29">
        <v>0</v>
      </c>
      <c r="S22" s="30">
        <v>0</v>
      </c>
      <c r="T22" s="25">
        <v>0</v>
      </c>
      <c r="U22" s="25">
        <v>0</v>
      </c>
      <c r="V22" s="25">
        <v>0</v>
      </c>
      <c r="W22" s="31">
        <v>0</v>
      </c>
      <c r="X22" s="32" t="s">
        <v>91</v>
      </c>
      <c r="Y22" s="33" t="s">
        <v>87</v>
      </c>
      <c r="Z22" s="43"/>
      <c r="AA22" s="43"/>
      <c r="AB22" s="76"/>
      <c r="AC22" s="43"/>
      <c r="AD22" s="43"/>
      <c r="AE22" s="43" t="s">
        <v>26</v>
      </c>
      <c r="AF22" s="76" t="s">
        <v>26</v>
      </c>
      <c r="AG22" s="76" t="s">
        <v>73</v>
      </c>
      <c r="AH22" s="76" t="s">
        <v>73</v>
      </c>
      <c r="AI22" s="76" t="s">
        <v>73</v>
      </c>
      <c r="AJ22" s="76" t="s">
        <v>73</v>
      </c>
      <c r="AK22" s="76" t="s">
        <v>73</v>
      </c>
      <c r="AL22" s="77">
        <v>5.5</v>
      </c>
      <c r="AM22" s="34" t="str">
        <f t="shared" si="17"/>
        <v>4161External</v>
      </c>
      <c r="AN22" s="34" t="str">
        <f t="shared" si="33"/>
        <v>4161 Provision of Access to Domestic Consumer Data for PCW’s and TPI’s via Data Enquiry (DES) [Usr Pys] - External</v>
      </c>
      <c r="AO22" s="34" t="str">
        <f t="shared" si="18"/>
        <v>Y</v>
      </c>
      <c r="AP22" s="35" t="str">
        <f t="shared" si="19"/>
        <v>DIFF</v>
      </c>
      <c r="AQ22" s="35" t="str">
        <f t="shared" si="20"/>
        <v>DIFF</v>
      </c>
      <c r="AR22" s="35" t="str">
        <f t="shared" si="21"/>
        <v>SAME</v>
      </c>
      <c r="AS22" s="35">
        <f t="shared" si="22"/>
        <v>0</v>
      </c>
      <c r="AT22" s="35">
        <f t="shared" si="23"/>
        <v>0</v>
      </c>
      <c r="AU22" s="35">
        <f t="shared" si="24"/>
        <v>0</v>
      </c>
      <c r="AV22" s="35">
        <f t="shared" si="25"/>
        <v>0</v>
      </c>
      <c r="AW22" s="35">
        <f t="shared" si="26"/>
        <v>0</v>
      </c>
      <c r="AX22" s="35">
        <f t="shared" si="27"/>
        <v>0</v>
      </c>
      <c r="AY22" s="35" t="str">
        <f t="shared" si="28"/>
        <v>DIFF</v>
      </c>
      <c r="AZ22" s="36" t="str">
        <f t="shared" si="29"/>
        <v>NO</v>
      </c>
      <c r="BA22" s="34">
        <f t="shared" si="30"/>
        <v>0</v>
      </c>
      <c r="BB22" s="34" t="b">
        <f t="shared" si="31"/>
        <v>0</v>
      </c>
      <c r="BC22" s="34"/>
      <c r="BD22" s="34">
        <f t="shared" si="32"/>
        <v>1</v>
      </c>
    </row>
    <row r="23" spans="1:56" ht="34.5" customHeight="1" x14ac:dyDescent="0.2">
      <c r="A23" s="8" t="s">
        <v>17</v>
      </c>
      <c r="B23" s="22">
        <v>4161</v>
      </c>
      <c r="C23" s="23" t="s">
        <v>88</v>
      </c>
      <c r="D23" s="23" t="s">
        <v>89</v>
      </c>
      <c r="E23" s="23" t="s">
        <v>90</v>
      </c>
      <c r="F23" s="24" t="s">
        <v>82</v>
      </c>
      <c r="G23" s="22" t="s">
        <v>19</v>
      </c>
      <c r="H23" s="25">
        <v>9.923</v>
      </c>
      <c r="I23" s="79">
        <v>3.3809999999999998</v>
      </c>
      <c r="J23" s="25">
        <v>5</v>
      </c>
      <c r="K23" s="25">
        <v>-1.619</v>
      </c>
      <c r="L23" s="25">
        <v>0</v>
      </c>
      <c r="M23" s="26">
        <v>0</v>
      </c>
      <c r="N23" s="27">
        <v>0</v>
      </c>
      <c r="O23" s="28">
        <v>0</v>
      </c>
      <c r="P23" s="28">
        <v>1</v>
      </c>
      <c r="Q23" s="28">
        <v>0</v>
      </c>
      <c r="R23" s="29">
        <v>0</v>
      </c>
      <c r="S23" s="30">
        <v>0</v>
      </c>
      <c r="T23" s="25">
        <v>0</v>
      </c>
      <c r="U23" s="25">
        <v>3.3809999999999998</v>
      </c>
      <c r="V23" s="25">
        <v>0</v>
      </c>
      <c r="W23" s="31">
        <v>0</v>
      </c>
      <c r="X23" s="32" t="s">
        <v>91</v>
      </c>
      <c r="Y23" s="33"/>
      <c r="Z23" s="43"/>
      <c r="AA23" s="43"/>
      <c r="AB23" s="76"/>
      <c r="AC23" s="43"/>
      <c r="AD23" s="43"/>
      <c r="AE23" s="43" t="s">
        <v>26</v>
      </c>
      <c r="AF23" s="76" t="s">
        <v>26</v>
      </c>
      <c r="AG23" s="76" t="s">
        <v>73</v>
      </c>
      <c r="AH23" s="76" t="s">
        <v>73</v>
      </c>
      <c r="AI23" s="76" t="s">
        <v>73</v>
      </c>
      <c r="AJ23" s="76" t="s">
        <v>73</v>
      </c>
      <c r="AK23" s="76" t="s">
        <v>73</v>
      </c>
      <c r="AL23" s="77">
        <v>5.5</v>
      </c>
      <c r="AM23" s="34" t="str">
        <f t="shared" si="17"/>
        <v>4161Internal</v>
      </c>
      <c r="AN23" s="34" t="str">
        <f t="shared" si="33"/>
        <v>4161 Provision of Access to Domestic Consumer Data for PCW’s and TPI’s via Data Enquiry (DES) [Usr Pys] - Internal</v>
      </c>
      <c r="AO23" s="34" t="str">
        <f t="shared" si="18"/>
        <v>Y</v>
      </c>
      <c r="AP23" s="35" t="str">
        <f t="shared" si="19"/>
        <v>DIFF</v>
      </c>
      <c r="AQ23" s="35" t="str">
        <f t="shared" si="20"/>
        <v>DIFF</v>
      </c>
      <c r="AR23" s="35" t="str">
        <f t="shared" si="21"/>
        <v>SAME</v>
      </c>
      <c r="AS23" s="35">
        <f t="shared" si="22"/>
        <v>0</v>
      </c>
      <c r="AT23" s="35">
        <f t="shared" si="23"/>
        <v>0</v>
      </c>
      <c r="AU23" s="35">
        <f t="shared" si="24"/>
        <v>0</v>
      </c>
      <c r="AV23" s="35">
        <f t="shared" si="25"/>
        <v>0</v>
      </c>
      <c r="AW23" s="35">
        <f t="shared" si="26"/>
        <v>0</v>
      </c>
      <c r="AX23" s="35">
        <f t="shared" si="27"/>
        <v>0</v>
      </c>
      <c r="AY23" s="35" t="str">
        <f t="shared" si="28"/>
        <v>DIFF</v>
      </c>
      <c r="AZ23" s="36" t="str">
        <f t="shared" si="29"/>
        <v>NO</v>
      </c>
      <c r="BA23" s="34">
        <f t="shared" si="30"/>
        <v>0</v>
      </c>
      <c r="BB23" s="34" t="b">
        <f t="shared" si="31"/>
        <v>0</v>
      </c>
      <c r="BC23" s="34"/>
      <c r="BD23" s="34">
        <f t="shared" si="32"/>
        <v>1</v>
      </c>
    </row>
    <row r="24" spans="1:56" ht="34.5" customHeight="1" x14ac:dyDescent="0.2">
      <c r="A24" s="8" t="s">
        <v>17</v>
      </c>
      <c r="B24" s="22">
        <v>4161</v>
      </c>
      <c r="C24" s="23" t="s">
        <v>88</v>
      </c>
      <c r="D24" s="23" t="s">
        <v>89</v>
      </c>
      <c r="E24" s="23" t="s">
        <v>90</v>
      </c>
      <c r="F24" s="24" t="s">
        <v>82</v>
      </c>
      <c r="G24" s="22" t="s">
        <v>20</v>
      </c>
      <c r="H24" s="25">
        <v>9.923</v>
      </c>
      <c r="I24" s="80">
        <v>3.3809999999999998</v>
      </c>
      <c r="J24" s="25">
        <v>5</v>
      </c>
      <c r="K24" s="25">
        <v>-1.619</v>
      </c>
      <c r="L24" s="25">
        <v>0</v>
      </c>
      <c r="M24" s="26">
        <v>0</v>
      </c>
      <c r="N24" s="27">
        <v>0</v>
      </c>
      <c r="O24" s="28">
        <v>0</v>
      </c>
      <c r="P24" s="28">
        <v>1</v>
      </c>
      <c r="Q24" s="28">
        <v>0</v>
      </c>
      <c r="R24" s="29">
        <v>0</v>
      </c>
      <c r="S24" s="30">
        <v>0</v>
      </c>
      <c r="T24" s="25">
        <v>0</v>
      </c>
      <c r="U24" s="25">
        <v>3.3809999999999998</v>
      </c>
      <c r="V24" s="25">
        <v>0</v>
      </c>
      <c r="W24" s="31">
        <v>0</v>
      </c>
      <c r="X24" s="32" t="s">
        <v>91</v>
      </c>
      <c r="Y24" s="33"/>
      <c r="Z24" s="43"/>
      <c r="AA24" s="43"/>
      <c r="AB24" s="76"/>
      <c r="AC24" s="43"/>
      <c r="AD24" s="43"/>
      <c r="AE24" s="43" t="s">
        <v>26</v>
      </c>
      <c r="AF24" s="76" t="s">
        <v>26</v>
      </c>
      <c r="AG24" s="76" t="s">
        <v>73</v>
      </c>
      <c r="AH24" s="76" t="s">
        <v>73</v>
      </c>
      <c r="AI24" s="76" t="s">
        <v>73</v>
      </c>
      <c r="AJ24" s="76" t="s">
        <v>73</v>
      </c>
      <c r="AK24" s="76" t="s">
        <v>73</v>
      </c>
      <c r="AL24" s="77">
        <v>5.5</v>
      </c>
      <c r="AM24" s="34" t="str">
        <f t="shared" si="17"/>
        <v>4161Total</v>
      </c>
      <c r="AN24" s="34" t="str">
        <f t="shared" si="33"/>
        <v>4161 Provision of Access to Domestic Consumer Data for PCW’s and TPI’s via Data Enquiry (DES) [Usr Pys] - Total</v>
      </c>
      <c r="AO24" s="34" t="str">
        <f t="shared" si="18"/>
        <v>Y</v>
      </c>
      <c r="AP24" s="35" t="str">
        <f t="shared" si="19"/>
        <v>DIFF</v>
      </c>
      <c r="AQ24" s="35" t="str">
        <f t="shared" si="20"/>
        <v>DIFF</v>
      </c>
      <c r="AR24" s="35" t="str">
        <f t="shared" si="21"/>
        <v>SAME</v>
      </c>
      <c r="AS24" s="35">
        <f t="shared" si="22"/>
        <v>0</v>
      </c>
      <c r="AT24" s="35">
        <f t="shared" si="23"/>
        <v>0</v>
      </c>
      <c r="AU24" s="35">
        <f t="shared" si="24"/>
        <v>0</v>
      </c>
      <c r="AV24" s="35">
        <f t="shared" si="25"/>
        <v>0</v>
      </c>
      <c r="AW24" s="35">
        <f t="shared" si="26"/>
        <v>0</v>
      </c>
      <c r="AX24" s="35">
        <f t="shared" si="27"/>
        <v>0</v>
      </c>
      <c r="AY24" s="35" t="str">
        <f t="shared" si="28"/>
        <v>DIFF</v>
      </c>
      <c r="AZ24" s="36" t="str">
        <f t="shared" si="29"/>
        <v>NO</v>
      </c>
      <c r="BA24" s="34">
        <f t="shared" si="30"/>
        <v>0</v>
      </c>
      <c r="BB24" s="34" t="b">
        <f t="shared" si="31"/>
        <v>0</v>
      </c>
      <c r="BC24" s="34"/>
      <c r="BD24" s="34">
        <f t="shared" si="32"/>
        <v>2</v>
      </c>
    </row>
    <row r="25" spans="1:56" ht="34.5" customHeight="1" x14ac:dyDescent="0.2">
      <c r="A25" s="8" t="s">
        <v>17</v>
      </c>
      <c r="B25" s="22">
        <v>4242</v>
      </c>
      <c r="C25" s="23" t="s">
        <v>95</v>
      </c>
      <c r="D25" s="23" t="s">
        <v>89</v>
      </c>
      <c r="E25" s="23" t="s">
        <v>90</v>
      </c>
      <c r="F25" s="24" t="s">
        <v>96</v>
      </c>
      <c r="G25" s="22" t="s">
        <v>18</v>
      </c>
      <c r="H25" s="25">
        <v>0</v>
      </c>
      <c r="I25" s="25">
        <v>0</v>
      </c>
      <c r="J25" s="25">
        <v>0</v>
      </c>
      <c r="K25" s="25">
        <v>0</v>
      </c>
      <c r="L25" s="25">
        <v>0</v>
      </c>
      <c r="M25" s="26">
        <v>0</v>
      </c>
      <c r="N25" s="27">
        <v>0</v>
      </c>
      <c r="O25" s="28">
        <v>0</v>
      </c>
      <c r="P25" s="28">
        <v>1</v>
      </c>
      <c r="Q25" s="28">
        <v>0</v>
      </c>
      <c r="R25" s="29">
        <v>0</v>
      </c>
      <c r="S25" s="30">
        <v>0</v>
      </c>
      <c r="T25" s="25">
        <v>0</v>
      </c>
      <c r="U25" s="25">
        <v>0</v>
      </c>
      <c r="V25" s="25">
        <v>0</v>
      </c>
      <c r="W25" s="31">
        <v>0</v>
      </c>
      <c r="X25" s="32" t="s">
        <v>77</v>
      </c>
      <c r="Y25" s="33" t="s">
        <v>97</v>
      </c>
      <c r="Z25" s="43"/>
      <c r="AA25" s="43"/>
      <c r="AB25" s="76"/>
      <c r="AC25" s="43"/>
      <c r="AD25" s="43"/>
      <c r="AE25" s="43" t="s">
        <v>26</v>
      </c>
      <c r="AF25" s="76" t="s">
        <v>26</v>
      </c>
      <c r="AG25" s="76" t="s">
        <v>73</v>
      </c>
      <c r="AH25" s="76" t="s">
        <v>26</v>
      </c>
      <c r="AI25" s="76" t="s">
        <v>26</v>
      </c>
      <c r="AJ25" s="76" t="s">
        <v>26</v>
      </c>
      <c r="AK25" s="76" t="s">
        <v>26</v>
      </c>
      <c r="AL25" s="77">
        <v>1</v>
      </c>
      <c r="AM25" s="34" t="str">
        <f t="shared" si="17"/>
        <v>4242External</v>
      </c>
      <c r="AN25" s="34" t="str">
        <f t="shared" si="33"/>
        <v>4242 Monthly provision of national S&amp;U statistics - External</v>
      </c>
      <c r="AO25" s="34" t="str">
        <f t="shared" si="18"/>
        <v>Y</v>
      </c>
      <c r="AP25" s="35" t="str">
        <f t="shared" si="19"/>
        <v>SAME</v>
      </c>
      <c r="AQ25" s="35" t="str">
        <f t="shared" si="20"/>
        <v>SAME</v>
      </c>
      <c r="AR25" s="35" t="str">
        <f t="shared" si="21"/>
        <v>SAME</v>
      </c>
      <c r="AS25" s="35">
        <f t="shared" si="22"/>
        <v>0</v>
      </c>
      <c r="AT25" s="35">
        <f t="shared" si="23"/>
        <v>0</v>
      </c>
      <c r="AU25" s="35">
        <f t="shared" si="24"/>
        <v>0</v>
      </c>
      <c r="AV25" s="35">
        <f t="shared" si="25"/>
        <v>0</v>
      </c>
      <c r="AW25" s="35">
        <f t="shared" si="26"/>
        <v>0</v>
      </c>
      <c r="AX25" s="35">
        <f t="shared" si="27"/>
        <v>0</v>
      </c>
      <c r="AY25" s="35" t="str">
        <f t="shared" si="28"/>
        <v>SAME</v>
      </c>
      <c r="AZ25" s="36" t="str">
        <f t="shared" si="29"/>
        <v>NO</v>
      </c>
      <c r="BA25" s="34">
        <f t="shared" si="30"/>
        <v>0</v>
      </c>
      <c r="BB25" s="34" t="b">
        <f t="shared" si="31"/>
        <v>0</v>
      </c>
      <c r="BC25" s="34"/>
      <c r="BD25" s="34">
        <f t="shared" si="32"/>
        <v>1</v>
      </c>
    </row>
    <row r="26" spans="1:56" ht="34.5" customHeight="1" x14ac:dyDescent="0.2">
      <c r="A26" s="8" t="s">
        <v>17</v>
      </c>
      <c r="B26" s="22">
        <v>4242</v>
      </c>
      <c r="C26" s="23" t="s">
        <v>95</v>
      </c>
      <c r="D26" s="23" t="s">
        <v>89</v>
      </c>
      <c r="E26" s="23" t="s">
        <v>90</v>
      </c>
      <c r="F26" s="24" t="s">
        <v>96</v>
      </c>
      <c r="G26" s="22" t="s">
        <v>19</v>
      </c>
      <c r="H26" s="25">
        <v>0</v>
      </c>
      <c r="I26" s="25">
        <v>0</v>
      </c>
      <c r="J26" s="25">
        <v>0</v>
      </c>
      <c r="K26" s="25">
        <v>0</v>
      </c>
      <c r="L26" s="25">
        <v>0</v>
      </c>
      <c r="M26" s="26">
        <v>0</v>
      </c>
      <c r="N26" s="27">
        <v>0</v>
      </c>
      <c r="O26" s="28">
        <v>0</v>
      </c>
      <c r="P26" s="28">
        <v>1</v>
      </c>
      <c r="Q26" s="28">
        <v>0</v>
      </c>
      <c r="R26" s="29">
        <v>0</v>
      </c>
      <c r="S26" s="30">
        <v>0</v>
      </c>
      <c r="T26" s="25">
        <v>0</v>
      </c>
      <c r="U26" s="25">
        <v>0</v>
      </c>
      <c r="V26" s="25">
        <v>0</v>
      </c>
      <c r="W26" s="31">
        <v>0</v>
      </c>
      <c r="X26" s="32" t="s">
        <v>77</v>
      </c>
      <c r="Y26" s="33"/>
      <c r="Z26" s="43"/>
      <c r="AA26" s="43"/>
      <c r="AB26" s="76"/>
      <c r="AC26" s="43"/>
      <c r="AD26" s="43"/>
      <c r="AE26" s="43" t="s">
        <v>26</v>
      </c>
      <c r="AF26" s="76" t="s">
        <v>26</v>
      </c>
      <c r="AG26" s="76" t="s">
        <v>73</v>
      </c>
      <c r="AH26" s="76" t="s">
        <v>26</v>
      </c>
      <c r="AI26" s="76" t="s">
        <v>26</v>
      </c>
      <c r="AJ26" s="76" t="s">
        <v>26</v>
      </c>
      <c r="AK26" s="76" t="s">
        <v>26</v>
      </c>
      <c r="AL26" s="77">
        <v>1</v>
      </c>
      <c r="AM26" s="34" t="str">
        <f t="shared" si="17"/>
        <v>4242Internal</v>
      </c>
      <c r="AN26" s="34" t="str">
        <f t="shared" si="33"/>
        <v>4242 Monthly provision of national S&amp;U statistics - Internal</v>
      </c>
      <c r="AO26" s="34" t="str">
        <f t="shared" si="18"/>
        <v>Y</v>
      </c>
      <c r="AP26" s="35" t="str">
        <f t="shared" si="19"/>
        <v>SAME</v>
      </c>
      <c r="AQ26" s="35" t="str">
        <f t="shared" si="20"/>
        <v>SAME</v>
      </c>
      <c r="AR26" s="35" t="str">
        <f t="shared" si="21"/>
        <v>SAME</v>
      </c>
      <c r="AS26" s="35">
        <f t="shared" si="22"/>
        <v>0</v>
      </c>
      <c r="AT26" s="35">
        <f t="shared" si="23"/>
        <v>0</v>
      </c>
      <c r="AU26" s="35">
        <f t="shared" si="24"/>
        <v>0</v>
      </c>
      <c r="AV26" s="35">
        <f t="shared" si="25"/>
        <v>0</v>
      </c>
      <c r="AW26" s="35">
        <f t="shared" si="26"/>
        <v>0</v>
      </c>
      <c r="AX26" s="35">
        <f t="shared" si="27"/>
        <v>0</v>
      </c>
      <c r="AY26" s="35" t="str">
        <f t="shared" si="28"/>
        <v>SAME</v>
      </c>
      <c r="AZ26" s="36" t="str">
        <f t="shared" si="29"/>
        <v>NO</v>
      </c>
      <c r="BA26" s="34">
        <f t="shared" si="30"/>
        <v>0</v>
      </c>
      <c r="BB26" s="34" t="b">
        <f t="shared" si="31"/>
        <v>0</v>
      </c>
      <c r="BC26" s="34"/>
      <c r="BD26" s="34">
        <f t="shared" si="32"/>
        <v>1</v>
      </c>
    </row>
    <row r="27" spans="1:56" ht="34.5" customHeight="1" x14ac:dyDescent="0.2">
      <c r="A27" s="8" t="s">
        <v>17</v>
      </c>
      <c r="B27" s="22">
        <v>4242</v>
      </c>
      <c r="C27" s="23" t="s">
        <v>95</v>
      </c>
      <c r="D27" s="23" t="s">
        <v>89</v>
      </c>
      <c r="E27" s="23" t="s">
        <v>90</v>
      </c>
      <c r="F27" s="24" t="s">
        <v>96</v>
      </c>
      <c r="G27" s="22" t="s">
        <v>20</v>
      </c>
      <c r="H27" s="25">
        <v>0</v>
      </c>
      <c r="I27" s="25">
        <v>0</v>
      </c>
      <c r="J27" s="25">
        <v>0</v>
      </c>
      <c r="K27" s="25">
        <v>0</v>
      </c>
      <c r="L27" s="25">
        <v>0</v>
      </c>
      <c r="M27" s="26">
        <v>0</v>
      </c>
      <c r="N27" s="27">
        <v>0</v>
      </c>
      <c r="O27" s="28">
        <v>0</v>
      </c>
      <c r="P27" s="28">
        <v>1</v>
      </c>
      <c r="Q27" s="28">
        <v>0</v>
      </c>
      <c r="R27" s="29">
        <v>0</v>
      </c>
      <c r="S27" s="30">
        <v>0</v>
      </c>
      <c r="T27" s="25">
        <v>0</v>
      </c>
      <c r="U27" s="25">
        <v>0</v>
      </c>
      <c r="V27" s="25">
        <v>0</v>
      </c>
      <c r="W27" s="31">
        <v>0</v>
      </c>
      <c r="X27" s="32" t="s">
        <v>77</v>
      </c>
      <c r="Y27" s="33"/>
      <c r="Z27" s="43"/>
      <c r="AA27" s="43"/>
      <c r="AB27" s="76"/>
      <c r="AC27" s="43"/>
      <c r="AD27" s="43"/>
      <c r="AE27" s="43" t="s">
        <v>26</v>
      </c>
      <c r="AF27" s="76" t="s">
        <v>26</v>
      </c>
      <c r="AG27" s="76" t="s">
        <v>73</v>
      </c>
      <c r="AH27" s="76" t="s">
        <v>26</v>
      </c>
      <c r="AI27" s="76" t="s">
        <v>26</v>
      </c>
      <c r="AJ27" s="76" t="s">
        <v>26</v>
      </c>
      <c r="AK27" s="76" t="s">
        <v>26</v>
      </c>
      <c r="AL27" s="77">
        <v>1</v>
      </c>
      <c r="AM27" s="34" t="str">
        <f t="shared" si="17"/>
        <v>4242Total</v>
      </c>
      <c r="AN27" s="34" t="str">
        <f t="shared" si="33"/>
        <v>4242 Monthly provision of national S&amp;U statistics - Total</v>
      </c>
      <c r="AO27" s="34" t="str">
        <f t="shared" si="18"/>
        <v>Y</v>
      </c>
      <c r="AP27" s="35" t="str">
        <f t="shared" si="19"/>
        <v>SAME</v>
      </c>
      <c r="AQ27" s="35" t="str">
        <f t="shared" si="20"/>
        <v>SAME</v>
      </c>
      <c r="AR27" s="35" t="str">
        <f t="shared" si="21"/>
        <v>SAME</v>
      </c>
      <c r="AS27" s="35">
        <f t="shared" si="22"/>
        <v>0</v>
      </c>
      <c r="AT27" s="35">
        <f t="shared" si="23"/>
        <v>0</v>
      </c>
      <c r="AU27" s="35">
        <f t="shared" si="24"/>
        <v>0</v>
      </c>
      <c r="AV27" s="35">
        <f t="shared" si="25"/>
        <v>0</v>
      </c>
      <c r="AW27" s="35">
        <f t="shared" si="26"/>
        <v>0</v>
      </c>
      <c r="AX27" s="35">
        <f t="shared" si="27"/>
        <v>0</v>
      </c>
      <c r="AY27" s="35" t="str">
        <f t="shared" si="28"/>
        <v>SAME</v>
      </c>
      <c r="AZ27" s="36" t="str">
        <f t="shared" si="29"/>
        <v>NO</v>
      </c>
      <c r="BA27" s="34">
        <f t="shared" si="30"/>
        <v>0</v>
      </c>
      <c r="BB27" s="34" t="b">
        <f t="shared" si="31"/>
        <v>0</v>
      </c>
      <c r="BC27" s="34"/>
      <c r="BD27" s="34">
        <f t="shared" si="32"/>
        <v>2</v>
      </c>
    </row>
    <row r="28" spans="1:56" ht="34.5" customHeight="1" x14ac:dyDescent="0.2">
      <c r="A28" s="8" t="s">
        <v>17</v>
      </c>
      <c r="B28" s="22">
        <v>4248</v>
      </c>
      <c r="C28" s="23" t="s">
        <v>98</v>
      </c>
      <c r="D28" s="23" t="s">
        <v>89</v>
      </c>
      <c r="E28" s="23" t="s">
        <v>90</v>
      </c>
      <c r="F28" s="24" t="s">
        <v>82</v>
      </c>
      <c r="G28" s="22" t="s">
        <v>18</v>
      </c>
      <c r="H28" s="25">
        <v>0</v>
      </c>
      <c r="I28" s="25">
        <v>0</v>
      </c>
      <c r="J28" s="25">
        <v>0</v>
      </c>
      <c r="K28" s="25">
        <v>0</v>
      </c>
      <c r="L28" s="25">
        <v>0</v>
      </c>
      <c r="M28" s="26">
        <v>0</v>
      </c>
      <c r="N28" s="27">
        <v>0</v>
      </c>
      <c r="O28" s="28">
        <v>0</v>
      </c>
      <c r="P28" s="28">
        <v>1</v>
      </c>
      <c r="Q28" s="28">
        <v>0</v>
      </c>
      <c r="R28" s="29">
        <v>0</v>
      </c>
      <c r="S28" s="30">
        <v>0</v>
      </c>
      <c r="T28" s="25">
        <v>0</v>
      </c>
      <c r="U28" s="25">
        <v>0</v>
      </c>
      <c r="V28" s="25">
        <v>0</v>
      </c>
      <c r="W28" s="31">
        <v>0</v>
      </c>
      <c r="X28" s="32" t="s">
        <v>77</v>
      </c>
      <c r="Y28" s="33" t="s">
        <v>97</v>
      </c>
      <c r="Z28" s="43"/>
      <c r="AA28" s="43"/>
      <c r="AB28" s="76"/>
      <c r="AC28" s="43"/>
      <c r="AD28" s="43"/>
      <c r="AE28" s="43" t="s">
        <v>26</v>
      </c>
      <c r="AF28" s="76" t="s">
        <v>26</v>
      </c>
      <c r="AG28" s="76" t="s">
        <v>73</v>
      </c>
      <c r="AH28" s="76" t="s">
        <v>26</v>
      </c>
      <c r="AI28" s="76" t="s">
        <v>26</v>
      </c>
      <c r="AJ28" s="76" t="s">
        <v>26</v>
      </c>
      <c r="AK28" s="76" t="s">
        <v>26</v>
      </c>
      <c r="AL28" s="77">
        <v>6</v>
      </c>
      <c r="AM28" s="34" t="str">
        <f t="shared" si="17"/>
        <v>4248External</v>
      </c>
      <c r="AN28" s="34" t="str">
        <f t="shared" si="33"/>
        <v>4248 Quarterly smart metering reporting for HS&amp;E and GDNs - External</v>
      </c>
      <c r="AO28" s="34" t="str">
        <f t="shared" si="18"/>
        <v>Y</v>
      </c>
      <c r="AP28" s="35" t="str">
        <f t="shared" si="19"/>
        <v>SAME</v>
      </c>
      <c r="AQ28" s="35" t="str">
        <f t="shared" si="20"/>
        <v>SAME</v>
      </c>
      <c r="AR28" s="35" t="str">
        <f t="shared" si="21"/>
        <v>SAME</v>
      </c>
      <c r="AS28" s="35">
        <f t="shared" si="22"/>
        <v>0</v>
      </c>
      <c r="AT28" s="35">
        <f t="shared" si="23"/>
        <v>0</v>
      </c>
      <c r="AU28" s="35">
        <f t="shared" si="24"/>
        <v>0</v>
      </c>
      <c r="AV28" s="35">
        <f t="shared" si="25"/>
        <v>0</v>
      </c>
      <c r="AW28" s="35">
        <f t="shared" si="26"/>
        <v>0</v>
      </c>
      <c r="AX28" s="35">
        <f t="shared" si="27"/>
        <v>0</v>
      </c>
      <c r="AY28" s="35" t="str">
        <f t="shared" si="28"/>
        <v>SAME</v>
      </c>
      <c r="AZ28" s="36" t="str">
        <f t="shared" si="29"/>
        <v>NO</v>
      </c>
      <c r="BA28" s="34">
        <f t="shared" si="30"/>
        <v>0</v>
      </c>
      <c r="BB28" s="34" t="b">
        <f t="shared" si="31"/>
        <v>0</v>
      </c>
      <c r="BC28" s="34"/>
      <c r="BD28" s="34">
        <f t="shared" si="32"/>
        <v>1</v>
      </c>
    </row>
    <row r="29" spans="1:56" ht="34.5" customHeight="1" x14ac:dyDescent="0.2">
      <c r="A29" s="8" t="s">
        <v>17</v>
      </c>
      <c r="B29" s="22">
        <v>4248</v>
      </c>
      <c r="C29" s="23" t="s">
        <v>98</v>
      </c>
      <c r="D29" s="23" t="s">
        <v>89</v>
      </c>
      <c r="E29" s="23" t="s">
        <v>90</v>
      </c>
      <c r="F29" s="24" t="s">
        <v>82</v>
      </c>
      <c r="G29" s="22" t="s">
        <v>19</v>
      </c>
      <c r="H29" s="25">
        <v>0</v>
      </c>
      <c r="I29" s="25">
        <v>0</v>
      </c>
      <c r="J29" s="25">
        <v>0</v>
      </c>
      <c r="K29" s="25">
        <v>0</v>
      </c>
      <c r="L29" s="25">
        <v>0</v>
      </c>
      <c r="M29" s="26">
        <v>0</v>
      </c>
      <c r="N29" s="27">
        <v>0</v>
      </c>
      <c r="O29" s="28">
        <v>0</v>
      </c>
      <c r="P29" s="28">
        <v>1</v>
      </c>
      <c r="Q29" s="28">
        <v>0</v>
      </c>
      <c r="R29" s="29">
        <v>0</v>
      </c>
      <c r="S29" s="30">
        <v>0</v>
      </c>
      <c r="T29" s="25">
        <v>0</v>
      </c>
      <c r="U29" s="25">
        <v>0</v>
      </c>
      <c r="V29" s="25">
        <v>0</v>
      </c>
      <c r="W29" s="31">
        <v>0</v>
      </c>
      <c r="X29" s="32" t="s">
        <v>77</v>
      </c>
      <c r="Y29" s="33"/>
      <c r="Z29" s="43"/>
      <c r="AA29" s="43"/>
      <c r="AB29" s="76"/>
      <c r="AC29" s="43"/>
      <c r="AD29" s="43"/>
      <c r="AE29" s="43" t="s">
        <v>26</v>
      </c>
      <c r="AF29" s="76" t="s">
        <v>26</v>
      </c>
      <c r="AG29" s="76" t="s">
        <v>73</v>
      </c>
      <c r="AH29" s="76" t="s">
        <v>26</v>
      </c>
      <c r="AI29" s="76" t="s">
        <v>26</v>
      </c>
      <c r="AJ29" s="76" t="s">
        <v>26</v>
      </c>
      <c r="AK29" s="76" t="s">
        <v>26</v>
      </c>
      <c r="AL29" s="77">
        <v>6</v>
      </c>
      <c r="AM29" s="34" t="str">
        <f t="shared" si="17"/>
        <v>4248Internal</v>
      </c>
      <c r="AN29" s="34" t="str">
        <f t="shared" si="33"/>
        <v>4248 Quarterly smart metering reporting for HS&amp;E and GDNs - Internal</v>
      </c>
      <c r="AO29" s="34" t="str">
        <f t="shared" si="18"/>
        <v>Y</v>
      </c>
      <c r="AP29" s="35" t="str">
        <f t="shared" si="19"/>
        <v>SAME</v>
      </c>
      <c r="AQ29" s="35" t="str">
        <f t="shared" si="20"/>
        <v>SAME</v>
      </c>
      <c r="AR29" s="35" t="str">
        <f t="shared" si="21"/>
        <v>SAME</v>
      </c>
      <c r="AS29" s="35">
        <f t="shared" si="22"/>
        <v>0</v>
      </c>
      <c r="AT29" s="35">
        <f t="shared" si="23"/>
        <v>0</v>
      </c>
      <c r="AU29" s="35">
        <f t="shared" si="24"/>
        <v>0</v>
      </c>
      <c r="AV29" s="35">
        <f t="shared" si="25"/>
        <v>0</v>
      </c>
      <c r="AW29" s="35">
        <f t="shared" si="26"/>
        <v>0</v>
      </c>
      <c r="AX29" s="35">
        <f t="shared" si="27"/>
        <v>0</v>
      </c>
      <c r="AY29" s="35" t="str">
        <f t="shared" si="28"/>
        <v>SAME</v>
      </c>
      <c r="AZ29" s="36" t="str">
        <f t="shared" si="29"/>
        <v>NO</v>
      </c>
      <c r="BA29" s="34">
        <f t="shared" si="30"/>
        <v>0</v>
      </c>
      <c r="BB29" s="34" t="b">
        <f t="shared" si="31"/>
        <v>0</v>
      </c>
      <c r="BC29" s="34"/>
      <c r="BD29" s="34">
        <f t="shared" si="32"/>
        <v>1</v>
      </c>
    </row>
    <row r="30" spans="1:56" ht="34.5" customHeight="1" x14ac:dyDescent="0.2">
      <c r="A30" s="8" t="s">
        <v>17</v>
      </c>
      <c r="B30" s="22">
        <v>4248</v>
      </c>
      <c r="C30" s="23" t="s">
        <v>98</v>
      </c>
      <c r="D30" s="23" t="s">
        <v>89</v>
      </c>
      <c r="E30" s="23" t="s">
        <v>90</v>
      </c>
      <c r="F30" s="24" t="s">
        <v>82</v>
      </c>
      <c r="G30" s="22" t="s">
        <v>20</v>
      </c>
      <c r="H30" s="25">
        <v>0</v>
      </c>
      <c r="I30" s="25">
        <v>0</v>
      </c>
      <c r="J30" s="25">
        <v>0</v>
      </c>
      <c r="K30" s="25">
        <v>0</v>
      </c>
      <c r="L30" s="25">
        <v>0</v>
      </c>
      <c r="M30" s="26">
        <v>0</v>
      </c>
      <c r="N30" s="27">
        <v>0</v>
      </c>
      <c r="O30" s="28">
        <v>0</v>
      </c>
      <c r="P30" s="28">
        <v>1</v>
      </c>
      <c r="Q30" s="28">
        <v>0</v>
      </c>
      <c r="R30" s="29">
        <v>0</v>
      </c>
      <c r="S30" s="30">
        <v>0</v>
      </c>
      <c r="T30" s="25">
        <v>0</v>
      </c>
      <c r="U30" s="25">
        <v>0</v>
      </c>
      <c r="V30" s="25">
        <v>0</v>
      </c>
      <c r="W30" s="31">
        <v>0</v>
      </c>
      <c r="X30" s="32" t="s">
        <v>77</v>
      </c>
      <c r="Y30" s="33"/>
      <c r="Z30" s="43"/>
      <c r="AA30" s="43"/>
      <c r="AB30" s="76"/>
      <c r="AC30" s="43"/>
      <c r="AD30" s="43"/>
      <c r="AE30" s="43" t="s">
        <v>26</v>
      </c>
      <c r="AF30" s="76" t="s">
        <v>26</v>
      </c>
      <c r="AG30" s="76" t="s">
        <v>73</v>
      </c>
      <c r="AH30" s="76" t="s">
        <v>26</v>
      </c>
      <c r="AI30" s="76" t="s">
        <v>26</v>
      </c>
      <c r="AJ30" s="76" t="s">
        <v>26</v>
      </c>
      <c r="AK30" s="76" t="s">
        <v>26</v>
      </c>
      <c r="AL30" s="77">
        <v>6</v>
      </c>
      <c r="AM30" s="34" t="str">
        <f t="shared" si="17"/>
        <v>4248Total</v>
      </c>
      <c r="AN30" s="34" t="str">
        <f t="shared" si="33"/>
        <v>4248 Quarterly smart metering reporting for HS&amp;E and GDNs - Total</v>
      </c>
      <c r="AO30" s="34" t="str">
        <f t="shared" si="18"/>
        <v>Y</v>
      </c>
      <c r="AP30" s="35" t="str">
        <f t="shared" si="19"/>
        <v>SAME</v>
      </c>
      <c r="AQ30" s="35" t="str">
        <f t="shared" si="20"/>
        <v>SAME</v>
      </c>
      <c r="AR30" s="35" t="str">
        <f t="shared" si="21"/>
        <v>SAME</v>
      </c>
      <c r="AS30" s="35">
        <f t="shared" si="22"/>
        <v>0</v>
      </c>
      <c r="AT30" s="35">
        <f t="shared" si="23"/>
        <v>0</v>
      </c>
      <c r="AU30" s="35">
        <f t="shared" si="24"/>
        <v>0</v>
      </c>
      <c r="AV30" s="35">
        <f t="shared" si="25"/>
        <v>0</v>
      </c>
      <c r="AW30" s="35">
        <f t="shared" si="26"/>
        <v>0</v>
      </c>
      <c r="AX30" s="35">
        <f t="shared" si="27"/>
        <v>0</v>
      </c>
      <c r="AY30" s="35" t="str">
        <f t="shared" si="28"/>
        <v>SAME</v>
      </c>
      <c r="AZ30" s="36" t="str">
        <f t="shared" si="29"/>
        <v>NO</v>
      </c>
      <c r="BA30" s="34">
        <f t="shared" si="30"/>
        <v>0</v>
      </c>
      <c r="BB30" s="34" t="b">
        <f t="shared" si="31"/>
        <v>0</v>
      </c>
      <c r="BC30" s="34"/>
      <c r="BD30" s="34">
        <f t="shared" si="32"/>
        <v>2</v>
      </c>
    </row>
  </sheetData>
  <protectedRanges>
    <protectedRange password="D37B" sqref="A3:G3 AP3:AR3 I3:AE3 AB25:AK30 A4:Z6 AT3:AZ3 A19:Z21 A25:Z30 AB19:AK21 AB4:AK6 AB10:AK12 AB22:AK24 AB13:AK20 A10:Z12 A22:Z24 A13:Z20" name="Range1_1" securityDescriptor="O:WDG:WDD:(A;;CC;;;S-1-5-21-852109325-4236797708-1392725387-220553)(A;;CC;;;S-1-5-21-852109325-4236797708-1392725387-190392)"/>
  </protectedRanges>
  <autoFilter ref="A3:Y30"/>
  <mergeCells count="2">
    <mergeCell ref="N2:R2"/>
    <mergeCell ref="S2:W2"/>
  </mergeCells>
  <conditionalFormatting sqref="AC4:AE6 AC10:AE30">
    <cfRule type="cellIs" dxfId="134" priority="1467" operator="equal">
      <formula>"CHECK"</formula>
    </cfRule>
    <cfRule type="cellIs" dxfId="133" priority="1468" operator="equal">
      <formula>"NO"</formula>
    </cfRule>
    <cfRule type="cellIs" dxfId="132" priority="1469" operator="equal">
      <formula>"SHOW"</formula>
    </cfRule>
  </conditionalFormatting>
  <conditionalFormatting sqref="AF4:AK6 AF10:AK30">
    <cfRule type="cellIs" dxfId="131" priority="1465" operator="equal">
      <formula>"N"</formula>
    </cfRule>
    <cfRule type="cellIs" dxfId="130" priority="1466" operator="equal">
      <formula>"Y"</formula>
    </cfRule>
  </conditionalFormatting>
  <conditionalFormatting sqref="AB4:AB6 AB10:AB30">
    <cfRule type="cellIs" dxfId="129" priority="1463" operator="equal">
      <formula>FALSE</formula>
    </cfRule>
    <cfRule type="cellIs" dxfId="128" priority="1464" operator="equal">
      <formula>TRUE</formula>
    </cfRule>
  </conditionalFormatting>
  <conditionalFormatting sqref="AA4:AA6 AA10:AA30">
    <cfRule type="cellIs" dxfId="127" priority="1461" operator="equal">
      <formula>"OK"</formula>
    </cfRule>
    <cfRule type="cellIs" dxfId="126" priority="1462" operator="equal">
      <formula>"NOT"</formula>
    </cfRule>
  </conditionalFormatting>
  <conditionalFormatting sqref="BB4:BB30">
    <cfRule type="cellIs" dxfId="125" priority="1459" operator="equal">
      <formula>FALSE</formula>
    </cfRule>
    <cfRule type="cellIs" dxfId="124" priority="1460" operator="equal">
      <formula>TRUE</formula>
    </cfRule>
  </conditionalFormatting>
  <conditionalFormatting sqref="E4:F30">
    <cfRule type="expression" dxfId="123" priority="1458">
      <formula>$AR4="DIFF"</formula>
    </cfRule>
  </conditionalFormatting>
  <conditionalFormatting sqref="F4:F9 D4:D30 F19:F21">
    <cfRule type="expression" dxfId="122" priority="1451">
      <formula>$AP4="DIFF"</formula>
    </cfRule>
  </conditionalFormatting>
  <conditionalFormatting sqref="M25:M30 M4:W9 N19:W21 M10:M21">
    <cfRule type="expression" dxfId="121" priority="1450">
      <formula>$AX4&lt;&gt;0</formula>
    </cfRule>
  </conditionalFormatting>
  <conditionalFormatting sqref="F10">
    <cfRule type="expression" dxfId="120" priority="1449">
      <formula>$AP10="DIFF"</formula>
    </cfRule>
  </conditionalFormatting>
  <conditionalFormatting sqref="H4:H10 H19:H21">
    <cfRule type="expression" dxfId="119" priority="1448">
      <formula>$AS4&lt;&gt;0</formula>
    </cfRule>
  </conditionalFormatting>
  <conditionalFormatting sqref="N10:W10">
    <cfRule type="expression" dxfId="118" priority="1443">
      <formula>$AX10&lt;&gt;0</formula>
    </cfRule>
  </conditionalFormatting>
  <conditionalFormatting sqref="X4:X10 X19:X21">
    <cfRule type="expression" dxfId="117" priority="1442">
      <formula>$AY4="DIFF"</formula>
    </cfRule>
  </conditionalFormatting>
  <conditionalFormatting sqref="F11">
    <cfRule type="expression" dxfId="116" priority="1441">
      <formula>$AP11="DIFF"</formula>
    </cfRule>
  </conditionalFormatting>
  <conditionalFormatting sqref="H11">
    <cfRule type="expression" dxfId="115" priority="1440">
      <formula>$AS11&lt;&gt;0</formula>
    </cfRule>
  </conditionalFormatting>
  <conditionalFormatting sqref="N11:W11">
    <cfRule type="expression" dxfId="114" priority="1435">
      <formula>$AX11&lt;&gt;0</formula>
    </cfRule>
  </conditionalFormatting>
  <conditionalFormatting sqref="X11">
    <cfRule type="expression" dxfId="113" priority="1434">
      <formula>$AY11="DIFF"</formula>
    </cfRule>
  </conditionalFormatting>
  <conditionalFormatting sqref="F12">
    <cfRule type="expression" dxfId="112" priority="1433">
      <formula>$AP12="DIFF"</formula>
    </cfRule>
  </conditionalFormatting>
  <conditionalFormatting sqref="H12">
    <cfRule type="expression" dxfId="111" priority="1432">
      <formula>$AS12&lt;&gt;0</formula>
    </cfRule>
  </conditionalFormatting>
  <conditionalFormatting sqref="N12:W12">
    <cfRule type="expression" dxfId="110" priority="1427">
      <formula>$AX12&lt;&gt;0</formula>
    </cfRule>
  </conditionalFormatting>
  <conditionalFormatting sqref="X12">
    <cfRule type="expression" dxfId="109" priority="1426">
      <formula>$AY12="DIFF"</formula>
    </cfRule>
  </conditionalFormatting>
  <conditionalFormatting sqref="F13">
    <cfRule type="expression" dxfId="108" priority="1401">
      <formula>$AP13="DIFF"</formula>
    </cfRule>
  </conditionalFormatting>
  <conditionalFormatting sqref="H13">
    <cfRule type="expression" dxfId="107" priority="1400">
      <formula>$AS13&lt;&gt;0</formula>
    </cfRule>
  </conditionalFormatting>
  <conditionalFormatting sqref="N13:W13">
    <cfRule type="expression" dxfId="106" priority="1395">
      <formula>$AX13&lt;&gt;0</formula>
    </cfRule>
  </conditionalFormatting>
  <conditionalFormatting sqref="X13">
    <cfRule type="expression" dxfId="105" priority="1394">
      <formula>$AY13="DIFF"</formula>
    </cfRule>
  </conditionalFormatting>
  <conditionalFormatting sqref="F14">
    <cfRule type="expression" dxfId="104" priority="1393">
      <formula>$AP14="DIFF"</formula>
    </cfRule>
  </conditionalFormatting>
  <conditionalFormatting sqref="H14">
    <cfRule type="expression" dxfId="103" priority="1392">
      <formula>$AS14&lt;&gt;0</formula>
    </cfRule>
  </conditionalFormatting>
  <conditionalFormatting sqref="N14:W14">
    <cfRule type="expression" dxfId="102" priority="1387">
      <formula>$AX14&lt;&gt;0</formula>
    </cfRule>
  </conditionalFormatting>
  <conditionalFormatting sqref="X14">
    <cfRule type="expression" dxfId="101" priority="1386">
      <formula>$AY14="DIFF"</formula>
    </cfRule>
  </conditionalFormatting>
  <conditionalFormatting sqref="F15">
    <cfRule type="expression" dxfId="100" priority="1385">
      <formula>$AP15="DIFF"</formula>
    </cfRule>
  </conditionalFormatting>
  <conditionalFormatting sqref="H15">
    <cfRule type="expression" dxfId="99" priority="1384">
      <formula>$AS15&lt;&gt;0</formula>
    </cfRule>
  </conditionalFormatting>
  <conditionalFormatting sqref="N15:W15">
    <cfRule type="expression" dxfId="98" priority="1379">
      <formula>$AX15&lt;&gt;0</formula>
    </cfRule>
  </conditionalFormatting>
  <conditionalFormatting sqref="X15">
    <cfRule type="expression" dxfId="97" priority="1378">
      <formula>$AY15="DIFF"</formula>
    </cfRule>
  </conditionalFormatting>
  <conditionalFormatting sqref="F16">
    <cfRule type="expression" dxfId="96" priority="1377">
      <formula>$AP16="DIFF"</formula>
    </cfRule>
  </conditionalFormatting>
  <conditionalFormatting sqref="H16">
    <cfRule type="expression" dxfId="95" priority="1376">
      <formula>$AS16&lt;&gt;0</formula>
    </cfRule>
  </conditionalFormatting>
  <conditionalFormatting sqref="N16:W16">
    <cfRule type="expression" dxfId="94" priority="1371">
      <formula>$AX16&lt;&gt;0</formula>
    </cfRule>
  </conditionalFormatting>
  <conditionalFormatting sqref="X16">
    <cfRule type="expression" dxfId="93" priority="1370">
      <formula>$AY16="DIFF"</formula>
    </cfRule>
  </conditionalFormatting>
  <conditionalFormatting sqref="F17">
    <cfRule type="expression" dxfId="92" priority="1369">
      <formula>$AP17="DIFF"</formula>
    </cfRule>
  </conditionalFormatting>
  <conditionalFormatting sqref="H17">
    <cfRule type="expression" dxfId="91" priority="1368">
      <formula>$AS17&lt;&gt;0</formula>
    </cfRule>
  </conditionalFormatting>
  <conditionalFormatting sqref="N17:W17">
    <cfRule type="expression" dxfId="90" priority="1363">
      <formula>$AX17&lt;&gt;0</formula>
    </cfRule>
  </conditionalFormatting>
  <conditionalFormatting sqref="X17">
    <cfRule type="expression" dxfId="89" priority="1362">
      <formula>$AY17="DIFF"</formula>
    </cfRule>
  </conditionalFormatting>
  <conditionalFormatting sqref="F18">
    <cfRule type="expression" dxfId="88" priority="1361">
      <formula>$AP18="DIFF"</formula>
    </cfRule>
  </conditionalFormatting>
  <conditionalFormatting sqref="H18">
    <cfRule type="expression" dxfId="87" priority="1360">
      <formula>$AS18&lt;&gt;0</formula>
    </cfRule>
  </conditionalFormatting>
  <conditionalFormatting sqref="N18:W18">
    <cfRule type="expression" dxfId="86" priority="1355">
      <formula>$AX18&lt;&gt;0</formula>
    </cfRule>
  </conditionalFormatting>
  <conditionalFormatting sqref="X18">
    <cfRule type="expression" dxfId="85" priority="1354">
      <formula>$AY18="DIFF"</formula>
    </cfRule>
  </conditionalFormatting>
  <conditionalFormatting sqref="F22">
    <cfRule type="expression" dxfId="84" priority="1353">
      <formula>$AP22="DIFF"</formula>
    </cfRule>
  </conditionalFormatting>
  <conditionalFormatting sqref="H22">
    <cfRule type="expression" dxfId="83" priority="1352">
      <formula>$AS22&lt;&gt;0</formula>
    </cfRule>
  </conditionalFormatting>
  <conditionalFormatting sqref="N22:W22">
    <cfRule type="expression" dxfId="82" priority="1347">
      <formula>$AX22&lt;&gt;0</formula>
    </cfRule>
  </conditionalFormatting>
  <conditionalFormatting sqref="X22">
    <cfRule type="expression" dxfId="81" priority="1346">
      <formula>$AY22="DIFF"</formula>
    </cfRule>
  </conditionalFormatting>
  <conditionalFormatting sqref="F23">
    <cfRule type="expression" dxfId="80" priority="1345">
      <formula>$AP23="DIFF"</formula>
    </cfRule>
  </conditionalFormatting>
  <conditionalFormatting sqref="H23">
    <cfRule type="expression" dxfId="79" priority="1344">
      <formula>$AS23&lt;&gt;0</formula>
    </cfRule>
  </conditionalFormatting>
  <conditionalFormatting sqref="N23:W23">
    <cfRule type="expression" dxfId="78" priority="1339">
      <formula>$AX23&lt;&gt;0</formula>
    </cfRule>
  </conditionalFormatting>
  <conditionalFormatting sqref="X23">
    <cfRule type="expression" dxfId="77" priority="1338">
      <formula>$AY23="DIFF"</formula>
    </cfRule>
  </conditionalFormatting>
  <conditionalFormatting sqref="F24">
    <cfRule type="expression" dxfId="76" priority="1337">
      <formula>$AP24="DIFF"</formula>
    </cfRule>
  </conditionalFormatting>
  <conditionalFormatting sqref="H24">
    <cfRule type="expression" dxfId="75" priority="1336">
      <formula>$AS24&lt;&gt;0</formula>
    </cfRule>
  </conditionalFormatting>
  <conditionalFormatting sqref="N24:W24">
    <cfRule type="expression" dxfId="74" priority="1331">
      <formula>$AX24&lt;&gt;0</formula>
    </cfRule>
  </conditionalFormatting>
  <conditionalFormatting sqref="X24">
    <cfRule type="expression" dxfId="73" priority="1330">
      <formula>$AY24="DIFF"</formula>
    </cfRule>
  </conditionalFormatting>
  <conditionalFormatting sqref="I4:I7">
    <cfRule type="expression" dxfId="72" priority="1327">
      <formula>$AT4&lt;&gt;0</formula>
    </cfRule>
  </conditionalFormatting>
  <conditionalFormatting sqref="J4:J21">
    <cfRule type="expression" dxfId="71" priority="1326">
      <formula>$AU4&lt;&gt;0</formula>
    </cfRule>
  </conditionalFormatting>
  <conditionalFormatting sqref="K4:K21">
    <cfRule type="expression" dxfId="70" priority="1325">
      <formula>$AV4&lt;&gt;0</formula>
    </cfRule>
  </conditionalFormatting>
  <conditionalFormatting sqref="L4:L21">
    <cfRule type="expression" dxfId="69" priority="1324">
      <formula>$AW4&lt;&gt;0</formula>
    </cfRule>
  </conditionalFormatting>
  <conditionalFormatting sqref="F25">
    <cfRule type="expression" dxfId="68" priority="1305">
      <formula>$AP25="DIFF"</formula>
    </cfRule>
  </conditionalFormatting>
  <conditionalFormatting sqref="H25">
    <cfRule type="expression" dxfId="67" priority="1304">
      <formula>$AS25&lt;&gt;0</formula>
    </cfRule>
  </conditionalFormatting>
  <conditionalFormatting sqref="I25">
    <cfRule type="expression" dxfId="66" priority="1303">
      <formula>$AT25&lt;&gt;0</formula>
    </cfRule>
  </conditionalFormatting>
  <conditionalFormatting sqref="J25">
    <cfRule type="expression" dxfId="65" priority="1302">
      <formula>$AU25&lt;&gt;0</formula>
    </cfRule>
  </conditionalFormatting>
  <conditionalFormatting sqref="K25">
    <cfRule type="expression" dxfId="64" priority="1301">
      <formula>$AV25&lt;&gt;0</formula>
    </cfRule>
  </conditionalFormatting>
  <conditionalFormatting sqref="L25">
    <cfRule type="expression" dxfId="63" priority="1300">
      <formula>$AW25&lt;&gt;0</formula>
    </cfRule>
  </conditionalFormatting>
  <conditionalFormatting sqref="M25:W25">
    <cfRule type="expression" dxfId="62" priority="1299">
      <formula>$AX25&lt;&gt;0</formula>
    </cfRule>
  </conditionalFormatting>
  <conditionalFormatting sqref="X25">
    <cfRule type="expression" dxfId="61" priority="1298">
      <formula>$AY25="DIFF"</formula>
    </cfRule>
  </conditionalFormatting>
  <conditionalFormatting sqref="F26">
    <cfRule type="expression" dxfId="60" priority="1297">
      <formula>$AP26="DIFF"</formula>
    </cfRule>
  </conditionalFormatting>
  <conditionalFormatting sqref="H26">
    <cfRule type="expression" dxfId="59" priority="1296">
      <formula>$AS26&lt;&gt;0</formula>
    </cfRule>
  </conditionalFormatting>
  <conditionalFormatting sqref="I26">
    <cfRule type="expression" dxfId="58" priority="1295">
      <formula>$AT26&lt;&gt;0</formula>
    </cfRule>
  </conditionalFormatting>
  <conditionalFormatting sqref="J26">
    <cfRule type="expression" dxfId="57" priority="1294">
      <formula>$AU26&lt;&gt;0</formula>
    </cfRule>
  </conditionalFormatting>
  <conditionalFormatting sqref="K26">
    <cfRule type="expression" dxfId="56" priority="1293">
      <formula>$AV26&lt;&gt;0</formula>
    </cfRule>
  </conditionalFormatting>
  <conditionalFormatting sqref="L26">
    <cfRule type="expression" dxfId="55" priority="1292">
      <formula>$AW26&lt;&gt;0</formula>
    </cfRule>
  </conditionalFormatting>
  <conditionalFormatting sqref="M26:W26">
    <cfRule type="expression" dxfId="54" priority="1291">
      <formula>$AX26&lt;&gt;0</formula>
    </cfRule>
  </conditionalFormatting>
  <conditionalFormatting sqref="X26">
    <cfRule type="expression" dxfId="53" priority="1290">
      <formula>$AY26="DIFF"</formula>
    </cfRule>
  </conditionalFormatting>
  <conditionalFormatting sqref="F27">
    <cfRule type="expression" dxfId="52" priority="1289">
      <formula>$AP27="DIFF"</formula>
    </cfRule>
  </conditionalFormatting>
  <conditionalFormatting sqref="H27">
    <cfRule type="expression" dxfId="51" priority="1288">
      <formula>$AS27&lt;&gt;0</formula>
    </cfRule>
  </conditionalFormatting>
  <conditionalFormatting sqref="I27">
    <cfRule type="expression" dxfId="50" priority="1287">
      <formula>$AT27&lt;&gt;0</formula>
    </cfRule>
  </conditionalFormatting>
  <conditionalFormatting sqref="J27">
    <cfRule type="expression" dxfId="49" priority="1286">
      <formula>$AU27&lt;&gt;0</formula>
    </cfRule>
  </conditionalFormatting>
  <conditionalFormatting sqref="K27">
    <cfRule type="expression" dxfId="48" priority="1285">
      <formula>$AV27&lt;&gt;0</formula>
    </cfRule>
  </conditionalFormatting>
  <conditionalFormatting sqref="L27">
    <cfRule type="expression" dxfId="47" priority="1284">
      <formula>$AW27&lt;&gt;0</formula>
    </cfRule>
  </conditionalFormatting>
  <conditionalFormatting sqref="M27:W27">
    <cfRule type="expression" dxfId="46" priority="1283">
      <formula>$AX27&lt;&gt;0</formula>
    </cfRule>
  </conditionalFormatting>
  <conditionalFormatting sqref="X27">
    <cfRule type="expression" dxfId="45" priority="1282">
      <formula>$AY27="DIFF"</formula>
    </cfRule>
  </conditionalFormatting>
  <conditionalFormatting sqref="F28">
    <cfRule type="expression" dxfId="44" priority="1281">
      <formula>$AP28="DIFF"</formula>
    </cfRule>
  </conditionalFormatting>
  <conditionalFormatting sqref="H28">
    <cfRule type="expression" dxfId="43" priority="1280">
      <formula>$AS28&lt;&gt;0</formula>
    </cfRule>
  </conditionalFormatting>
  <conditionalFormatting sqref="I28">
    <cfRule type="expression" dxfId="42" priority="1279">
      <formula>$AT28&lt;&gt;0</formula>
    </cfRule>
  </conditionalFormatting>
  <conditionalFormatting sqref="J28">
    <cfRule type="expression" dxfId="41" priority="1278">
      <formula>$AU28&lt;&gt;0</formula>
    </cfRule>
  </conditionalFormatting>
  <conditionalFormatting sqref="K28">
    <cfRule type="expression" dxfId="40" priority="1277">
      <formula>$AV28&lt;&gt;0</formula>
    </cfRule>
  </conditionalFormatting>
  <conditionalFormatting sqref="L28">
    <cfRule type="expression" dxfId="39" priority="1276">
      <formula>$AW28&lt;&gt;0</formula>
    </cfRule>
  </conditionalFormatting>
  <conditionalFormatting sqref="M28:W28">
    <cfRule type="expression" dxfId="38" priority="1275">
      <formula>$AX28&lt;&gt;0</formula>
    </cfRule>
  </conditionalFormatting>
  <conditionalFormatting sqref="X28">
    <cfRule type="expression" dxfId="37" priority="1274">
      <formula>$AY28="DIFF"</formula>
    </cfRule>
  </conditionalFormatting>
  <conditionalFormatting sqref="F29">
    <cfRule type="expression" dxfId="36" priority="1273">
      <formula>$AP29="DIFF"</formula>
    </cfRule>
  </conditionalFormatting>
  <conditionalFormatting sqref="H29">
    <cfRule type="expression" dxfId="35" priority="1272">
      <formula>$AS29&lt;&gt;0</formula>
    </cfRule>
  </conditionalFormatting>
  <conditionalFormatting sqref="I29">
    <cfRule type="expression" dxfId="34" priority="1271">
      <formula>$AT29&lt;&gt;0</formula>
    </cfRule>
  </conditionalFormatting>
  <conditionalFormatting sqref="J29">
    <cfRule type="expression" dxfId="33" priority="1270">
      <formula>$AU29&lt;&gt;0</formula>
    </cfRule>
  </conditionalFormatting>
  <conditionalFormatting sqref="K29">
    <cfRule type="expression" dxfId="32" priority="1269">
      <formula>$AV29&lt;&gt;0</formula>
    </cfRule>
  </conditionalFormatting>
  <conditionalFormatting sqref="L29">
    <cfRule type="expression" dxfId="31" priority="1268">
      <formula>$AW29&lt;&gt;0</formula>
    </cfRule>
  </conditionalFormatting>
  <conditionalFormatting sqref="M29:W29">
    <cfRule type="expression" dxfId="30" priority="1267">
      <formula>$AX29&lt;&gt;0</formula>
    </cfRule>
  </conditionalFormatting>
  <conditionalFormatting sqref="X29">
    <cfRule type="expression" dxfId="29" priority="1266">
      <formula>$AY29="DIFF"</formula>
    </cfRule>
  </conditionalFormatting>
  <conditionalFormatting sqref="F30">
    <cfRule type="expression" dxfId="28" priority="1265">
      <formula>$AP30="DIFF"</formula>
    </cfRule>
  </conditionalFormatting>
  <conditionalFormatting sqref="H30">
    <cfRule type="expression" dxfId="27" priority="1264">
      <formula>$AS30&lt;&gt;0</formula>
    </cfRule>
  </conditionalFormatting>
  <conditionalFormatting sqref="I30">
    <cfRule type="expression" dxfId="26" priority="1263">
      <formula>$AT30&lt;&gt;0</formula>
    </cfRule>
  </conditionalFormatting>
  <conditionalFormatting sqref="J30">
    <cfRule type="expression" dxfId="25" priority="1262">
      <formula>$AU30&lt;&gt;0</formula>
    </cfRule>
  </conditionalFormatting>
  <conditionalFormatting sqref="K30">
    <cfRule type="expression" dxfId="24" priority="1261">
      <formula>$AV30&lt;&gt;0</formula>
    </cfRule>
  </conditionalFormatting>
  <conditionalFormatting sqref="L30">
    <cfRule type="expression" dxfId="23" priority="1260">
      <formula>$AW30&lt;&gt;0</formula>
    </cfRule>
  </conditionalFormatting>
  <conditionalFormatting sqref="M30:W30">
    <cfRule type="expression" dxfId="22" priority="1259">
      <formula>$AX30&lt;&gt;0</formula>
    </cfRule>
  </conditionalFormatting>
  <conditionalFormatting sqref="X30">
    <cfRule type="expression" dxfId="21" priority="1258">
      <formula>$AY30="DIFF"</formula>
    </cfRule>
  </conditionalFormatting>
  <conditionalFormatting sqref="B4:D30">
    <cfRule type="expression" dxfId="20" priority="57">
      <formula>$AP4="NEW"</formula>
    </cfRule>
  </conditionalFormatting>
  <conditionalFormatting sqref="A25:Y30 A4:Y7 N22:Y24 A8:H24 J8:Y21">
    <cfRule type="expression" dxfId="19" priority="54">
      <formula>$BD4=2</formula>
    </cfRule>
    <cfRule type="expression" dxfId="18" priority="55">
      <formula>$G4="Total"</formula>
    </cfRule>
    <cfRule type="expression" dxfId="17" priority="56">
      <formula>$BD4=1</formula>
    </cfRule>
  </conditionalFormatting>
  <conditionalFormatting sqref="AC7:AE9">
    <cfRule type="cellIs" dxfId="16" priority="48" operator="equal">
      <formula>"CHECK"</formula>
    </cfRule>
    <cfRule type="cellIs" dxfId="15" priority="49" operator="equal">
      <formula>"NO"</formula>
    </cfRule>
    <cfRule type="cellIs" dxfId="14" priority="50" operator="equal">
      <formula>"SHOW"</formula>
    </cfRule>
  </conditionalFormatting>
  <conditionalFormatting sqref="AF7:AK9">
    <cfRule type="cellIs" dxfId="13" priority="46" operator="equal">
      <formula>"N"</formula>
    </cfRule>
    <cfRule type="cellIs" dxfId="12" priority="47" operator="equal">
      <formula>"Y"</formula>
    </cfRule>
  </conditionalFormatting>
  <conditionalFormatting sqref="AB7:AB9">
    <cfRule type="cellIs" dxfId="11" priority="44" operator="equal">
      <formula>FALSE</formula>
    </cfRule>
    <cfRule type="cellIs" dxfId="10" priority="45" operator="equal">
      <formula>TRUE</formula>
    </cfRule>
  </conditionalFormatting>
  <conditionalFormatting sqref="AA7:AA9">
    <cfRule type="cellIs" dxfId="9" priority="42" operator="equal">
      <formula>"OK"</formula>
    </cfRule>
    <cfRule type="cellIs" dxfId="8" priority="43" operator="equal">
      <formula>"NOT"</formula>
    </cfRule>
  </conditionalFormatting>
  <conditionalFormatting sqref="M22:M24">
    <cfRule type="expression" dxfId="7" priority="8">
      <formula>$AX22&lt;&gt;0</formula>
    </cfRule>
  </conditionalFormatting>
  <conditionalFormatting sqref="J22:J24">
    <cfRule type="expression" dxfId="6" priority="7">
      <formula>$AU22&lt;&gt;0</formula>
    </cfRule>
  </conditionalFormatting>
  <conditionalFormatting sqref="K22:K24">
    <cfRule type="expression" dxfId="5" priority="6">
      <formula>$AV22&lt;&gt;0</formula>
    </cfRule>
  </conditionalFormatting>
  <conditionalFormatting sqref="L22:L24">
    <cfRule type="expression" dxfId="4" priority="5">
      <formula>$AW22&lt;&gt;0</formula>
    </cfRule>
  </conditionalFormatting>
  <conditionalFormatting sqref="M22:M24">
    <cfRule type="expression" dxfId="3" priority="4">
      <formula>$AX22&lt;&gt;0</formula>
    </cfRule>
  </conditionalFormatting>
  <conditionalFormatting sqref="J22:M24">
    <cfRule type="expression" dxfId="2" priority="1">
      <formula>$BD22=2</formula>
    </cfRule>
    <cfRule type="expression" dxfId="1" priority="2">
      <formula>$G22="Total"</formula>
    </cfRule>
    <cfRule type="expression" dxfId="0" priority="3">
      <formula>$BD22=1</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CMC_Summary</vt:lpstr>
      <vt:lpstr>CMC_Current</vt:lpstr>
    </vt:vector>
  </TitlesOfParts>
  <Company>National Grid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Pemberton</dc:creator>
  <cp:lastModifiedBy>Helen Cuin</cp:lastModifiedBy>
  <cp:lastPrinted>2017-10-03T11:39:00Z</cp:lastPrinted>
  <dcterms:created xsi:type="dcterms:W3CDTF">2017-07-05T14:43:57Z</dcterms:created>
  <dcterms:modified xsi:type="dcterms:W3CDTF">2017-10-04T06:27:19Z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-243697514</vt:i4>
  </property>
  <property fmtid="{D5CDD505-2E9C-101B-9397-08002B2CF9AE}" pid="3" name="_NewReviewCycle">
    <vt:lpwstr/>
  </property>
  <property fmtid="{D5CDD505-2E9C-101B-9397-08002B2CF9AE}" pid="4" name="_EmailSubject">
    <vt:lpwstr>Updated; Re: Change Committee papers to me today - URGENT </vt:lpwstr>
  </property>
  <property fmtid="{D5CDD505-2E9C-101B-9397-08002B2CF9AE}" pid="5" name="_AuthorEmail">
    <vt:lpwstr>Jie.Bignell@Xoserve.com</vt:lpwstr>
  </property>
  <property fmtid="{D5CDD505-2E9C-101B-9397-08002B2CF9AE}" pid="6" name="_AuthorEmailDisplayName">
    <vt:lpwstr>Bignell, Jie</vt:lpwstr>
  </property>
  <property fmtid="{D5CDD505-2E9C-101B-9397-08002B2CF9AE}" pid="7" name="_PreviousAdHocReviewCycleID">
    <vt:i4>-243697514</vt:i4>
  </property>
</Properties>
</file>