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445" tabRatio="913" activeTab="0"/>
  </bookViews>
  <sheets>
    <sheet name="AUGETable" sheetId="1" r:id="rId1"/>
    <sheet name="Mod228Calculations" sheetId="2" r:id="rId2"/>
    <sheet name="Mod81Data" sheetId="3" r:id="rId3"/>
  </sheets>
  <externalReferences>
    <externalReference r:id="rId6"/>
  </externalReferences>
  <definedNames>
    <definedName name="AccessDatabase" hidden="1">"J:\db1.mdb"</definedName>
    <definedName name="Button_1">"RBD_Report_Test__Values_Summary_List"</definedName>
    <definedName name="qry_RbfPM1">#REF!</definedName>
    <definedName name="qry_RbfPM2">#REF!</definedName>
    <definedName name="qry_RbfPM3">#REF!</definedName>
    <definedName name="qry_RbfPM4">#REF!</definedName>
    <definedName name="qry_RbfPM5">#REF!</definedName>
    <definedName name="qry_RbfPM6">#REF!</definedName>
    <definedName name="qry_RbfPM7">#REF!</definedName>
    <definedName name="RBD_Report_Test__Values_Summary_List">'[1]Values Summary By LDZ'!$A$4:$F$7</definedName>
  </definedNames>
  <calcPr fullCalcOnLoad="1"/>
</workbook>
</file>

<file path=xl/sharedStrings.xml><?xml version="1.0" encoding="utf-8"?>
<sst xmlns="http://schemas.openxmlformats.org/spreadsheetml/2006/main" count="91" uniqueCount="50">
  <si>
    <t>Old LSP AQ</t>
  </si>
  <si>
    <t>New LSP AQ</t>
  </si>
  <si>
    <t>Old NDM AQ</t>
  </si>
  <si>
    <t>New NDM AQ</t>
  </si>
  <si>
    <t>Old SSP AQ</t>
  </si>
  <si>
    <t>New SSP AQ</t>
  </si>
  <si>
    <t>AQ1</t>
  </si>
  <si>
    <t>AQ2</t>
  </si>
  <si>
    <t>mAQ1</t>
  </si>
  <si>
    <t>mAQ2</t>
  </si>
  <si>
    <t>AQ1/mAQ1</t>
  </si>
  <si>
    <t>AQ2/mAQ2</t>
  </si>
  <si>
    <t>AQ1/mAQ1 - AQ2/mAQ2</t>
  </si>
  <si>
    <t>* mAQ1</t>
  </si>
  <si>
    <t>New Share</t>
  </si>
  <si>
    <t>Old Share</t>
  </si>
  <si>
    <t>Difference</t>
  </si>
  <si>
    <t>NDM Market</t>
  </si>
  <si>
    <t>MPRN</t>
  </si>
  <si>
    <t>Previous AQ</t>
  </si>
  <si>
    <t>Current AQ</t>
  </si>
  <si>
    <t>AQ Change</t>
  </si>
  <si>
    <t>SSP-SSP</t>
  </si>
  <si>
    <t>LSP-LSP</t>
  </si>
  <si>
    <t>SSP-LSP</t>
  </si>
  <si>
    <t>LSP-SSP</t>
  </si>
  <si>
    <t>SSP</t>
  </si>
  <si>
    <t>LSP</t>
  </si>
  <si>
    <t>Total</t>
  </si>
  <si>
    <t>RbD</t>
  </si>
  <si>
    <t>Gen Rec</t>
  </si>
  <si>
    <t>Direct</t>
  </si>
  <si>
    <t>Balancing</t>
  </si>
  <si>
    <t>0.28% Thft</t>
  </si>
  <si>
    <t>Mod Err</t>
  </si>
  <si>
    <t>Thrghput</t>
  </si>
  <si>
    <t>Bal %</t>
  </si>
  <si>
    <t>Err %</t>
  </si>
  <si>
    <t>Bal Chng</t>
  </si>
  <si>
    <t>06/07</t>
  </si>
  <si>
    <t>07/08</t>
  </si>
  <si>
    <t>08/09</t>
  </si>
  <si>
    <t>09/10</t>
  </si>
  <si>
    <t>Table from AUGE document</t>
  </si>
  <si>
    <t>Mod 81 Year. AQ in GWh.</t>
  </si>
  <si>
    <t>http://www.gasgovernance.co.uk/sites/default/files/0228BGTRepresentation.pdf</t>
  </si>
  <si>
    <t>The 2007 numbers are consistent with the worked example in the British Gas reponse to Mod 228, here:</t>
  </si>
  <si>
    <t>* I did not have the 06/07 Mod 81 numbers immediately to hand.</t>
  </si>
  <si>
    <t>06/07*</t>
  </si>
  <si>
    <t>Genuine Reconciliation Figures Reworked Under My Understanding of the Mod 228 Method.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</si>
</sst>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0.000000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809]dd\ mmmm\ yyyy"/>
    <numFmt numFmtId="173" formatCode="0.0000%"/>
    <numFmt numFmtId="174" formatCode="mmm\-yyyy"/>
    <numFmt numFmtId="175" formatCode="#,##0;[Red]\(#,##0\)"/>
    <numFmt numFmtId="176" formatCode="&quot;£&quot;#,##0.00"/>
    <numFmt numFmtId="177" formatCode="0.000000"/>
    <numFmt numFmtId="178" formatCode="0.0000"/>
    <numFmt numFmtId="179" formatCode="0.000"/>
    <numFmt numFmtId="180" formatCode="mmmm\-yy"/>
    <numFmt numFmtId="181" formatCode="&quot;£&quot;#,##0"/>
    <numFmt numFmtId="182" formatCode="_-* #,##0_-;\-\ #,##0_-;_-* &quot;-&quot;??_-;_-@_-"/>
    <numFmt numFmtId="183" formatCode="mmm"/>
    <numFmt numFmtId="184" formatCode="0.00,,"/>
    <numFmt numFmtId="185" formatCode="mm\-yy"/>
    <numFmt numFmtId="186" formatCode="&quot;£&quot;#,##0.00;[Red]\(&quot;£&quot;#,##0.00\)"/>
    <numFmt numFmtId="187" formatCode="0.000%"/>
    <numFmt numFmtId="188" formatCode="&quot;£&quot;#,##0.0000"/>
    <numFmt numFmtId="189" formatCode="0.00_ ;[Red]\-0.00\ "/>
    <numFmt numFmtId="190" formatCode="0.0_ ;[Red]\-0.0\ "/>
    <numFmt numFmtId="191" formatCode="0_ ;[Red]\-0\ "/>
    <numFmt numFmtId="192" formatCode="#,##0.00;[Red]\(#,##0.00\)"/>
    <numFmt numFmtId="193" formatCode="#,##0.0000"/>
    <numFmt numFmtId="194" formatCode="0.0000000000"/>
    <numFmt numFmtId="195" formatCode="0.00000000000"/>
    <numFmt numFmtId="196" formatCode="0.000000000"/>
    <numFmt numFmtId="197" formatCode="0.0000000"/>
    <numFmt numFmtId="198" formatCode="0.00000"/>
    <numFmt numFmtId="199" formatCode="&quot;£&quot;#,##0.000"/>
    <numFmt numFmtId="200" formatCode="&quot;£&quot;#,##0.00000"/>
    <numFmt numFmtId="201" formatCode="&quot;£&quot;#,##0.0"/>
    <numFmt numFmtId="202" formatCode="_-* #,##0_-;\-#,##0_-;_-* &quot;-&quot;??_-;_-@_-"/>
    <numFmt numFmtId="203" formatCode="_-* #,##0_-;\-*#\,##0_-;_-* &quot;-&quot;??_-;_-@_-"/>
    <numFmt numFmtId="204" formatCode="[$£-809]#,##0.00;[Red]\-[$£-809]#,##0.00"/>
    <numFmt numFmtId="205" formatCode="_-* #,##0.00000_-;\-* #,##0.00000_-;_-* &quot;-&quot;?????_-;_-@_-"/>
    <numFmt numFmtId="206" formatCode="[$-809]d\ mmmm\ yyyy;@"/>
    <numFmt numFmtId="207" formatCode="_-* #,##0.000_-;\-* #,##0.000_-;_-* &quot;-&quot;??_-;_-@_-"/>
    <numFmt numFmtId="208" formatCode="_-* #,##0.0000_-;\-* #,##0.0000_-;_-* &quot;-&quot;??_-;_-@_-"/>
    <numFmt numFmtId="209" formatCode="_-* #,##0.0_-;\-* #,##0.0_-;_-* &quot;-&quot;?_-;_-@_-"/>
    <numFmt numFmtId="210" formatCode="0.00000000000000%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5" fontId="0" fillId="0" borderId="0" xfId="15" applyNumberFormat="1" applyAlignment="1">
      <alignment/>
    </xf>
    <xf numFmtId="43" fontId="0" fillId="0" borderId="0" xfId="0" applyNumberFormat="1" applyAlignment="1">
      <alignment/>
    </xf>
    <xf numFmtId="165" fontId="1" fillId="2" borderId="0" xfId="15" applyNumberFormat="1" applyFont="1" applyFill="1" applyBorder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Border="1" applyAlignment="1">
      <alignment/>
    </xf>
    <xf numFmtId="10" fontId="0" fillId="0" borderId="0" xfId="0" applyNumberFormat="1" applyAlignment="1">
      <alignment/>
    </xf>
    <xf numFmtId="210" fontId="0" fillId="0" borderId="0" xfId="0" applyNumberFormat="1" applyAlignment="1">
      <alignment/>
    </xf>
    <xf numFmtId="166" fontId="0" fillId="0" borderId="0" xfId="21" applyNumberFormat="1" applyAlignment="1">
      <alignment/>
    </xf>
    <xf numFmtId="0" fontId="5" fillId="0" borderId="0" xfId="0" applyFont="1" applyAlignment="1">
      <alignment/>
    </xf>
    <xf numFmtId="0" fontId="1" fillId="2" borderId="1" xfId="15" applyNumberFormat="1" applyFont="1" applyFill="1" applyBorder="1" applyAlignment="1">
      <alignment/>
    </xf>
    <xf numFmtId="165" fontId="1" fillId="2" borderId="2" xfId="15" applyNumberFormat="1" applyFont="1" applyFill="1" applyBorder="1" applyAlignment="1">
      <alignment/>
    </xf>
    <xf numFmtId="165" fontId="1" fillId="0" borderId="2" xfId="15" applyNumberFormat="1" applyFont="1" applyBorder="1" applyAlignment="1">
      <alignment/>
    </xf>
    <xf numFmtId="10" fontId="1" fillId="0" borderId="3" xfId="21" applyNumberFormat="1" applyFont="1" applyBorder="1" applyAlignment="1">
      <alignment/>
    </xf>
    <xf numFmtId="0" fontId="1" fillId="2" borderId="4" xfId="15" applyNumberFormat="1" applyFont="1" applyFill="1" applyBorder="1" applyAlignment="1">
      <alignment/>
    </xf>
    <xf numFmtId="10" fontId="1" fillId="0" borderId="5" xfId="21" applyNumberFormat="1" applyFont="1" applyBorder="1" applyAlignment="1">
      <alignment/>
    </xf>
    <xf numFmtId="0" fontId="1" fillId="2" borderId="6" xfId="15" applyNumberFormat="1" applyFont="1" applyFill="1" applyBorder="1" applyAlignment="1">
      <alignment/>
    </xf>
    <xf numFmtId="165" fontId="1" fillId="2" borderId="7" xfId="15" applyNumberFormat="1" applyFont="1" applyFill="1" applyBorder="1" applyAlignment="1">
      <alignment/>
    </xf>
    <xf numFmtId="165" fontId="1" fillId="0" borderId="7" xfId="15" applyNumberFormat="1" applyFont="1" applyBorder="1" applyAlignment="1">
      <alignment/>
    </xf>
    <xf numFmtId="10" fontId="1" fillId="0" borderId="8" xfId="21" applyNumberFormat="1" applyFont="1" applyBorder="1" applyAlignment="1">
      <alignment/>
    </xf>
    <xf numFmtId="165" fontId="4" fillId="2" borderId="9" xfId="15" applyNumberFormat="1" applyFont="1" applyFill="1" applyBorder="1" applyAlignment="1">
      <alignment/>
    </xf>
    <xf numFmtId="165" fontId="1" fillId="2" borderId="10" xfId="15" applyNumberFormat="1" applyFont="1" applyFill="1" applyBorder="1" applyAlignment="1">
      <alignment/>
    </xf>
    <xf numFmtId="165" fontId="1" fillId="2" borderId="11" xfId="15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0" fillId="0" borderId="4" xfId="21" applyNumberFormat="1" applyBorder="1" applyAlignment="1">
      <alignment/>
    </xf>
    <xf numFmtId="10" fontId="0" fillId="0" borderId="0" xfId="21" applyNumberFormat="1" applyBorder="1" applyAlignment="1">
      <alignment/>
    </xf>
    <xf numFmtId="10" fontId="0" fillId="0" borderId="5" xfId="21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3" fillId="0" borderId="0" xfId="20" applyAlignment="1">
      <alignment/>
    </xf>
    <xf numFmtId="16" fontId="0" fillId="0" borderId="1" xfId="0" applyNumberFormat="1" applyBorder="1" applyAlignment="1" quotePrefix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0" fontId="0" fillId="0" borderId="4" xfId="0" applyBorder="1" applyAlignment="1" quotePrefix="1">
      <alignment/>
    </xf>
    <xf numFmtId="10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16" fontId="0" fillId="0" borderId="4" xfId="0" applyNumberFormat="1" applyBorder="1" applyAlignment="1" quotePrefix="1">
      <alignment/>
    </xf>
    <xf numFmtId="0" fontId="0" fillId="0" borderId="6" xfId="0" applyBorder="1" applyAlignment="1" quotePrefix="1">
      <alignment/>
    </xf>
    <xf numFmtId="0" fontId="0" fillId="0" borderId="7" xfId="0" applyBorder="1" applyAlignment="1">
      <alignment/>
    </xf>
    <xf numFmtId="10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icest-user3\common\AQ2001\Gas%20Imbalance\Industry\NDM%20Monthly%20Reconciliation\RBD%20Report%20Ap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RbD Summary"/>
      <sheetName val="NDM &amp; DM"/>
      <sheetName val="RbD Value"/>
      <sheetName val="Values Summary By LDZ"/>
      <sheetName val="Rbd Volume"/>
      <sheetName val="Cum Trans vs Gas"/>
      <sheetName val="Cum Gas Values"/>
      <sheetName val="BGT V Market volume"/>
      <sheetName val="SAP Trend"/>
      <sheetName val="Cum Gas - 2009"/>
      <sheetName val="Cum Gas - 2008"/>
      <sheetName val="Cum Gas - 2007"/>
      <sheetName val="Cum Gas - 2006"/>
    </sheetNames>
    <sheetDataSet>
      <sheetData sheetId="4">
        <row r="4">
          <cell r="A4">
            <v>2007</v>
          </cell>
          <cell r="B4" t="str">
            <v>Total Value by Month - Domestic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governance.co.uk/sites/default/files/0228BGTRepresentation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workbookViewId="0" topLeftCell="A1">
      <selection activeCell="A1" sqref="A1"/>
    </sheetView>
  </sheetViews>
  <sheetFormatPr defaultColWidth="9.140625" defaultRowHeight="12.75"/>
  <cols>
    <col min="6" max="6" width="9.8515625" style="0" bestFit="1" customWidth="1"/>
    <col min="8" max="8" width="11.28125" style="0" bestFit="1" customWidth="1"/>
    <col min="13" max="13" width="20.57421875" style="0" bestFit="1" customWidth="1"/>
  </cols>
  <sheetData>
    <row r="2" ht="12.75">
      <c r="A2" s="9" t="s">
        <v>43</v>
      </c>
    </row>
    <row r="4" spans="1:11" ht="12.75">
      <c r="A4" s="63"/>
      <c r="B4" s="64" t="s">
        <v>29</v>
      </c>
      <c r="C4" s="64" t="s">
        <v>30</v>
      </c>
      <c r="D4" s="64" t="s">
        <v>31</v>
      </c>
      <c r="E4" s="64" t="s">
        <v>32</v>
      </c>
      <c r="F4" s="64" t="s">
        <v>33</v>
      </c>
      <c r="G4" s="64" t="s">
        <v>34</v>
      </c>
      <c r="H4" s="64" t="s">
        <v>35</v>
      </c>
      <c r="I4" s="64" t="s">
        <v>36</v>
      </c>
      <c r="J4" s="64" t="s">
        <v>37</v>
      </c>
      <c r="K4" s="65" t="s">
        <v>38</v>
      </c>
    </row>
    <row r="5" spans="1:11" ht="12.75">
      <c r="A5" s="52" t="s">
        <v>39</v>
      </c>
      <c r="B5" s="53">
        <v>11.65</v>
      </c>
      <c r="C5" s="53">
        <v>5.66</v>
      </c>
      <c r="D5" s="53">
        <v>1</v>
      </c>
      <c r="E5" s="53">
        <v>4.99</v>
      </c>
      <c r="F5" s="53">
        <v>1.7</v>
      </c>
      <c r="G5" s="53">
        <v>3.29</v>
      </c>
      <c r="H5" s="53">
        <v>608.26</v>
      </c>
      <c r="I5" s="54">
        <v>0.428</v>
      </c>
      <c r="J5" s="54">
        <f>G5/B5</f>
        <v>0.28240343347639485</v>
      </c>
      <c r="K5" s="44"/>
    </row>
    <row r="6" spans="1:13" ht="12.75">
      <c r="A6" s="55" t="s">
        <v>40</v>
      </c>
      <c r="B6" s="30">
        <v>11.29</v>
      </c>
      <c r="C6" s="30">
        <v>1.97</v>
      </c>
      <c r="D6" s="30">
        <v>0.97</v>
      </c>
      <c r="E6" s="30">
        <v>8.36</v>
      </c>
      <c r="F6" s="30">
        <v>1.8</v>
      </c>
      <c r="G6" s="30">
        <v>6.55</v>
      </c>
      <c r="H6" s="30">
        <v>644.42</v>
      </c>
      <c r="I6" s="56">
        <f>E6/B6</f>
        <v>0.7404782993799823</v>
      </c>
      <c r="J6" s="56">
        <f>G6/B6</f>
        <v>0.5801594331266607</v>
      </c>
      <c r="K6" s="57">
        <f>(I6-I5)/I5</f>
        <v>0.730089484532669</v>
      </c>
      <c r="L6" s="7"/>
      <c r="M6" s="7"/>
    </row>
    <row r="7" spans="1:11" ht="12.75">
      <c r="A7" s="58" t="s">
        <v>41</v>
      </c>
      <c r="B7" s="30">
        <v>12.04</v>
      </c>
      <c r="C7" s="30">
        <v>2.41</v>
      </c>
      <c r="D7" s="30">
        <v>1.03</v>
      </c>
      <c r="E7" s="30">
        <v>8.6</v>
      </c>
      <c r="F7" s="30">
        <v>1.71</v>
      </c>
      <c r="G7" s="30">
        <v>6.9</v>
      </c>
      <c r="H7" s="30">
        <v>609.29</v>
      </c>
      <c r="I7" s="56">
        <f>E7/B7</f>
        <v>0.7142857142857143</v>
      </c>
      <c r="J7" s="56">
        <f>G7/B7</f>
        <v>0.5730897009966778</v>
      </c>
      <c r="K7" s="57">
        <f>(I7-I6)/I6</f>
        <v>-0.035372522214627514</v>
      </c>
    </row>
    <row r="8" spans="1:11" ht="12.75">
      <c r="A8" s="59" t="s">
        <v>42</v>
      </c>
      <c r="B8" s="60">
        <v>6.27</v>
      </c>
      <c r="C8" s="60">
        <v>2.33</v>
      </c>
      <c r="D8" s="60">
        <v>0.54</v>
      </c>
      <c r="E8" s="60">
        <v>3.4</v>
      </c>
      <c r="F8" s="60">
        <v>1.71</v>
      </c>
      <c r="G8" s="60">
        <v>1.68</v>
      </c>
      <c r="H8" s="60">
        <v>612.23</v>
      </c>
      <c r="I8" s="61">
        <f>E8/B8</f>
        <v>0.5422647527910686</v>
      </c>
      <c r="J8" s="61">
        <f>G8/B8</f>
        <v>0.2679425837320574</v>
      </c>
      <c r="K8" s="62">
        <f>(I8-I7)/I7</f>
        <v>-0.24082934609250403</v>
      </c>
    </row>
    <row r="9" spans="9:10" ht="12.75">
      <c r="I9" s="6"/>
      <c r="J9" s="6"/>
    </row>
    <row r="10" spans="9:10" ht="12.75">
      <c r="I10" s="6"/>
      <c r="J10" s="6"/>
    </row>
    <row r="11" ht="12.75">
      <c r="A11" s="9" t="s">
        <v>49</v>
      </c>
    </row>
    <row r="13" spans="1:11" ht="12.75">
      <c r="A13" s="63"/>
      <c r="B13" s="64" t="s">
        <v>29</v>
      </c>
      <c r="C13" s="64" t="s">
        <v>30</v>
      </c>
      <c r="D13" s="64" t="s">
        <v>31</v>
      </c>
      <c r="E13" s="64" t="s">
        <v>32</v>
      </c>
      <c r="F13" s="64" t="s">
        <v>33</v>
      </c>
      <c r="G13" s="64" t="s">
        <v>34</v>
      </c>
      <c r="H13" s="64" t="s">
        <v>35</v>
      </c>
      <c r="I13" s="64" t="s">
        <v>36</v>
      </c>
      <c r="J13" s="64" t="s">
        <v>37</v>
      </c>
      <c r="K13" s="65" t="s">
        <v>38</v>
      </c>
    </row>
    <row r="14" spans="1:11" ht="12.75">
      <c r="A14" s="52" t="s">
        <v>48</v>
      </c>
      <c r="B14" s="53"/>
      <c r="C14" s="68"/>
      <c r="D14" s="53"/>
      <c r="E14" s="53"/>
      <c r="F14" s="53"/>
      <c r="G14" s="53"/>
      <c r="H14" s="53"/>
      <c r="I14" s="54"/>
      <c r="J14" s="54"/>
      <c r="K14" s="44"/>
    </row>
    <row r="15" spans="1:11" ht="12.75">
      <c r="A15" s="55" t="s">
        <v>40</v>
      </c>
      <c r="B15" s="30">
        <v>11.29</v>
      </c>
      <c r="C15" s="66">
        <v>1.72</v>
      </c>
      <c r="D15" s="30">
        <v>0.97</v>
      </c>
      <c r="E15" s="30">
        <f>B15-C15-D15</f>
        <v>8.599999999999998</v>
      </c>
      <c r="F15" s="30">
        <v>1.8</v>
      </c>
      <c r="G15" s="30">
        <f>E15-F15</f>
        <v>6.799999999999998</v>
      </c>
      <c r="H15" s="30">
        <v>644.42</v>
      </c>
      <c r="I15" s="56">
        <f>E15/B15</f>
        <v>0.761736049601417</v>
      </c>
      <c r="J15" s="56">
        <f>G15/B15</f>
        <v>0.6023029229406553</v>
      </c>
      <c r="K15" s="57"/>
    </row>
    <row r="16" spans="1:11" ht="12.75">
      <c r="A16" s="58" t="s">
        <v>41</v>
      </c>
      <c r="B16" s="30">
        <v>12.04</v>
      </c>
      <c r="C16" s="66">
        <v>1.77</v>
      </c>
      <c r="D16" s="30">
        <v>1.03</v>
      </c>
      <c r="E16" s="30">
        <f>B16-C16-D16</f>
        <v>9.24</v>
      </c>
      <c r="F16" s="30">
        <v>1.71</v>
      </c>
      <c r="G16" s="30">
        <f>E16-F16</f>
        <v>7.53</v>
      </c>
      <c r="H16" s="30">
        <v>609.29</v>
      </c>
      <c r="I16" s="56">
        <f>E16/B16</f>
        <v>0.7674418604651163</v>
      </c>
      <c r="J16" s="56">
        <f>G16/B16</f>
        <v>0.6254152823920266</v>
      </c>
      <c r="K16" s="57">
        <f>(I16-I15)/I15</f>
        <v>0.007490535424554025</v>
      </c>
    </row>
    <row r="17" spans="1:11" ht="12.75">
      <c r="A17" s="59" t="s">
        <v>42</v>
      </c>
      <c r="B17" s="60">
        <v>6.27</v>
      </c>
      <c r="C17" s="67">
        <v>2.04</v>
      </c>
      <c r="D17" s="60">
        <v>0.54</v>
      </c>
      <c r="E17" s="60">
        <f>B17-C17-D17</f>
        <v>3.6899999999999995</v>
      </c>
      <c r="F17" s="60">
        <v>1.71</v>
      </c>
      <c r="G17" s="60">
        <f>E17-F17</f>
        <v>1.9799999999999995</v>
      </c>
      <c r="H17" s="60">
        <v>612.23</v>
      </c>
      <c r="I17" s="61">
        <f>E17/B17</f>
        <v>0.5885167464114832</v>
      </c>
      <c r="J17" s="61">
        <f>G17/B17</f>
        <v>0.31578947368421045</v>
      </c>
      <c r="K17" s="62">
        <f>(I17-I16)/I16</f>
        <v>-0.23314484558503706</v>
      </c>
    </row>
    <row r="18" spans="1:10" ht="12.75">
      <c r="A18" t="s">
        <v>47</v>
      </c>
      <c r="I18" s="6"/>
      <c r="J18" s="6"/>
    </row>
    <row r="20" ht="12.75">
      <c r="H20" s="1"/>
    </row>
    <row r="21" ht="12.75">
      <c r="H21" s="1"/>
    </row>
    <row r="22" ht="12.75">
      <c r="H22" s="1"/>
    </row>
    <row r="24" ht="12.75">
      <c r="H24" s="1"/>
    </row>
    <row r="25" ht="12.75">
      <c r="H25" s="1"/>
    </row>
    <row r="26" ht="12.75">
      <c r="H2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30.140625" style="0" customWidth="1"/>
    <col min="3" max="6" width="18.00390625" style="0" customWidth="1"/>
  </cols>
  <sheetData>
    <row r="1" spans="1:6" ht="12.75">
      <c r="A1" s="23"/>
      <c r="B1" s="25"/>
      <c r="C1" s="23" t="s">
        <v>44</v>
      </c>
      <c r="D1" s="24"/>
      <c r="E1" s="24"/>
      <c r="F1" s="25"/>
    </row>
    <row r="2" spans="1:6" ht="12.75">
      <c r="A2" s="40"/>
      <c r="B2" s="41"/>
      <c r="C2" s="40">
        <v>2007</v>
      </c>
      <c r="D2" s="42">
        <v>2008</v>
      </c>
      <c r="E2" s="42">
        <v>2009</v>
      </c>
      <c r="F2" s="41">
        <v>2010</v>
      </c>
    </row>
    <row r="3" spans="1:6" ht="12.75">
      <c r="A3" s="43" t="s">
        <v>7</v>
      </c>
      <c r="B3" s="44" t="s">
        <v>0</v>
      </c>
      <c r="C3" s="45">
        <v>156595.861994</v>
      </c>
      <c r="D3" s="46">
        <v>147631.32963599998</v>
      </c>
      <c r="E3" s="46">
        <v>139904.05328300002</v>
      </c>
      <c r="F3" s="47">
        <v>131436.651517</v>
      </c>
    </row>
    <row r="4" spans="1:6" ht="12.75">
      <c r="A4" s="29" t="s">
        <v>6</v>
      </c>
      <c r="B4" s="31" t="s">
        <v>1</v>
      </c>
      <c r="C4" s="26">
        <v>147466.132511</v>
      </c>
      <c r="D4" s="27">
        <v>140052.326484</v>
      </c>
      <c r="E4" s="27">
        <v>131354.52488100002</v>
      </c>
      <c r="F4" s="28">
        <v>120529.537582</v>
      </c>
    </row>
    <row r="5" spans="1:6" ht="12.75">
      <c r="A5" s="29" t="s">
        <v>9</v>
      </c>
      <c r="B5" s="31" t="s">
        <v>2</v>
      </c>
      <c r="C5" s="26">
        <v>553698.352035</v>
      </c>
      <c r="D5" s="27">
        <v>530960.129566</v>
      </c>
      <c r="E5" s="27">
        <v>512511.242015</v>
      </c>
      <c r="F5" s="28">
        <v>491346.679747</v>
      </c>
    </row>
    <row r="6" spans="1:6" ht="12.75">
      <c r="A6" s="29" t="s">
        <v>8</v>
      </c>
      <c r="B6" s="31" t="s">
        <v>3</v>
      </c>
      <c r="C6" s="26">
        <v>527496.259228</v>
      </c>
      <c r="D6" s="27">
        <v>510057.392379</v>
      </c>
      <c r="E6" s="27">
        <v>488657.928107</v>
      </c>
      <c r="F6" s="28">
        <v>445581.57184</v>
      </c>
    </row>
    <row r="7" spans="1:6" ht="12.75">
      <c r="A7" s="29"/>
      <c r="B7" s="31" t="s">
        <v>4</v>
      </c>
      <c r="C7" s="26">
        <v>397102.490041</v>
      </c>
      <c r="D7" s="27">
        <v>383328.79993</v>
      </c>
      <c r="E7" s="27">
        <v>372607.188732</v>
      </c>
      <c r="F7" s="28">
        <v>359910.02823</v>
      </c>
    </row>
    <row r="8" spans="1:6" ht="12.75">
      <c r="A8" s="38"/>
      <c r="B8" s="39" t="s">
        <v>5</v>
      </c>
      <c r="C8" s="48">
        <v>380030.126717</v>
      </c>
      <c r="D8" s="49">
        <v>370005.065895</v>
      </c>
      <c r="E8" s="49">
        <v>357303.403226</v>
      </c>
      <c r="F8" s="50">
        <v>325052.034258</v>
      </c>
    </row>
    <row r="9" spans="1:6" ht="12.75">
      <c r="A9" s="29"/>
      <c r="B9" s="31"/>
      <c r="C9" s="29"/>
      <c r="D9" s="30"/>
      <c r="E9" s="30"/>
      <c r="F9" s="31"/>
    </row>
    <row r="10" spans="1:6" ht="12.75">
      <c r="A10" s="29" t="s">
        <v>14</v>
      </c>
      <c r="B10" s="31" t="s">
        <v>10</v>
      </c>
      <c r="C10" s="32">
        <f>C4/C6</f>
        <v>0.2795586318030374</v>
      </c>
      <c r="D10" s="33">
        <f>D4/D6</f>
        <v>0.27458150509449647</v>
      </c>
      <c r="E10" s="33">
        <f>E4/E6</f>
        <v>0.2688066995860501</v>
      </c>
      <c r="F10" s="34">
        <f>F4/F6</f>
        <v>0.27049937699236787</v>
      </c>
    </row>
    <row r="11" spans="1:6" ht="12.75">
      <c r="A11" s="29" t="s">
        <v>15</v>
      </c>
      <c r="B11" s="31" t="s">
        <v>11</v>
      </c>
      <c r="C11" s="32">
        <f>C3/C5</f>
        <v>0.28281800265156176</v>
      </c>
      <c r="D11" s="33">
        <f>D3/D5</f>
        <v>0.27804598013163806</v>
      </c>
      <c r="E11" s="33">
        <f>E3/E5</f>
        <v>0.2729775306644012</v>
      </c>
      <c r="F11" s="34">
        <f>F3/F5</f>
        <v>0.26750287919861027</v>
      </c>
    </row>
    <row r="12" spans="1:6" ht="12.75">
      <c r="A12" s="29" t="s">
        <v>16</v>
      </c>
      <c r="B12" s="31" t="s">
        <v>12</v>
      </c>
      <c r="C12" s="32">
        <f>C10-C11</f>
        <v>-0.0032593708485243456</v>
      </c>
      <c r="D12" s="33">
        <f>D10-D11</f>
        <v>-0.00346447503714159</v>
      </c>
      <c r="E12" s="33">
        <f>E10-E11</f>
        <v>-0.004170831078351145</v>
      </c>
      <c r="F12" s="34">
        <f>F10-F11</f>
        <v>0.002996497793757602</v>
      </c>
    </row>
    <row r="13" spans="1:6" ht="12.75">
      <c r="A13" s="38"/>
      <c r="B13" s="39" t="s">
        <v>13</v>
      </c>
      <c r="C13" s="35">
        <f>C12*C6</f>
        <v>-1719.3059300333844</v>
      </c>
      <c r="D13" s="36">
        <f>D12*D6</f>
        <v>-1767.0811034065787</v>
      </c>
      <c r="E13" s="36">
        <f>E12*E6</f>
        <v>-2038.1096732313551</v>
      </c>
      <c r="F13" s="37">
        <f>F12*F6</f>
        <v>1335.1841969576044</v>
      </c>
    </row>
    <row r="14" spans="3:4" ht="12.75">
      <c r="C14" s="2"/>
      <c r="D14" s="2"/>
    </row>
    <row r="15" ht="12.75">
      <c r="C15" t="s">
        <v>46</v>
      </c>
    </row>
    <row r="16" ht="12.75">
      <c r="C16" s="51" t="s">
        <v>45</v>
      </c>
    </row>
    <row r="17" spans="5:6" ht="12.75">
      <c r="E17" s="8"/>
      <c r="F17" s="8"/>
    </row>
    <row r="21" spans="5:6" ht="12.75">
      <c r="E21" s="8"/>
      <c r="F21" s="8"/>
    </row>
    <row r="22" ht="12.75">
      <c r="E22" s="2"/>
    </row>
  </sheetData>
  <hyperlinks>
    <hyperlink ref="C16" r:id="rId1" display="http://www.gasgovernance.co.uk/sites/default/files/0228BGTRepresentation.pdf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3" width="12.140625" style="4" bestFit="1" customWidth="1"/>
    <col min="4" max="5" width="16.00390625" style="4" bestFit="1" customWidth="1"/>
    <col min="6" max="16384" width="9.140625" style="4" customWidth="1"/>
  </cols>
  <sheetData>
    <row r="1" spans="1:6" ht="11.25">
      <c r="A1" s="20" t="s">
        <v>17</v>
      </c>
      <c r="B1" s="21"/>
      <c r="C1" s="21" t="s">
        <v>18</v>
      </c>
      <c r="D1" s="21" t="s">
        <v>19</v>
      </c>
      <c r="E1" s="21" t="s">
        <v>20</v>
      </c>
      <c r="F1" s="22" t="s">
        <v>21</v>
      </c>
    </row>
    <row r="2" spans="1:6" ht="11.25">
      <c r="A2" s="10">
        <v>2006</v>
      </c>
      <c r="B2" s="11" t="s">
        <v>22</v>
      </c>
      <c r="C2" s="12">
        <v>20779713</v>
      </c>
      <c r="D2" s="12">
        <v>401504.955422</v>
      </c>
      <c r="E2" s="12">
        <v>394536.483426</v>
      </c>
      <c r="F2" s="13">
        <f aca="true" t="shared" si="0" ref="F2:F8">(E2-D2)/D2</f>
        <v>-0.017355880424130395</v>
      </c>
    </row>
    <row r="3" spans="1:6" ht="11.25">
      <c r="A3" s="14"/>
      <c r="B3" s="3" t="s">
        <v>23</v>
      </c>
      <c r="C3" s="5">
        <v>401454</v>
      </c>
      <c r="D3" s="5">
        <v>153790.70608</v>
      </c>
      <c r="E3" s="5">
        <v>149692.218041</v>
      </c>
      <c r="F3" s="15">
        <f t="shared" si="0"/>
        <v>-0.026649777112461113</v>
      </c>
    </row>
    <row r="4" spans="1:6" ht="11.25">
      <c r="A4" s="14"/>
      <c r="B4" s="3" t="s">
        <v>24</v>
      </c>
      <c r="C4" s="5">
        <v>27220</v>
      </c>
      <c r="D4" s="5">
        <v>1361.377841</v>
      </c>
      <c r="E4" s="5">
        <v>2910.989143</v>
      </c>
      <c r="F4" s="15">
        <f t="shared" si="0"/>
        <v>1.138266875903998</v>
      </c>
    </row>
    <row r="5" spans="1:6" ht="11.25">
      <c r="A5" s="14"/>
      <c r="B5" s="3" t="s">
        <v>25</v>
      </c>
      <c r="C5" s="5">
        <v>72634</v>
      </c>
      <c r="D5" s="5">
        <v>9644.57623</v>
      </c>
      <c r="E5" s="5">
        <v>2801.908385</v>
      </c>
      <c r="F5" s="15">
        <f t="shared" si="0"/>
        <v>-0.7094835150678258</v>
      </c>
    </row>
    <row r="6" spans="1:6" ht="11.25">
      <c r="A6" s="14"/>
      <c r="B6" s="3" t="s">
        <v>26</v>
      </c>
      <c r="C6" s="5">
        <f>C2</f>
        <v>20779713</v>
      </c>
      <c r="D6" s="5">
        <f>D2</f>
        <v>401504.955422</v>
      </c>
      <c r="E6" s="5">
        <f>E2</f>
        <v>394536.483426</v>
      </c>
      <c r="F6" s="15">
        <f t="shared" si="0"/>
        <v>-0.017355880424130395</v>
      </c>
    </row>
    <row r="7" spans="1:6" ht="11.25">
      <c r="A7" s="14"/>
      <c r="B7" s="3" t="s">
        <v>27</v>
      </c>
      <c r="C7" s="5">
        <f>C3+C4+C5</f>
        <v>501308</v>
      </c>
      <c r="D7" s="5">
        <f>D3+D4+D5</f>
        <v>164796.66015100002</v>
      </c>
      <c r="E7" s="5">
        <f>E3+E4+E5</f>
        <v>155405.115569</v>
      </c>
      <c r="F7" s="15">
        <f t="shared" si="0"/>
        <v>-0.056988682740261476</v>
      </c>
    </row>
    <row r="8" spans="1:6" ht="11.25">
      <c r="A8" s="16"/>
      <c r="B8" s="17" t="s">
        <v>28</v>
      </c>
      <c r="C8" s="18">
        <v>21281021</v>
      </c>
      <c r="D8" s="18">
        <v>566301.615573</v>
      </c>
      <c r="E8" s="18">
        <v>549941.598995</v>
      </c>
      <c r="F8" s="19">
        <f t="shared" si="0"/>
        <v>-0.028889228157059927</v>
      </c>
    </row>
    <row r="9" spans="1:6" ht="11.25">
      <c r="A9" s="10">
        <v>2007</v>
      </c>
      <c r="B9" s="11" t="s">
        <v>22</v>
      </c>
      <c r="C9" s="12">
        <v>20886744</v>
      </c>
      <c r="D9" s="12">
        <v>397102.490041</v>
      </c>
      <c r="E9" s="12">
        <v>380030.126717</v>
      </c>
      <c r="F9" s="13">
        <f aca="true" t="shared" si="1" ref="F9:F15">(E9-D9)/D9</f>
        <v>-0.04299233510783916</v>
      </c>
    </row>
    <row r="10" spans="1:6" ht="11.25">
      <c r="A10" s="14"/>
      <c r="B10" s="3" t="s">
        <v>23</v>
      </c>
      <c r="C10" s="5">
        <v>368975</v>
      </c>
      <c r="D10" s="5">
        <v>146904.609363</v>
      </c>
      <c r="E10" s="5">
        <v>139754.796634</v>
      </c>
      <c r="F10" s="15">
        <f t="shared" si="1"/>
        <v>-0.048669764413810004</v>
      </c>
    </row>
    <row r="11" spans="1:6" ht="11.25">
      <c r="A11" s="14"/>
      <c r="B11" s="3" t="s">
        <v>24</v>
      </c>
      <c r="C11" s="5">
        <v>40596</v>
      </c>
      <c r="D11" s="5">
        <v>1849.633525</v>
      </c>
      <c r="E11" s="5">
        <v>5084.0675</v>
      </c>
      <c r="F11" s="15">
        <f t="shared" si="1"/>
        <v>1.7486890950465444</v>
      </c>
    </row>
    <row r="12" spans="1:6" ht="11.25">
      <c r="A12" s="14"/>
      <c r="B12" s="3" t="s">
        <v>25</v>
      </c>
      <c r="C12" s="5">
        <v>60325</v>
      </c>
      <c r="D12" s="5">
        <v>7841.619106</v>
      </c>
      <c r="E12" s="5">
        <v>2627.268377</v>
      </c>
      <c r="F12" s="15">
        <f t="shared" si="1"/>
        <v>-0.6649584299510606</v>
      </c>
    </row>
    <row r="13" spans="1:6" ht="11.25">
      <c r="A13" s="14"/>
      <c r="B13" s="3" t="s">
        <v>26</v>
      </c>
      <c r="C13" s="5">
        <f>C9</f>
        <v>20886744</v>
      </c>
      <c r="D13" s="5">
        <f>D9</f>
        <v>397102.490041</v>
      </c>
      <c r="E13" s="5">
        <f>E9</f>
        <v>380030.126717</v>
      </c>
      <c r="F13" s="15">
        <f t="shared" si="1"/>
        <v>-0.04299233510783916</v>
      </c>
    </row>
    <row r="14" spans="1:6" ht="11.25">
      <c r="A14" s="14"/>
      <c r="B14" s="3" t="s">
        <v>27</v>
      </c>
      <c r="C14" s="5">
        <f>C10+C11+C12</f>
        <v>469896</v>
      </c>
      <c r="D14" s="5">
        <f>D10+D11+D12</f>
        <v>156595.861994</v>
      </c>
      <c r="E14" s="5">
        <f>E10+E11+E12</f>
        <v>147466.132511</v>
      </c>
      <c r="F14" s="15">
        <f t="shared" si="1"/>
        <v>-0.058301217968006136</v>
      </c>
    </row>
    <row r="15" spans="1:6" ht="11.25">
      <c r="A15" s="16"/>
      <c r="B15" s="17" t="s">
        <v>28</v>
      </c>
      <c r="C15" s="18">
        <v>21356640</v>
      </c>
      <c r="D15" s="18">
        <v>553698.352035</v>
      </c>
      <c r="E15" s="18">
        <v>527496.259228</v>
      </c>
      <c r="F15" s="19">
        <f t="shared" si="1"/>
        <v>-0.04732196278117831</v>
      </c>
    </row>
    <row r="16" spans="1:6" ht="11.25">
      <c r="A16" s="10">
        <v>2008</v>
      </c>
      <c r="B16" s="11" t="s">
        <v>22</v>
      </c>
      <c r="C16" s="12">
        <v>21015967</v>
      </c>
      <c r="D16" s="12">
        <v>383328.79993</v>
      </c>
      <c r="E16" s="12">
        <v>370005.065895</v>
      </c>
      <c r="F16" s="13">
        <f aca="true" t="shared" si="2" ref="F16:F22">(E16-D16)/D16</f>
        <v>-0.03475797810504463</v>
      </c>
    </row>
    <row r="17" spans="1:6" ht="11.25">
      <c r="A17" s="14"/>
      <c r="B17" s="3" t="s">
        <v>23</v>
      </c>
      <c r="C17" s="5">
        <v>354486</v>
      </c>
      <c r="D17" s="5">
        <v>139013.866173</v>
      </c>
      <c r="E17" s="5">
        <v>134826.587213</v>
      </c>
      <c r="F17" s="15">
        <f t="shared" si="2"/>
        <v>-0.03012130426463365</v>
      </c>
    </row>
    <row r="18" spans="1:6" ht="11.25">
      <c r="A18" s="14"/>
      <c r="B18" s="3" t="s">
        <v>24</v>
      </c>
      <c r="C18" s="5">
        <v>24942</v>
      </c>
      <c r="D18" s="5">
        <v>1325.300168</v>
      </c>
      <c r="E18" s="5">
        <v>2899.426777</v>
      </c>
      <c r="F18" s="15">
        <f t="shared" si="2"/>
        <v>1.1877510069100061</v>
      </c>
    </row>
    <row r="19" spans="1:6" ht="11.25">
      <c r="A19" s="14"/>
      <c r="B19" s="3" t="s">
        <v>25</v>
      </c>
      <c r="C19" s="5">
        <v>54964</v>
      </c>
      <c r="D19" s="5">
        <v>7292.163295</v>
      </c>
      <c r="E19" s="5">
        <v>2326.312494</v>
      </c>
      <c r="F19" s="15">
        <f t="shared" si="2"/>
        <v>-0.6809845857956751</v>
      </c>
    </row>
    <row r="20" spans="1:6" ht="11.25">
      <c r="A20" s="14"/>
      <c r="B20" s="3" t="s">
        <v>26</v>
      </c>
      <c r="C20" s="5">
        <f>C16</f>
        <v>21015967</v>
      </c>
      <c r="D20" s="5">
        <f>D16</f>
        <v>383328.79993</v>
      </c>
      <c r="E20" s="5">
        <f>E16</f>
        <v>370005.065895</v>
      </c>
      <c r="F20" s="15">
        <f t="shared" si="2"/>
        <v>-0.03475797810504463</v>
      </c>
    </row>
    <row r="21" spans="1:6" ht="11.25">
      <c r="A21" s="14"/>
      <c r="B21" s="3" t="s">
        <v>27</v>
      </c>
      <c r="C21" s="5">
        <f>C17+C18+C19</f>
        <v>434392</v>
      </c>
      <c r="D21" s="5">
        <f>D17+D18+D19</f>
        <v>147631.32963599998</v>
      </c>
      <c r="E21" s="5">
        <f>E17+E18+E19</f>
        <v>140052.326484</v>
      </c>
      <c r="F21" s="15">
        <f t="shared" si="2"/>
        <v>-0.051337362947870155</v>
      </c>
    </row>
    <row r="22" spans="1:6" ht="11.25">
      <c r="A22" s="16"/>
      <c r="B22" s="17" t="s">
        <v>28</v>
      </c>
      <c r="C22" s="18">
        <v>21450359</v>
      </c>
      <c r="D22" s="18">
        <v>530960.129566</v>
      </c>
      <c r="E22" s="18">
        <v>510057.392379</v>
      </c>
      <c r="F22" s="19">
        <f t="shared" si="2"/>
        <v>-0.03936780941364762</v>
      </c>
    </row>
    <row r="23" spans="1:6" ht="11.25">
      <c r="A23" s="10">
        <v>2009</v>
      </c>
      <c r="B23" s="11" t="s">
        <v>22</v>
      </c>
      <c r="C23" s="12">
        <v>21095252</v>
      </c>
      <c r="D23" s="12">
        <v>372607.188732</v>
      </c>
      <c r="E23" s="12">
        <v>357303.403226</v>
      </c>
      <c r="F23" s="13">
        <f aca="true" t="shared" si="3" ref="F23:F29">(E23-D23)/D23</f>
        <v>-0.041072169214124654</v>
      </c>
    </row>
    <row r="24" spans="1:6" ht="11.25">
      <c r="A24" s="14"/>
      <c r="B24" s="3" t="s">
        <v>23</v>
      </c>
      <c r="C24" s="5">
        <v>327454</v>
      </c>
      <c r="D24" s="5">
        <v>132572.276611</v>
      </c>
      <c r="E24" s="5">
        <v>126336.039264</v>
      </c>
      <c r="F24" s="15">
        <f t="shared" si="3"/>
        <v>-0.047040282526781</v>
      </c>
    </row>
    <row r="25" spans="1:6" ht="11.25">
      <c r="A25" s="14"/>
      <c r="B25" s="3" t="s">
        <v>24</v>
      </c>
      <c r="C25" s="5">
        <v>23225</v>
      </c>
      <c r="D25" s="5">
        <v>1237.775321</v>
      </c>
      <c r="E25" s="5">
        <v>2697.441623</v>
      </c>
      <c r="F25" s="15">
        <f t="shared" si="3"/>
        <v>1.1792659598518527</v>
      </c>
    </row>
    <row r="26" spans="1:6" ht="11.25">
      <c r="A26" s="14"/>
      <c r="B26" s="3" t="s">
        <v>25</v>
      </c>
      <c r="C26" s="5">
        <v>51376</v>
      </c>
      <c r="D26" s="5">
        <v>6094.001351</v>
      </c>
      <c r="E26" s="5">
        <v>2321.043994</v>
      </c>
      <c r="F26" s="15">
        <f t="shared" si="3"/>
        <v>-0.6191264392123697</v>
      </c>
    </row>
    <row r="27" spans="1:6" ht="11.25">
      <c r="A27" s="14"/>
      <c r="B27" s="3" t="s">
        <v>26</v>
      </c>
      <c r="C27" s="5">
        <f>C23</f>
        <v>21095252</v>
      </c>
      <c r="D27" s="5">
        <f>D23</f>
        <v>372607.188732</v>
      </c>
      <c r="E27" s="5">
        <f>E23</f>
        <v>357303.403226</v>
      </c>
      <c r="F27" s="15">
        <f t="shared" si="3"/>
        <v>-0.041072169214124654</v>
      </c>
    </row>
    <row r="28" spans="1:6" ht="11.25">
      <c r="A28" s="14"/>
      <c r="B28" s="3" t="s">
        <v>27</v>
      </c>
      <c r="C28" s="5">
        <f>C24+C25+C26</f>
        <v>402055</v>
      </c>
      <c r="D28" s="5">
        <f>D24+D25+D26</f>
        <v>139904.05328300002</v>
      </c>
      <c r="E28" s="5">
        <f>E24+E25+E26</f>
        <v>131354.52488100002</v>
      </c>
      <c r="F28" s="15">
        <f t="shared" si="3"/>
        <v>-0.0611099407156266</v>
      </c>
    </row>
    <row r="29" spans="1:6" ht="11.25">
      <c r="A29" s="16"/>
      <c r="B29" s="17" t="s">
        <v>28</v>
      </c>
      <c r="C29" s="18">
        <v>21497307</v>
      </c>
      <c r="D29" s="18">
        <v>512511.242015</v>
      </c>
      <c r="E29" s="18">
        <v>488657.928107</v>
      </c>
      <c r="F29" s="19">
        <f t="shared" si="3"/>
        <v>-0.046542030598622226</v>
      </c>
    </row>
    <row r="30" spans="1:6" ht="11.25">
      <c r="A30" s="10">
        <v>2010</v>
      </c>
      <c r="B30" s="11" t="s">
        <v>22</v>
      </c>
      <c r="C30" s="12">
        <v>21165840</v>
      </c>
      <c r="D30" s="12">
        <v>359910028230</v>
      </c>
      <c r="E30" s="12">
        <v>325052034258</v>
      </c>
      <c r="F30" s="13">
        <f aca="true" t="shared" si="4" ref="F30:F36">(E30-D30)/D30</f>
        <v>-0.0968519664301325</v>
      </c>
    </row>
    <row r="31" spans="1:6" ht="11.25">
      <c r="A31" s="14"/>
      <c r="B31" s="3" t="s">
        <v>23</v>
      </c>
      <c r="C31" s="5">
        <v>297733</v>
      </c>
      <c r="D31" s="5">
        <v>124609069973</v>
      </c>
      <c r="E31" s="5">
        <v>115826240435</v>
      </c>
      <c r="F31" s="15">
        <f t="shared" si="4"/>
        <v>-0.07048306788505077</v>
      </c>
    </row>
    <row r="32" spans="1:6" ht="11.25">
      <c r="A32" s="14"/>
      <c r="B32" s="3" t="s">
        <v>24</v>
      </c>
      <c r="C32" s="5">
        <v>15745</v>
      </c>
      <c r="D32" s="5">
        <v>757157118</v>
      </c>
      <c r="E32" s="5">
        <v>2025680106</v>
      </c>
      <c r="F32" s="15">
        <f t="shared" si="4"/>
        <v>1.6753761641318943</v>
      </c>
    </row>
    <row r="33" spans="1:6" ht="11.25">
      <c r="A33" s="14"/>
      <c r="B33" s="3" t="s">
        <v>25</v>
      </c>
      <c r="C33" s="5">
        <v>52867</v>
      </c>
      <c r="D33" s="5">
        <v>6070424426</v>
      </c>
      <c r="E33" s="5">
        <v>2677617041</v>
      </c>
      <c r="F33" s="15">
        <f t="shared" si="4"/>
        <v>-0.5589077710066528</v>
      </c>
    </row>
    <row r="34" spans="1:6" ht="11.25">
      <c r="A34" s="14"/>
      <c r="B34" s="3" t="s">
        <v>26</v>
      </c>
      <c r="C34" s="5">
        <f>C30</f>
        <v>21165840</v>
      </c>
      <c r="D34" s="5">
        <f>D30</f>
        <v>359910028230</v>
      </c>
      <c r="E34" s="5">
        <f>E30</f>
        <v>325052034258</v>
      </c>
      <c r="F34" s="15">
        <f>(E34-D34)/D34</f>
        <v>-0.0968519664301325</v>
      </c>
    </row>
    <row r="35" spans="1:6" ht="11.25">
      <c r="A35" s="14"/>
      <c r="B35" s="3" t="s">
        <v>27</v>
      </c>
      <c r="C35" s="5">
        <f>C31+C32+C33</f>
        <v>366345</v>
      </c>
      <c r="D35" s="5">
        <f>D31+D32+D33</f>
        <v>131436651517</v>
      </c>
      <c r="E35" s="5">
        <f>E31+E32+E33</f>
        <v>120529537582</v>
      </c>
      <c r="F35" s="15">
        <f t="shared" si="4"/>
        <v>-0.0829838086189321</v>
      </c>
    </row>
    <row r="36" spans="1:6" ht="11.25">
      <c r="A36" s="16"/>
      <c r="B36" s="17" t="s">
        <v>28</v>
      </c>
      <c r="C36" s="18">
        <v>21532185</v>
      </c>
      <c r="D36" s="18">
        <v>491346679747</v>
      </c>
      <c r="E36" s="18">
        <v>445581571840</v>
      </c>
      <c r="F36" s="19">
        <f t="shared" si="4"/>
        <v>-0.09314219428645569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Jackson</dc:creator>
  <cp:keywords/>
  <dc:description/>
  <cp:lastModifiedBy>Matt Jackson</cp:lastModifiedBy>
  <dcterms:created xsi:type="dcterms:W3CDTF">2011-07-15T12:21:30Z</dcterms:created>
  <dcterms:modified xsi:type="dcterms:W3CDTF">2011-07-28T14:54:20Z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