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1200" windowHeight="22920" activeTab="0"/>
  </bookViews>
  <sheets>
    <sheet name="Credit vs. RAV" sheetId="1" r:id="rId1"/>
    <sheet name="GT RAVs" sheetId="2" r:id="rId2"/>
  </sheets>
  <definedNames/>
  <calcPr fullCalcOnLoad="1"/>
</workbook>
</file>

<file path=xl/sharedStrings.xml><?xml version="1.0" encoding="utf-8"?>
<sst xmlns="http://schemas.openxmlformats.org/spreadsheetml/2006/main" count="44" uniqueCount="39">
  <si>
    <t>Shipper ID</t>
  </si>
  <si>
    <t>IA Credit Value</t>
  </si>
  <si>
    <t>NGN</t>
  </si>
  <si>
    <t>WWU</t>
  </si>
  <si>
    <t>EoE</t>
  </si>
  <si>
    <t>London</t>
  </si>
  <si>
    <t>NW</t>
  </si>
  <si>
    <t>West Mids</t>
  </si>
  <si>
    <t>Northern</t>
  </si>
  <si>
    <t>Sco</t>
  </si>
  <si>
    <t>Southern</t>
  </si>
  <si>
    <t>%age diff on WWU</t>
  </si>
  <si>
    <t xml:space="preserve">NG  </t>
  </si>
  <si>
    <t>RAV alternative (V3.1.7)*</t>
  </si>
  <si>
    <t>*RAV based on Ofgem GD Annual Report 2008</t>
  </si>
  <si>
    <t>2% of RAV</t>
  </si>
  <si>
    <t>Totals**</t>
  </si>
  <si>
    <t>ScGN</t>
  </si>
  <si>
    <t>SoGN</t>
  </si>
  <si>
    <t>All GTs</t>
  </si>
  <si>
    <t>Shipper 1</t>
  </si>
  <si>
    <t>Shipper 2</t>
  </si>
  <si>
    <t>Shipper 3a</t>
  </si>
  <si>
    <t>Shipper 4</t>
  </si>
  <si>
    <t>Shipper 3b</t>
  </si>
  <si>
    <t>Shipper 5</t>
  </si>
  <si>
    <t>NG***</t>
  </si>
  <si>
    <t>***Includes an assumed £3.3bn for NG NTS</t>
  </si>
  <si>
    <t>NG NTS</t>
  </si>
  <si>
    <t>Mod 0375 - Examples of potential Impact</t>
  </si>
  <si>
    <t>5 "small" Shippers, accounting for approximately 1.5% of WWU market share</t>
  </si>
  <si>
    <t>RAV 31/03/2008</t>
  </si>
  <si>
    <t>x5 GTs</t>
  </si>
  <si>
    <t>**Based on the highest value for Ship3  (i.e. includes Shipper 3a not Shipper 3b)</t>
  </si>
  <si>
    <t>IA Score</t>
  </si>
  <si>
    <t>% applied to RAV</t>
  </si>
  <si>
    <t xml:space="preserve">Adjustment percentage  </t>
  </si>
  <si>
    <t xml:space="preserve">New maximum "%age of Transporter's Maximum Unsecured Credit Limit"  </t>
  </si>
  <si>
    <t>Current maximum "%age of Transporter's Maximum Unsecured Credit Limit" currently 20%
(based on an IA score of 10)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</si>
</sst>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0.0000000%"/>
  </numFmts>
  <fonts count="45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14" fontId="2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center"/>
    </xf>
    <xf numFmtId="164" fontId="3" fillId="0" borderId="0" xfId="0" applyNumberFormat="1" applyFont="1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 vertical="center"/>
    </xf>
    <xf numFmtId="9" fontId="0" fillId="0" borderId="0" xfId="0" applyNumberFormat="1" applyAlignment="1">
      <alignment horizontal="left" vertical="center"/>
    </xf>
    <xf numFmtId="10" fontId="42" fillId="33" borderId="11" xfId="0" applyNumberFormat="1" applyFont="1" applyFill="1" applyBorder="1" applyAlignment="1">
      <alignment horizontal="center" vertical="center"/>
    </xf>
    <xf numFmtId="9" fontId="43" fillId="34" borderId="11" xfId="0" applyNumberFormat="1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 val="0"/>
        <i val="0"/>
        <color theme="0"/>
      </font>
      <fill>
        <patternFill>
          <bgColor theme="4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3"/>
  <sheetViews>
    <sheetView showGridLines="0" tabSelected="1" zoomScale="310" zoomScaleNormal="310" workbookViewId="0" topLeftCell="A3">
      <selection activeCell="J23" sqref="J23"/>
    </sheetView>
  </sheetViews>
  <sheetFormatPr defaultColWidth="8.8515625" defaultRowHeight="15"/>
  <cols>
    <col min="1" max="1" width="5.00390625" style="0" customWidth="1"/>
    <col min="2" max="4" width="12.421875" style="8" customWidth="1"/>
    <col min="5" max="5" width="11.421875" style="0" customWidth="1"/>
    <col min="6" max="11" width="13.8515625" style="0" customWidth="1"/>
    <col min="12" max="12" width="2.421875" style="0" customWidth="1"/>
    <col min="13" max="13" width="8.8515625" style="0" customWidth="1"/>
    <col min="14" max="14" width="15.28125" style="0" hidden="1" customWidth="1"/>
  </cols>
  <sheetData>
    <row r="3" spans="2:4" ht="15">
      <c r="B3" s="19" t="s">
        <v>29</v>
      </c>
      <c r="C3" s="19"/>
      <c r="D3" s="19"/>
    </row>
    <row r="4" spans="2:4" ht="13.5">
      <c r="B4" s="14" t="s">
        <v>30</v>
      </c>
      <c r="C4" s="14"/>
      <c r="D4" s="14"/>
    </row>
    <row r="5" ht="6" customHeight="1"/>
    <row r="6" spans="2:11" ht="13.5">
      <c r="B6" s="33" t="s">
        <v>0</v>
      </c>
      <c r="C6" s="33" t="s">
        <v>34</v>
      </c>
      <c r="D6" s="33" t="s">
        <v>35</v>
      </c>
      <c r="E6" s="33" t="s">
        <v>1</v>
      </c>
      <c r="F6" s="34" t="s">
        <v>13</v>
      </c>
      <c r="G6" s="34"/>
      <c r="H6" s="34"/>
      <c r="I6" s="34"/>
      <c r="J6" s="34"/>
      <c r="K6" s="34"/>
    </row>
    <row r="7" spans="2:11" s="4" customFormat="1" ht="30" customHeight="1">
      <c r="B7" s="33"/>
      <c r="C7" s="33"/>
      <c r="D7" s="33"/>
      <c r="E7" s="33"/>
      <c r="F7" s="5" t="s">
        <v>3</v>
      </c>
      <c r="G7" s="9" t="s">
        <v>26</v>
      </c>
      <c r="H7" s="5" t="s">
        <v>2</v>
      </c>
      <c r="I7" s="5" t="s">
        <v>17</v>
      </c>
      <c r="J7" s="5" t="s">
        <v>18</v>
      </c>
      <c r="K7" s="5" t="s">
        <v>19</v>
      </c>
    </row>
    <row r="8" spans="1:14" ht="13.5">
      <c r="A8" s="12"/>
      <c r="B8" s="6" t="s">
        <v>20</v>
      </c>
      <c r="C8" s="6">
        <v>4</v>
      </c>
      <c r="D8" s="6">
        <v>13.33</v>
      </c>
      <c r="E8" s="2">
        <v>33500</v>
      </c>
      <c r="F8" s="2">
        <f aca="true" t="shared" si="0" ref="F8:F13">N8*$I$21</f>
        <v>240000</v>
      </c>
      <c r="G8" s="2">
        <f>F8*'GT RAVs'!$F$9</f>
        <v>1729380.5309734512</v>
      </c>
      <c r="H8" s="2">
        <f>F8*'GT RAVs'!$F$10</f>
        <v>262831.85840707965</v>
      </c>
      <c r="I8" s="2">
        <f>F8*'GT RAVs'!$F$11</f>
        <v>184955.75221238937</v>
      </c>
      <c r="J8" s="2">
        <f>F8*'GT RAVs'!$F$12</f>
        <v>435398.23008849553</v>
      </c>
      <c r="K8" s="2">
        <f aca="true" t="shared" si="1" ref="K8:K13">SUM(F8:J8)</f>
        <v>2852566.371681416</v>
      </c>
      <c r="N8" s="22">
        <v>4000000</v>
      </c>
    </row>
    <row r="9" spans="1:14" ht="13.5">
      <c r="A9" s="12"/>
      <c r="B9" s="6" t="s">
        <v>21</v>
      </c>
      <c r="C9" s="6">
        <v>7</v>
      </c>
      <c r="D9" s="6">
        <v>17</v>
      </c>
      <c r="E9" s="2">
        <v>20000</v>
      </c>
      <c r="F9" s="2">
        <f t="shared" si="0"/>
        <v>306000</v>
      </c>
      <c r="G9" s="2">
        <f>F9*'GT RAVs'!$F$9</f>
        <v>2204960.1769911502</v>
      </c>
      <c r="H9" s="2">
        <f>F9*'GT RAVs'!$F$10</f>
        <v>335110.61946902657</v>
      </c>
      <c r="I9" s="2">
        <f>F9*'GT RAVs'!$F$11</f>
        <v>235818.58407079644</v>
      </c>
      <c r="J9" s="2">
        <f>F9*'GT RAVs'!$F$12</f>
        <v>555132.7433628319</v>
      </c>
      <c r="K9" s="2">
        <f t="shared" si="1"/>
        <v>3637022.1238938053</v>
      </c>
      <c r="N9" s="22">
        <v>5100000</v>
      </c>
    </row>
    <row r="10" spans="1:14" ht="13.5">
      <c r="A10" s="12"/>
      <c r="B10" s="6" t="s">
        <v>22</v>
      </c>
      <c r="C10" s="6">
        <v>5</v>
      </c>
      <c r="D10" s="6">
        <v>15</v>
      </c>
      <c r="E10" s="2">
        <v>94000</v>
      </c>
      <c r="F10" s="2">
        <f t="shared" si="0"/>
        <v>270000</v>
      </c>
      <c r="G10" s="2">
        <f>F10*'GT RAVs'!$F$9</f>
        <v>1945553.0973451326</v>
      </c>
      <c r="H10" s="2">
        <f>F10*'GT RAVs'!$F$10</f>
        <v>295685.8407079646</v>
      </c>
      <c r="I10" s="2">
        <f>F10*'GT RAVs'!$F$11</f>
        <v>208075.22123893804</v>
      </c>
      <c r="J10" s="2">
        <f>F10*'GT RAVs'!$F$12</f>
        <v>489823.0088495575</v>
      </c>
      <c r="K10" s="2">
        <f t="shared" si="1"/>
        <v>3209137.1681415928</v>
      </c>
      <c r="N10" s="22">
        <v>4500000</v>
      </c>
    </row>
    <row r="11" spans="1:14" ht="13.5">
      <c r="A11" s="12"/>
      <c r="B11" s="6" t="s">
        <v>24</v>
      </c>
      <c r="C11" s="6">
        <v>5</v>
      </c>
      <c r="D11" s="6">
        <v>15</v>
      </c>
      <c r="E11" s="2">
        <v>375000</v>
      </c>
      <c r="F11" s="2">
        <f t="shared" si="0"/>
        <v>270000</v>
      </c>
      <c r="G11" s="2">
        <f>F11*'GT RAVs'!$F$9</f>
        <v>1945553.0973451326</v>
      </c>
      <c r="H11" s="2">
        <f>F11*'GT RAVs'!$F$10</f>
        <v>295685.8407079646</v>
      </c>
      <c r="I11" s="2">
        <f>F11*'GT RAVs'!$F$11</f>
        <v>208075.22123893804</v>
      </c>
      <c r="J11" s="2">
        <f>F11*'GT RAVs'!$F$12</f>
        <v>489823.0088495575</v>
      </c>
      <c r="K11" s="2">
        <f t="shared" si="1"/>
        <v>3209137.1681415928</v>
      </c>
      <c r="N11" s="22">
        <v>4500000</v>
      </c>
    </row>
    <row r="12" spans="1:14" ht="13.5">
      <c r="A12" s="12"/>
      <c r="B12" s="6" t="s">
        <v>23</v>
      </c>
      <c r="C12" s="6">
        <v>10</v>
      </c>
      <c r="D12" s="6">
        <v>20</v>
      </c>
      <c r="E12" s="2">
        <v>750000</v>
      </c>
      <c r="F12" s="2">
        <f t="shared" si="0"/>
        <v>360000</v>
      </c>
      <c r="G12" s="2">
        <f>F12*'GT RAVs'!$F$9</f>
        <v>2594070.796460177</v>
      </c>
      <c r="H12" s="2">
        <f>F12*'GT RAVs'!$F$10</f>
        <v>394247.7876106195</v>
      </c>
      <c r="I12" s="2">
        <f>F12*'GT RAVs'!$F$11</f>
        <v>277433.62831858406</v>
      </c>
      <c r="J12" s="2">
        <f>F12*'GT RAVs'!$F$12</f>
        <v>653097.3451327434</v>
      </c>
      <c r="K12" s="2">
        <f t="shared" si="1"/>
        <v>4278849.557522124</v>
      </c>
      <c r="N12" s="22">
        <v>6000000</v>
      </c>
    </row>
    <row r="13" spans="1:14" ht="13.5">
      <c r="A13" s="12"/>
      <c r="B13" s="6" t="s">
        <v>25</v>
      </c>
      <c r="C13" s="6">
        <v>7</v>
      </c>
      <c r="D13" s="6">
        <v>17</v>
      </c>
      <c r="E13" s="2">
        <v>770000</v>
      </c>
      <c r="F13" s="2">
        <f t="shared" si="0"/>
        <v>306000</v>
      </c>
      <c r="G13" s="2">
        <f>F13*'GT RAVs'!$F$9</f>
        <v>2204960.1769911502</v>
      </c>
      <c r="H13" s="2">
        <f>F13*'GT RAVs'!$F$10</f>
        <v>335110.61946902657</v>
      </c>
      <c r="I13" s="2">
        <f>F13*'GT RAVs'!$F$11</f>
        <v>235818.58407079644</v>
      </c>
      <c r="J13" s="2">
        <f>F13*'GT RAVs'!$F$12</f>
        <v>555132.7433628319</v>
      </c>
      <c r="K13" s="2">
        <f t="shared" si="1"/>
        <v>3637022.1238938053</v>
      </c>
      <c r="N13" s="22">
        <v>5100000</v>
      </c>
    </row>
    <row r="14" spans="1:14" ht="13.5">
      <c r="A14" s="12"/>
      <c r="B14" s="7" t="s">
        <v>16</v>
      </c>
      <c r="C14" s="7"/>
      <c r="D14" s="7"/>
      <c r="E14" s="3">
        <f>SUM(E8:E13)-E10</f>
        <v>1948500</v>
      </c>
      <c r="F14" s="3">
        <f aca="true" t="shared" si="2" ref="F14:K14">SUM(F8:F13)-F10</f>
        <v>1482000</v>
      </c>
      <c r="G14" s="3">
        <f t="shared" si="2"/>
        <v>10678924.77876106</v>
      </c>
      <c r="H14" s="3">
        <f t="shared" si="2"/>
        <v>1622986.725663717</v>
      </c>
      <c r="I14" s="3">
        <f t="shared" si="2"/>
        <v>1142101.7699115044</v>
      </c>
      <c r="J14" s="3">
        <f t="shared" si="2"/>
        <v>2688584.0707964604</v>
      </c>
      <c r="K14" s="3">
        <f t="shared" si="2"/>
        <v>17614597.345132742</v>
      </c>
      <c r="L14" s="20">
        <f>K14-F14-G14-H14-I14-J14</f>
        <v>0</v>
      </c>
      <c r="N14" s="23"/>
    </row>
    <row r="15" ht="5.25" customHeight="1">
      <c r="A15" s="12"/>
    </row>
    <row r="16" spans="1:11" ht="13.5">
      <c r="A16" s="13"/>
      <c r="B16" s="7" t="s">
        <v>32</v>
      </c>
      <c r="C16" s="7"/>
      <c r="D16" s="7"/>
      <c r="E16" s="2">
        <f>5*E14</f>
        <v>9742500</v>
      </c>
      <c r="K16" s="12">
        <f>K14/E16</f>
        <v>1.8080161503857062</v>
      </c>
    </row>
    <row r="17" ht="6" customHeight="1"/>
    <row r="18" spans="2:4" ht="13.5">
      <c r="B18" s="10" t="s">
        <v>14</v>
      </c>
      <c r="C18" s="10"/>
      <c r="D18" s="10"/>
    </row>
    <row r="19" spans="2:4" ht="13.5">
      <c r="B19" s="10" t="s">
        <v>33</v>
      </c>
      <c r="C19" s="10"/>
      <c r="D19" s="10"/>
    </row>
    <row r="20" spans="2:14" ht="13.5">
      <c r="B20" s="11" t="s">
        <v>27</v>
      </c>
      <c r="C20" s="11"/>
      <c r="D20" s="11"/>
      <c r="N20" s="21">
        <v>0.2</v>
      </c>
    </row>
    <row r="21" spans="8:14" ht="24" customHeight="1">
      <c r="H21" s="24" t="s">
        <v>36</v>
      </c>
      <c r="I21" s="25">
        <f>N21/100</f>
        <v>0.06</v>
      </c>
      <c r="N21">
        <v>6</v>
      </c>
    </row>
    <row r="22" spans="7:8" ht="15" thickBot="1">
      <c r="G22" s="30"/>
      <c r="H22" s="30"/>
    </row>
    <row r="23" spans="3:9" ht="63" customHeight="1" thickBot="1">
      <c r="C23" s="31" t="s">
        <v>38</v>
      </c>
      <c r="D23" s="32"/>
      <c r="E23" s="32"/>
      <c r="F23" s="27">
        <v>0.2</v>
      </c>
      <c r="G23" s="28" t="s">
        <v>37</v>
      </c>
      <c r="H23" s="29"/>
      <c r="I23" s="26">
        <f>I21*N20</f>
        <v>0.012</v>
      </c>
    </row>
  </sheetData>
  <sheetProtection/>
  <mergeCells count="8">
    <mergeCell ref="G23:H23"/>
    <mergeCell ref="G22:H22"/>
    <mergeCell ref="C23:E23"/>
    <mergeCell ref="B6:B7"/>
    <mergeCell ref="E6:E7"/>
    <mergeCell ref="F6:K6"/>
    <mergeCell ref="C6:C7"/>
    <mergeCell ref="D6:D7"/>
  </mergeCells>
  <conditionalFormatting sqref="E8:E13">
    <cfRule type="cellIs" priority="19" dxfId="2" operator="lessThan">
      <formula>'Credit vs. RAV'!$F$8</formula>
    </cfRule>
  </conditionalFormatting>
  <conditionalFormatting sqref="G8">
    <cfRule type="cellIs" priority="11" dxfId="3" operator="lessThan">
      <formula>'Credit vs. RAV'!$E$8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G14"/>
  <sheetViews>
    <sheetView workbookViewId="0" topLeftCell="A1">
      <selection activeCell="A9" sqref="A9"/>
    </sheetView>
  </sheetViews>
  <sheetFormatPr defaultColWidth="8.8515625" defaultRowHeight="15"/>
  <cols>
    <col min="1" max="1" width="8.8515625" style="0" customWidth="1"/>
    <col min="2" max="2" width="13.140625" style="0" customWidth="1"/>
    <col min="3" max="3" width="19.00390625" style="0" customWidth="1"/>
    <col min="4" max="4" width="17.140625" style="0" customWidth="1"/>
    <col min="5" max="5" width="8.8515625" style="0" customWidth="1"/>
    <col min="6" max="6" width="17.28125" style="0" customWidth="1"/>
    <col min="7" max="7" width="19.8515625" style="0" customWidth="1"/>
    <col min="8" max="8" width="11.00390625" style="0" bestFit="1" customWidth="1"/>
  </cols>
  <sheetData>
    <row r="4" ht="13.5">
      <c r="C4" s="15" t="s">
        <v>31</v>
      </c>
    </row>
    <row r="5" spans="2:3" ht="13.5">
      <c r="B5" s="16" t="s">
        <v>28</v>
      </c>
      <c r="C5" s="2">
        <v>3300000000</v>
      </c>
    </row>
    <row r="6" spans="2:4" ht="13.5">
      <c r="B6" s="16" t="s">
        <v>4</v>
      </c>
      <c r="C6" s="2">
        <v>2387000000</v>
      </c>
      <c r="D6" s="1"/>
    </row>
    <row r="7" spans="2:4" ht="13.5">
      <c r="B7" s="16" t="s">
        <v>5</v>
      </c>
      <c r="C7" s="2">
        <v>1352000000</v>
      </c>
      <c r="D7" s="1"/>
    </row>
    <row r="8" spans="2:7" ht="13.5">
      <c r="B8" s="16" t="s">
        <v>6</v>
      </c>
      <c r="C8" s="2">
        <v>1539000000</v>
      </c>
      <c r="D8" s="1"/>
      <c r="F8" s="17" t="s">
        <v>11</v>
      </c>
      <c r="G8" s="18" t="s">
        <v>15</v>
      </c>
    </row>
    <row r="9" spans="2:7" ht="13.5">
      <c r="B9" s="16" t="s">
        <v>7</v>
      </c>
      <c r="C9" s="2">
        <v>1193000000</v>
      </c>
      <c r="D9" s="1">
        <f>SUM(C5:C9)</f>
        <v>9771000000</v>
      </c>
      <c r="E9" s="17" t="s">
        <v>12</v>
      </c>
      <c r="F9" s="18">
        <f>(D9/$D$13)</f>
        <v>7.20575221238938</v>
      </c>
      <c r="G9" s="1">
        <f>D9*0.02</f>
        <v>195420000</v>
      </c>
    </row>
    <row r="10" spans="2:7" ht="13.5">
      <c r="B10" s="16" t="s">
        <v>8</v>
      </c>
      <c r="C10" s="2">
        <v>1485000000</v>
      </c>
      <c r="D10" s="1">
        <f>C10</f>
        <v>1485000000</v>
      </c>
      <c r="E10" s="17" t="s">
        <v>2</v>
      </c>
      <c r="F10" s="18">
        <f>(D10/$D$13)</f>
        <v>1.095132743362832</v>
      </c>
      <c r="G10" s="1">
        <f>D10*0.02</f>
        <v>29700000</v>
      </c>
    </row>
    <row r="11" spans="2:7" ht="13.5">
      <c r="B11" s="16" t="s">
        <v>9</v>
      </c>
      <c r="C11" s="2">
        <v>1045000000</v>
      </c>
      <c r="D11" s="1">
        <f>C11</f>
        <v>1045000000</v>
      </c>
      <c r="E11" s="17" t="s">
        <v>17</v>
      </c>
      <c r="F11" s="18">
        <f>(D11/$D$13)</f>
        <v>0.7706489675516224</v>
      </c>
      <c r="G11" s="1">
        <f>D11*0.02</f>
        <v>20900000</v>
      </c>
    </row>
    <row r="12" spans="2:7" ht="13.5">
      <c r="B12" s="16" t="s">
        <v>10</v>
      </c>
      <c r="C12" s="2">
        <v>2460000000</v>
      </c>
      <c r="D12" s="1">
        <f>C12</f>
        <v>2460000000</v>
      </c>
      <c r="E12" s="17" t="s">
        <v>18</v>
      </c>
      <c r="F12" s="18">
        <f>(D12/$D$13)</f>
        <v>1.8141592920353982</v>
      </c>
      <c r="G12" s="1">
        <f>D12*0.02</f>
        <v>49200000</v>
      </c>
    </row>
    <row r="13" spans="2:7" ht="13.5">
      <c r="B13" s="16" t="s">
        <v>3</v>
      </c>
      <c r="C13" s="2">
        <v>1356000000</v>
      </c>
      <c r="D13" s="1">
        <f>C13</f>
        <v>1356000000</v>
      </c>
      <c r="E13" s="17" t="s">
        <v>3</v>
      </c>
      <c r="F13" s="18">
        <f>(D13/$D$13)</f>
        <v>1</v>
      </c>
      <c r="G13" s="1">
        <f>D13*0.02</f>
        <v>27120000</v>
      </c>
    </row>
    <row r="14" spans="2:3" ht="13.5">
      <c r="B14" s="16"/>
      <c r="C14" s="2">
        <f>SUM(C6:C13)</f>
        <v>12817000000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Wales and West Utilities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Simon.Trivella</dc:creator>
  <cp:keywords/>
  <dc:description/>
  <cp:lastModifiedBy>Tim Davis</cp:lastModifiedBy>
  <cp:lastPrinted>2011-05-05T10:38:27Z</cp:lastPrinted>
  <dcterms:created xsi:type="dcterms:W3CDTF">2011-05-04T12:44:37Z</dcterms:created>
  <dcterms:modified xsi:type="dcterms:W3CDTF">2011-06-30T12:38:09Z</dcterms:modified>
  <cp:category/>
  <cp:version/>
  <cp:contentType/>
  <cp:contentStatus/>
</cp:coreProperties>
</file>