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7795" windowHeight="14310" activeTab="0"/>
  </bookViews>
  <sheets>
    <sheet name="Mod 186 Report" sheetId="1" r:id="rId1"/>
    <sheet name="Jan 14 v Oct 13" sheetId="2" r:id="rId2"/>
  </sheets>
  <externalReferences>
    <externalReference r:id="rId5"/>
    <externalReference r:id="rId6"/>
  </externalReferences>
  <definedNames>
    <definedName name="BaseRPI">#REF!</definedName>
    <definedName name="_xlnm.Print_Area" localSheetId="0">'Mod 186 Report'!$A$1:$I$95</definedName>
    <definedName name="RPI">#REF!</definedName>
  </definedNames>
  <calcPr fullCalcOnLoad="1"/>
</workbook>
</file>

<file path=xl/sharedStrings.xml><?xml version="1.0" encoding="utf-8"?>
<sst xmlns="http://schemas.openxmlformats.org/spreadsheetml/2006/main" count="321" uniqueCount="224">
  <si>
    <t>Draft Mod 186 GDN revenue template</t>
  </si>
  <si>
    <t>Company name:</t>
  </si>
  <si>
    <t>Wales &amp; West Utilities Ltd</t>
  </si>
  <si>
    <t>Network:</t>
  </si>
  <si>
    <t>Wales &amp; West Utilities</t>
  </si>
  <si>
    <t>Date:</t>
  </si>
  <si>
    <t>29.1.2014</t>
  </si>
  <si>
    <t xml:space="preserve">The following information is provided in accordance with UNC Section V 5.13.1.  </t>
  </si>
  <si>
    <t>£m</t>
  </si>
  <si>
    <t>Description</t>
  </si>
  <si>
    <t>Allowed revenue formula term</t>
  </si>
  <si>
    <t>Sub-Term</t>
  </si>
  <si>
    <t>2013-14</t>
  </si>
  <si>
    <t>2014-15</t>
  </si>
  <si>
    <t>2015-16</t>
  </si>
  <si>
    <t>2016-17</t>
  </si>
  <si>
    <t>2017-18</t>
  </si>
  <si>
    <t>Assumptions</t>
  </si>
  <si>
    <t>Year on Year RPI</t>
  </si>
  <si>
    <t xml:space="preserve">RPI for 2013/14 is based on Treasury Forecast Nov 12. Future years are based on Treasury Forecast  Nov 13. </t>
  </si>
  <si>
    <t>Latest Estimate of RPI</t>
  </si>
  <si>
    <t>Estimated actual inflation for 2013/14. For future years we have assumed inflation is equal to forecast.</t>
  </si>
  <si>
    <t>Interest rate (assumed)</t>
  </si>
  <si>
    <t>It</t>
  </si>
  <si>
    <t>To help stakeholder understand impact of lagging etc.</t>
  </si>
  <si>
    <t>LDZ Transportation Charge Elements:</t>
  </si>
  <si>
    <t>Opening Base Revenue Allowance @ 2009/10 Prices</t>
  </si>
  <si>
    <r>
      <t>PU</t>
    </r>
    <r>
      <rPr>
        <b/>
        <vertAlign val="subscript"/>
        <sz val="12"/>
        <rFont val="Arial"/>
        <family val="2"/>
      </rPr>
      <t>t</t>
    </r>
  </si>
  <si>
    <t>Opening base revenue term incorporates core allowances for Pass-through costs, NTS Exit capacity, and Shrinkage costs.</t>
  </si>
  <si>
    <t>PCFM Iteration Adjustment</t>
  </si>
  <si>
    <r>
      <t>MOD</t>
    </r>
    <r>
      <rPr>
        <b/>
        <vertAlign val="subscript"/>
        <sz val="12"/>
        <rFont val="Arial"/>
        <family val="2"/>
      </rPr>
      <t>t</t>
    </r>
  </si>
  <si>
    <t xml:space="preserve">legacy adjustments for 2014/15 following Ofgems direction in Nov 13. Unable at this stage to forecast adjustments for future years. </t>
  </si>
  <si>
    <t>RPI True Up</t>
  </si>
  <si>
    <r>
      <t>TRU</t>
    </r>
    <r>
      <rPr>
        <b/>
        <vertAlign val="subscript"/>
        <sz val="12"/>
        <rFont val="Arial"/>
        <family val="2"/>
      </rPr>
      <t>t</t>
    </r>
  </si>
  <si>
    <t>This trues-up the forecast RPI element of all the revenues, revenue adjustments and incentives for the year t-2).  The values shown remain a forecast until RPI for the year in question is finalised. The true up fopr 2015/16 represents the difference between forecsat RPI (2.65%) and latest estimate (3.0%)</t>
  </si>
  <si>
    <t>Forecast RPI Factor</t>
  </si>
  <si>
    <r>
      <t>RPIF</t>
    </r>
    <r>
      <rPr>
        <b/>
        <vertAlign val="subscript"/>
        <sz val="12"/>
        <rFont val="Arial"/>
        <family val="2"/>
      </rPr>
      <t>t</t>
    </r>
  </si>
  <si>
    <t>Base Revenue</t>
  </si>
  <si>
    <r>
      <t>BR</t>
    </r>
    <r>
      <rPr>
        <b/>
        <vertAlign val="subscript"/>
        <sz val="12"/>
        <rFont val="Arial"/>
        <family val="2"/>
      </rPr>
      <t>t</t>
    </r>
  </si>
  <si>
    <r>
      <t>Sum of the above elements inflated by RPIF</t>
    </r>
    <r>
      <rPr>
        <vertAlign val="subscript"/>
        <sz val="12"/>
        <rFont val="Arial"/>
        <family val="2"/>
      </rPr>
      <t>t</t>
    </r>
  </si>
  <si>
    <t>Pass Through</t>
  </si>
  <si>
    <r>
      <t>PT</t>
    </r>
    <r>
      <rPr>
        <b/>
        <vertAlign val="subscript"/>
        <sz val="12"/>
        <rFont val="Arial"/>
        <family val="2"/>
      </rPr>
      <t>t</t>
    </r>
  </si>
  <si>
    <t xml:space="preserve">The pass through adjustment from 2015/16 onwards is our latest view. </t>
  </si>
  <si>
    <t>Pass-Through Business Rates</t>
  </si>
  <si>
    <t>RBt</t>
  </si>
  <si>
    <t xml:space="preserve">Pass-Through Licence Fees </t>
  </si>
  <si>
    <t>LFt</t>
  </si>
  <si>
    <t>Pass-Through NTS Pension Deficit</t>
  </si>
  <si>
    <t>PDt</t>
  </si>
  <si>
    <t>Pass-Through Others: Theft of Gas, 3rd party Damage &amp; Water Ingress, Miscellaneous Pass-Through</t>
  </si>
  <si>
    <t>TPWIt + TGt + MPt</t>
  </si>
  <si>
    <t>NTS Exit Capacity Revenue Adj</t>
  </si>
  <si>
    <r>
      <t>Ex</t>
    </r>
    <r>
      <rPr>
        <b/>
        <vertAlign val="subscript"/>
        <sz val="12"/>
        <rFont val="Arial"/>
        <family val="2"/>
      </rPr>
      <t>t</t>
    </r>
  </si>
  <si>
    <t>This adjustment represents our latest view based on NTS Exit Capacity prices and our estimated capacity bookings compared to the Capacity Cost Allowance.</t>
  </si>
  <si>
    <t>Broad Measure of Cust Satisfaction Revenue Adjustment</t>
  </si>
  <si>
    <r>
      <t>BM</t>
    </r>
    <r>
      <rPr>
        <b/>
        <vertAlign val="subscript"/>
        <sz val="12"/>
        <rFont val="Arial"/>
        <family val="2"/>
      </rPr>
      <t>t</t>
    </r>
  </si>
  <si>
    <t>This is our latest view of the Incentive performance.</t>
  </si>
  <si>
    <t>Shrinkage Allowance Rev Adjustment</t>
  </si>
  <si>
    <r>
      <t>SHR</t>
    </r>
    <r>
      <rPr>
        <b/>
        <vertAlign val="subscript"/>
        <sz val="12"/>
        <rFont val="Arial"/>
        <family val="2"/>
      </rPr>
      <t>t</t>
    </r>
  </si>
  <si>
    <t>Net Impact of Shrinkage Cost Adjustment and Incentive</t>
  </si>
  <si>
    <t>Shrinkage Cost Adjustment</t>
  </si>
  <si>
    <r>
      <t>SHRA</t>
    </r>
    <r>
      <rPr>
        <vertAlign val="subscript"/>
        <sz val="12"/>
        <rFont val="Arial"/>
        <family val="2"/>
      </rPr>
      <t>t</t>
    </r>
  </si>
  <si>
    <t>Projected adjustmentment in respect of lower Shrinkage Costs than the Allowed Shrinkage Cost. Reflects latest forward gas prices, plus RPI-based projection, but excludes any potential adjustment to Shrinkage Allowances relating to the anticipated adjustment to baseline volumes</t>
  </si>
  <si>
    <t>Shrinkage Incentive Adjustment</t>
  </si>
  <si>
    <r>
      <t>SHRR</t>
    </r>
    <r>
      <rPr>
        <vertAlign val="subscript"/>
        <sz val="12"/>
        <rFont val="Arial"/>
        <family val="2"/>
      </rPr>
      <t>t</t>
    </r>
  </si>
  <si>
    <t>Projected Shrinkage Incentive Performance assumes lower volumes than target volumes and reflects latest forward gas prices. It does not reflect the proposed reductions in baseline volumes relating to implementation of Low Pressure Service methodology change in Shrinkage &amp; Leakage Model, although we believ this will be minimal.</t>
  </si>
  <si>
    <t>Environmental Emissions Incentive Rev Adjustment</t>
  </si>
  <si>
    <r>
      <t>EEI</t>
    </r>
    <r>
      <rPr>
        <b/>
        <vertAlign val="subscript"/>
        <sz val="12"/>
        <rFont val="Arial"/>
        <family val="2"/>
      </rPr>
      <t>t</t>
    </r>
  </si>
  <si>
    <t>Projected Incentive performance consistent with basis used for estimating the volumes used for the Shrinkage Incentive (above)</t>
  </si>
  <si>
    <t>Discretionary Reward Scheme Rev Adjustment</t>
  </si>
  <si>
    <r>
      <t>DRS</t>
    </r>
    <r>
      <rPr>
        <b/>
        <vertAlign val="subscript"/>
        <sz val="12"/>
        <rFont val="Arial"/>
        <family val="2"/>
      </rPr>
      <t>t</t>
    </r>
  </si>
  <si>
    <t>The values claimed under DRS for 2013/14 and 2014/15 have been awarded by Ofgem. Estimated 2016/17</t>
  </si>
  <si>
    <t>Network Innovation Allowance Rev Adjustment</t>
  </si>
  <si>
    <r>
      <t>NIA</t>
    </r>
    <r>
      <rPr>
        <b/>
        <vertAlign val="subscript"/>
        <sz val="12"/>
        <rFont val="Arial"/>
        <family val="2"/>
      </rPr>
      <t>t</t>
    </r>
  </si>
  <si>
    <t>Estimated based on our previous years performance.</t>
  </si>
  <si>
    <t>K Added</t>
  </si>
  <si>
    <r>
      <t>K</t>
    </r>
    <r>
      <rPr>
        <b/>
        <vertAlign val="subscript"/>
        <sz val="12"/>
        <rFont val="Arial"/>
        <family val="2"/>
      </rPr>
      <t>t</t>
    </r>
  </si>
  <si>
    <t>2012-13 over-recovery carried forward into 2013-14.   Note that forecast over-recovery in 2013-14 is carried forward into 2015-16 as per 2-year lag in RIIO</t>
  </si>
  <si>
    <t>Maximum DN Allowed Revenue</t>
  </si>
  <si>
    <r>
      <t>AR</t>
    </r>
    <r>
      <rPr>
        <b/>
        <vertAlign val="subscript"/>
        <sz val="12"/>
        <rFont val="Arial"/>
        <family val="2"/>
      </rPr>
      <t>t</t>
    </r>
  </si>
  <si>
    <t>This represents our latest view of forecast Maximum Allowed Revenue from 2013/14.</t>
  </si>
  <si>
    <t>Collectable Revenue</t>
  </si>
  <si>
    <r>
      <t>R</t>
    </r>
    <r>
      <rPr>
        <b/>
        <vertAlign val="subscript"/>
        <sz val="12"/>
        <rFont val="Arial"/>
        <family val="2"/>
      </rPr>
      <t>t</t>
    </r>
  </si>
  <si>
    <t>Forecast for 2013-14 is based on a 1.5% SOQ reduction in Oct-13.  A 2% SOQ reduction is assumed from 2014/15 onwards.</t>
  </si>
  <si>
    <r>
      <rPr>
        <b/>
        <sz val="12"/>
        <color indexed="10"/>
        <rFont val="Arial"/>
        <family val="2"/>
      </rPr>
      <t>Under-</t>
    </r>
    <r>
      <rPr>
        <b/>
        <sz val="12"/>
        <color indexed="8"/>
        <rFont val="Arial"/>
        <family val="2"/>
      </rPr>
      <t>/Over-Recovery cfwd</t>
    </r>
  </si>
  <si>
    <r>
      <t>R</t>
    </r>
    <r>
      <rPr>
        <b/>
        <vertAlign val="subscript"/>
        <sz val="12"/>
        <rFont val="Arial"/>
        <family val="2"/>
      </rPr>
      <t>t</t>
    </r>
    <r>
      <rPr>
        <b/>
        <sz val="12"/>
        <rFont val="Arial"/>
        <family val="2"/>
      </rPr>
      <t xml:space="preserve"> - AR</t>
    </r>
    <r>
      <rPr>
        <b/>
        <vertAlign val="subscript"/>
        <sz val="12"/>
        <rFont val="Arial"/>
        <family val="2"/>
      </rPr>
      <t>t</t>
    </r>
  </si>
  <si>
    <t>From 2014/15 onwards we have assumed that transportation charges will track allowed revenue exactly.</t>
  </si>
  <si>
    <r>
      <t xml:space="preserve">Arithmetical April Price </t>
    </r>
    <r>
      <rPr>
        <b/>
        <sz val="12"/>
        <color indexed="8"/>
        <rFont val="Arial"/>
        <family val="2"/>
      </rPr>
      <t>Change (%)</t>
    </r>
  </si>
  <si>
    <t>Total Charges</t>
  </si>
  <si>
    <t>Price changes reflect impact of assumed SOQ reductions.</t>
  </si>
  <si>
    <t>Initial Allowed Revenue</t>
  </si>
  <si>
    <t>Based on the Ofgem Cost allowance.</t>
  </si>
  <si>
    <t>Cost true-up</t>
  </si>
  <si>
    <t>Represents latest view of cost true up from year t-2.</t>
  </si>
  <si>
    <t>Under recovery of ECN charge carried forward into 2013-14.  Note that forecast over-recovery in 2013-14 is carried forward into 2015-16 as per 2-year lag in RIIO</t>
  </si>
  <si>
    <t>Allowed Revenue (Adj'd for K)</t>
  </si>
  <si>
    <t>Forecast Allowed Revenue adjusted for K and 'cost true up'</t>
  </si>
  <si>
    <t>Forecast Collectable Revenue</t>
  </si>
  <si>
    <t>2013-14 is based on a 1.5% SOQ reduction in Oct-13.  From 2014/15 onwards we have assumed a 2% SOQ reduction.</t>
  </si>
  <si>
    <t>Under-/Over-Recovery cfwd</t>
  </si>
  <si>
    <t>From 2014/15 onwards we have assumed that exit capacity charges will track allowed revenue exactly.</t>
  </si>
  <si>
    <t>Exit Capacity Charges</t>
  </si>
  <si>
    <t xml:space="preserve">Price changes take impact of assumed SOQ reductions into account. </t>
  </si>
  <si>
    <t>DN Allowed Revenue less Allowed ECN Revenue</t>
  </si>
  <si>
    <t>This is the DN allowed revenue less Allowed ECN revenue i.e. row 34 minus row 44</t>
  </si>
  <si>
    <t>DN Collectable Revenue less collectable ECN Revenue</t>
  </si>
  <si>
    <t>This is the DN collectable revenue less collectable ECN revenue i.e. row 35 minus row 45</t>
  </si>
  <si>
    <t>DN Under-/Over-Recovery cfwd</t>
  </si>
  <si>
    <t>Over recovery in 2013/14 and from 2014/15 have assumed that Collectable revenue will match Allowed Revenue exactly.</t>
  </si>
  <si>
    <t>Arithmetical April Price Change (%)</t>
  </si>
  <si>
    <t>LDZ + Customer Charges</t>
  </si>
  <si>
    <t>SOQ Assumption for October each Year</t>
  </si>
  <si>
    <t>Assumed 2% ongoing reduction in SOQ from 2014/15. High uncertainty around this.</t>
  </si>
  <si>
    <t>Reflected Above in Base Allowed Revenues</t>
  </si>
  <si>
    <t>Adjustment Category/Item Description</t>
  </si>
  <si>
    <t>PCFM Term</t>
  </si>
  <si>
    <t>Frequency</t>
  </si>
  <si>
    <t>Comments</t>
  </si>
  <si>
    <t>Specified Financial Adjustments</t>
  </si>
  <si>
    <r>
      <t xml:space="preserve">Cost of Debt Adjustment </t>
    </r>
    <r>
      <rPr>
        <b/>
        <i/>
        <sz val="12"/>
        <color indexed="10"/>
        <rFont val="Calibri"/>
        <family val="2"/>
      </rPr>
      <t>(drives changes to WACC)</t>
    </r>
  </si>
  <si>
    <t>CDE</t>
  </si>
  <si>
    <t>Annual</t>
  </si>
  <si>
    <t>Tax Trigger Event</t>
  </si>
  <si>
    <t>TTE</t>
  </si>
  <si>
    <t>At any time</t>
  </si>
  <si>
    <t>Tax Liability - gearing/interest costs</t>
  </si>
  <si>
    <t>TGIE</t>
  </si>
  <si>
    <t>Pension Scheme Established Deficit</t>
  </si>
  <si>
    <t>EDE</t>
  </si>
  <si>
    <t>3-yearly review</t>
  </si>
  <si>
    <t>Pension Scheme Administration and PPF Levy</t>
  </si>
  <si>
    <t>APFE</t>
  </si>
  <si>
    <t>Legacy Price Control Adjustments</t>
  </si>
  <si>
    <t>Legacy Capex RAV Adjustment</t>
  </si>
  <si>
    <t>LRAV</t>
  </si>
  <si>
    <t>One-off</t>
  </si>
  <si>
    <t>Legacy Allowed Revenue Adjustment</t>
  </si>
  <si>
    <t>LAR</t>
  </si>
  <si>
    <t>Legacy IFI Cap Adjustment</t>
  </si>
  <si>
    <t>IFIAR</t>
  </si>
  <si>
    <t>Legacy Streetworks Cost Adjustment</t>
  </si>
  <si>
    <t>IAEAR</t>
  </si>
  <si>
    <t>Totex Incentive Mechanism</t>
  </si>
  <si>
    <t>Actual Load-related Capex</t>
  </si>
  <si>
    <t>ALC</t>
  </si>
  <si>
    <t>Actual Other Capex</t>
  </si>
  <si>
    <t>AOC</t>
  </si>
  <si>
    <t>Actual Controllable Opex</t>
  </si>
  <si>
    <t>ACO</t>
  </si>
  <si>
    <t>Actual Replacement Expenditure</t>
  </si>
  <si>
    <t>ARE</t>
  </si>
  <si>
    <t>Uncertain Costs (Allowed Totex Adjustments)</t>
  </si>
  <si>
    <t>Nothing expected at this stage</t>
  </si>
  <si>
    <t>Enhanced Physical Site Security (CNI)</t>
  </si>
  <si>
    <t>IAEEPS</t>
  </si>
  <si>
    <t>2 Reopeners</t>
  </si>
  <si>
    <t>Specified Streetworks</t>
  </si>
  <si>
    <t>IAESW</t>
  </si>
  <si>
    <t>Change to Connection Charging Boundary</t>
  </si>
  <si>
    <t>IAECCB</t>
  </si>
  <si>
    <t>Smart Metering Roll-out</t>
  </si>
  <si>
    <t>IAESM</t>
  </si>
  <si>
    <t>Reopener -&gt; Revenue Driver</t>
  </si>
  <si>
    <t>Large Load Connections</t>
  </si>
  <si>
    <t>IAELLC</t>
  </si>
  <si>
    <t>Fuel Poor Network Extensions</t>
  </si>
  <si>
    <t>IAEFP</t>
  </si>
  <si>
    <t>1 Reopener (Flexible)</t>
  </si>
  <si>
    <t>Agency Costs (FGO)</t>
  </si>
  <si>
    <t>IAECA</t>
  </si>
  <si>
    <t>Mains &amp; Servs (Repex T2)</t>
  </si>
  <si>
    <t>RE</t>
  </si>
  <si>
    <t>Innovation Roll-out Mechanism</t>
  </si>
  <si>
    <t>IRM</t>
  </si>
  <si>
    <t>Note 1</t>
  </si>
  <si>
    <t>A movment of 1% in the SOQ reduction will equate to a change in transportation prices of approximately 0.5%.</t>
  </si>
  <si>
    <t>TABLE 1</t>
  </si>
  <si>
    <t>Presented in Oct 2013</t>
  </si>
  <si>
    <t>Year on Year RPI (Assumed in Price Control)</t>
  </si>
  <si>
    <t>RPI for 2012-13 is final.  RPI from 2013/14 to 2016/17 is based on Treasury Forecasts at Nov 12. We have assumed 3% for 2017/18.</t>
  </si>
  <si>
    <t xml:space="preserve">We have not made any adjustments for future years as we are not in a position, at this stage, to make an assessment. </t>
  </si>
  <si>
    <t>This trues-up the forecast RPI element of all the revenues, revenue adjustments and incentives for the year t-2 on an ex-post basis.  The values shown remain a forecast until RPI for the year in question is finalised.</t>
  </si>
  <si>
    <t>The pass through adjustment for 2012/13 is now final.The pass through adjustment for 2015/16 is our latest view. We have ssumed that pass through items from 2017/18 onwards equate to allowances.</t>
  </si>
  <si>
    <t>Incentive performance not as yet proven, so assumed neutral.</t>
  </si>
  <si>
    <t>Projected adjustmentment in respect of lower Shrinkage Costs than the Allowed Shrinkage Cost. Reflects latest data on forward gas prices, plus RPI-based projection, but excludes any potential adjustment to Shrinkage Allowances relating to the anticipated adjustment to baseline volumes</t>
  </si>
  <si>
    <t>Per Ofgem Panel Decision May 2012.  No assumption re future award.</t>
  </si>
  <si>
    <t>Accrued view of 2012-13 under-recovery carried forward into 2013-14.   Note that forecast over-recovery in 2013-14 is carried forward into 2015-16 as per 2-year lag in RIIO</t>
  </si>
  <si>
    <t>Forecast total value of Allowed Revenue in each Formula Year (note that 2012-13 value is not finalised until post RRP completion)</t>
  </si>
  <si>
    <t>Collectable revenue for 2012-13 is final Forecast for 2013-14 is based on our latest forecast and assumes a 3% SOQ reduction in Oct-13.  From 2014/15 onwards, revenue assumes an expected year-on-year 3% SOQ reduction.</t>
  </si>
  <si>
    <t>Simplifying assumption is that transportation charges will track allowed revenue exactly from 2014-15 onwards.</t>
  </si>
  <si>
    <t>Included Above</t>
  </si>
  <si>
    <t>2012/13 is final. From 2013/14 it is based on the Ofgem Cost allowance.</t>
  </si>
  <si>
    <t>To represent cost true up from year t-2 and it excludes incentive element of Ext, which is recovered through LDZ + customer charges</t>
  </si>
  <si>
    <t>Accrued view of ECN charge over-recovery carried forward into 2013-14.  Note that forecast under-recovery in 2013-14 is carried forward into 2015-16 as per 2-year lag in RIIO</t>
  </si>
  <si>
    <t>Simplifying assumption is that exit capacity charges will track allowed revenue exactly from 2014/15 onwards.</t>
  </si>
  <si>
    <t>Price changes take impact of assumed SOQ reductions into account.  (Impact of IFRS tax change is focused on distribution mains repex, so no corresponding impact on NTS costs)</t>
  </si>
  <si>
    <t>should be the residual of DN allowed revenue less Allowed ECN revenue i.e. row 33 minus row 43</t>
  </si>
  <si>
    <t>should be the residual of DN collectable revenue less collectable ECN revenue i.e. row 34 minus row 44</t>
  </si>
  <si>
    <t>Price changes take impact of assumed SOQ reductions into account.  Allowed revenue includes impact of IFRS tax change from 2016-17. Still potential for re-opener if this does not occur at this time.</t>
  </si>
  <si>
    <t>Assumed 3% ongoing reduction in SOQ. High uncertainty around this.</t>
  </si>
  <si>
    <t>Ave.Int Rate</t>
  </si>
  <si>
    <t>PRt</t>
  </si>
  <si>
    <t>K C/fwd</t>
  </si>
  <si>
    <t>Presented in Jan 2014</t>
  </si>
  <si>
    <r>
      <t>PU</t>
    </r>
    <r>
      <rPr>
        <b/>
        <vertAlign val="subscript"/>
        <sz val="8"/>
        <rFont val="Arial"/>
        <family val="2"/>
      </rPr>
      <t>t</t>
    </r>
  </si>
  <si>
    <r>
      <t>MOD</t>
    </r>
    <r>
      <rPr>
        <b/>
        <vertAlign val="subscript"/>
        <sz val="8"/>
        <rFont val="Arial"/>
        <family val="2"/>
      </rPr>
      <t>t</t>
    </r>
  </si>
  <si>
    <r>
      <t>TRU</t>
    </r>
    <r>
      <rPr>
        <b/>
        <vertAlign val="subscript"/>
        <sz val="8"/>
        <rFont val="Arial"/>
        <family val="2"/>
      </rPr>
      <t>t</t>
    </r>
  </si>
  <si>
    <r>
      <t>RPIF</t>
    </r>
    <r>
      <rPr>
        <b/>
        <vertAlign val="subscript"/>
        <sz val="8"/>
        <rFont val="Arial"/>
        <family val="2"/>
      </rPr>
      <t>t</t>
    </r>
  </si>
  <si>
    <r>
      <t>BR</t>
    </r>
    <r>
      <rPr>
        <b/>
        <vertAlign val="subscript"/>
        <sz val="8"/>
        <rFont val="Arial"/>
        <family val="2"/>
      </rPr>
      <t>t</t>
    </r>
  </si>
  <si>
    <r>
      <t>Sum of the above elements inflated by RPIF</t>
    </r>
    <r>
      <rPr>
        <vertAlign val="subscript"/>
        <sz val="8"/>
        <rFont val="Arial"/>
        <family val="2"/>
      </rPr>
      <t>t</t>
    </r>
  </si>
  <si>
    <r>
      <t>PT</t>
    </r>
    <r>
      <rPr>
        <b/>
        <vertAlign val="subscript"/>
        <sz val="8"/>
        <rFont val="Arial"/>
        <family val="2"/>
      </rPr>
      <t>t</t>
    </r>
  </si>
  <si>
    <r>
      <t>Ex</t>
    </r>
    <r>
      <rPr>
        <b/>
        <vertAlign val="subscript"/>
        <sz val="8"/>
        <rFont val="Arial"/>
        <family val="2"/>
      </rPr>
      <t>t</t>
    </r>
  </si>
  <si>
    <r>
      <t>BM</t>
    </r>
    <r>
      <rPr>
        <b/>
        <vertAlign val="subscript"/>
        <sz val="8"/>
        <rFont val="Arial"/>
        <family val="2"/>
      </rPr>
      <t>t</t>
    </r>
  </si>
  <si>
    <r>
      <t>SHR</t>
    </r>
    <r>
      <rPr>
        <b/>
        <vertAlign val="subscript"/>
        <sz val="8"/>
        <rFont val="Arial"/>
        <family val="2"/>
      </rPr>
      <t>t</t>
    </r>
  </si>
  <si>
    <r>
      <t>SHRA</t>
    </r>
    <r>
      <rPr>
        <vertAlign val="subscript"/>
        <sz val="8"/>
        <rFont val="Arial"/>
        <family val="2"/>
      </rPr>
      <t>t</t>
    </r>
  </si>
  <si>
    <r>
      <t>SHRR</t>
    </r>
    <r>
      <rPr>
        <vertAlign val="subscript"/>
        <sz val="8"/>
        <rFont val="Arial"/>
        <family val="2"/>
      </rPr>
      <t>t</t>
    </r>
  </si>
  <si>
    <r>
      <t>EEI</t>
    </r>
    <r>
      <rPr>
        <b/>
        <vertAlign val="subscript"/>
        <sz val="8"/>
        <rFont val="Arial"/>
        <family val="2"/>
      </rPr>
      <t>t</t>
    </r>
  </si>
  <si>
    <r>
      <t>DRS</t>
    </r>
    <r>
      <rPr>
        <b/>
        <vertAlign val="subscript"/>
        <sz val="8"/>
        <rFont val="Arial"/>
        <family val="2"/>
      </rPr>
      <t>t</t>
    </r>
  </si>
  <si>
    <r>
      <t>NIA</t>
    </r>
    <r>
      <rPr>
        <b/>
        <vertAlign val="subscript"/>
        <sz val="8"/>
        <rFont val="Arial"/>
        <family val="2"/>
      </rPr>
      <t>t</t>
    </r>
  </si>
  <si>
    <r>
      <t>K</t>
    </r>
    <r>
      <rPr>
        <b/>
        <vertAlign val="subscript"/>
        <sz val="8"/>
        <rFont val="Arial"/>
        <family val="2"/>
      </rPr>
      <t>t</t>
    </r>
  </si>
  <si>
    <r>
      <t>AR</t>
    </r>
    <r>
      <rPr>
        <b/>
        <vertAlign val="subscript"/>
        <sz val="8"/>
        <rFont val="Arial"/>
        <family val="2"/>
      </rPr>
      <t>t</t>
    </r>
  </si>
  <si>
    <r>
      <t>R</t>
    </r>
    <r>
      <rPr>
        <b/>
        <vertAlign val="subscript"/>
        <sz val="8"/>
        <rFont val="Arial"/>
        <family val="2"/>
      </rPr>
      <t>t</t>
    </r>
  </si>
  <si>
    <r>
      <t>R</t>
    </r>
    <r>
      <rPr>
        <b/>
        <vertAlign val="subscript"/>
        <sz val="8"/>
        <rFont val="Arial"/>
        <family val="2"/>
      </rPr>
      <t>t</t>
    </r>
    <r>
      <rPr>
        <b/>
        <sz val="8"/>
        <rFont val="Arial"/>
        <family val="2"/>
      </rPr>
      <t xml:space="preserve"> - AR</t>
    </r>
    <r>
      <rPr>
        <b/>
        <vertAlign val="subscript"/>
        <sz val="8"/>
        <rFont val="Arial"/>
        <family val="2"/>
      </rPr>
      <t>t</t>
    </r>
  </si>
  <si>
    <r>
      <t xml:space="preserve">Arithmetical April Price </t>
    </r>
    <r>
      <rPr>
        <b/>
        <sz val="8"/>
        <color indexed="8"/>
        <rFont val="Arial"/>
        <family val="2"/>
      </rPr>
      <t>Change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</si>
</sst>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
    <numFmt numFmtId="166" formatCode="&quot;£&quot;#,##0.0;[Red]\-&quot;£&quot;#,##0.0;\-"/>
    <numFmt numFmtId="167" formatCode="&quot;£&quot;#,##0;[Red]\-&quot;£&quot;#,##0;\-"/>
    <numFmt numFmtId="168" formatCode="#,##0.0000_ ;[Red]\-#,##0.0000\ "/>
    <numFmt numFmtId="169" formatCode="&quot;£&quot;#,##0.00;[Red]\-&quot;£&quot;#,##0.0;\-"/>
    <numFmt numFmtId="170" formatCode="0.0%"/>
    <numFmt numFmtId="171" formatCode="&quot;£&quot;#,##0.0,,;[Red]\-&quot;£&quot;#,##0.0,,;\-"/>
    <numFmt numFmtId="172" formatCode="#,##0.000;[Red]\-#,##0.000;\-"/>
    <numFmt numFmtId="173" formatCode="#,##0.0;[Red]\-#,##0.0;\-"/>
    <numFmt numFmtId="174" formatCode="#,##0.0_ ;[Red]\-#,##0.0\ "/>
    <numFmt numFmtId="175" formatCode="_-[$€-2]* #,##0.00_-;\-[$€-2]* #,##0.00_-;_-[$€-2]* &quot;-&quot;??_-"/>
    <numFmt numFmtId="176" formatCode="#,##0.00_);[Red]\(#,##0.00\);&quot;-&quot;_);[Blue]&quot;Error-&quot;@"/>
    <numFmt numFmtId="177" formatCode="#,##0_);_)\(#,##0\);\-_);@_)"/>
  </numFmts>
  <fonts count="81">
    <font>
      <sz val="10"/>
      <name val="Arial"/>
      <family val="2"/>
    </font>
    <font>
      <sz val="11"/>
      <color indexed="8"/>
      <name val="Calibri"/>
      <family val="2"/>
    </font>
    <font>
      <b/>
      <sz val="12"/>
      <name val="Arial"/>
      <family val="2"/>
    </font>
    <font>
      <sz val="12"/>
      <name val="Arial"/>
      <family val="2"/>
    </font>
    <font>
      <b/>
      <vertAlign val="subscript"/>
      <sz val="12"/>
      <name val="Arial"/>
      <family val="2"/>
    </font>
    <font>
      <vertAlign val="subscript"/>
      <sz val="12"/>
      <name val="Arial"/>
      <family val="2"/>
    </font>
    <font>
      <b/>
      <sz val="12"/>
      <color indexed="10"/>
      <name val="Arial"/>
      <family val="2"/>
    </font>
    <font>
      <b/>
      <sz val="12"/>
      <color indexed="8"/>
      <name val="Arial"/>
      <family val="2"/>
    </font>
    <font>
      <i/>
      <sz val="12"/>
      <name val="Arial"/>
      <family val="2"/>
    </font>
    <font>
      <b/>
      <i/>
      <sz val="12"/>
      <name val="Arial"/>
      <family val="2"/>
    </font>
    <font>
      <b/>
      <i/>
      <sz val="12"/>
      <color indexed="9"/>
      <name val="Arial"/>
      <family val="2"/>
    </font>
    <font>
      <b/>
      <sz val="12"/>
      <color indexed="9"/>
      <name val="Arial"/>
      <family val="2"/>
    </font>
    <font>
      <b/>
      <u val="single"/>
      <sz val="12"/>
      <name val="Arial"/>
      <family val="2"/>
    </font>
    <font>
      <b/>
      <i/>
      <sz val="12"/>
      <color indexed="10"/>
      <name val="Calibri"/>
      <family val="2"/>
    </font>
    <font>
      <b/>
      <sz val="10"/>
      <name val="Arial"/>
      <family val="2"/>
    </font>
    <font>
      <sz val="8"/>
      <name val="Tahoma"/>
      <family val="2"/>
    </font>
    <font>
      <sz val="10"/>
      <name val="Helv"/>
      <family val="0"/>
    </font>
    <font>
      <sz val="11"/>
      <name val="CG Omega"/>
      <family val="2"/>
    </font>
    <font>
      <b/>
      <sz val="9"/>
      <name val="Arial"/>
      <family val="2"/>
    </font>
    <font>
      <u val="single"/>
      <sz val="11"/>
      <color indexed="12"/>
      <name val="CG Omega"/>
      <family val="2"/>
    </font>
    <font>
      <u val="single"/>
      <sz val="11"/>
      <color indexed="48"/>
      <name val="CG Omega"/>
      <family val="2"/>
    </font>
    <font>
      <sz val="9"/>
      <name val="Arial"/>
      <family val="2"/>
    </font>
    <font>
      <sz val="10"/>
      <color indexed="61"/>
      <name val="Arial"/>
      <family val="2"/>
    </font>
    <font>
      <b/>
      <sz val="8"/>
      <name val="Arial"/>
      <family val="2"/>
    </font>
    <font>
      <sz val="8"/>
      <name val="Arial"/>
      <family val="2"/>
    </font>
    <font>
      <b/>
      <vertAlign val="subscript"/>
      <sz val="8"/>
      <name val="Arial"/>
      <family val="2"/>
    </font>
    <font>
      <vertAlign val="subscript"/>
      <sz val="8"/>
      <name val="Arial"/>
      <family val="2"/>
    </font>
    <font>
      <b/>
      <i/>
      <sz val="8"/>
      <name val="Arial"/>
      <family val="2"/>
    </font>
    <font>
      <i/>
      <sz val="8"/>
      <name val="Arial"/>
      <family val="2"/>
    </font>
    <font>
      <b/>
      <sz val="8"/>
      <color indexed="8"/>
      <name val="Arial"/>
      <family val="2"/>
    </font>
    <font>
      <b/>
      <i/>
      <sz val="8"/>
      <color indexed="9"/>
      <name val="Arial"/>
      <family val="2"/>
    </font>
    <font>
      <b/>
      <sz val="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name val="Calibri"/>
      <family val="2"/>
    </font>
    <font>
      <b/>
      <sz val="12"/>
      <name val="Calibri"/>
      <family val="2"/>
    </font>
    <font>
      <sz val="12"/>
      <name val="Calibri"/>
      <family val="2"/>
    </font>
    <font>
      <sz val="12"/>
      <color indexed="8"/>
      <name val="Arial"/>
      <family val="2"/>
    </font>
    <font>
      <b/>
      <u val="single"/>
      <sz val="12"/>
      <name val="Calibri"/>
      <family val="2"/>
    </font>
    <font>
      <sz val="10"/>
      <color indexed="8"/>
      <name val="Arial"/>
      <family val="2"/>
    </font>
    <font>
      <b/>
      <sz val="8"/>
      <color indexed="8"/>
      <name val="Calibri"/>
      <family val="2"/>
    </font>
    <font>
      <sz val="8"/>
      <name val="Calibri"/>
      <family val="2"/>
    </font>
    <font>
      <b/>
      <sz val="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Arial"/>
      <family val="2"/>
    </font>
    <font>
      <sz val="10"/>
      <color theme="1"/>
      <name val="Arial"/>
      <family val="2"/>
    </font>
    <font>
      <b/>
      <sz val="8"/>
      <color theme="1"/>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hair"/>
      <right style="hair"/>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style="medium"/>
      <top style="medium"/>
      <bottom style="thin"/>
    </border>
    <border>
      <left/>
      <right style="medium"/>
      <top style="medium"/>
      <bottom style="thin"/>
    </border>
    <border>
      <left>
        <color indexed="63"/>
      </left>
      <right>
        <color indexed="63"/>
      </right>
      <top style="thin"/>
      <bottom style="thin"/>
    </border>
    <border>
      <left style="medium"/>
      <right style="medium"/>
      <top style="thin"/>
      <bottom style="thin"/>
    </border>
    <border>
      <left/>
      <right style="medium"/>
      <top style="thin"/>
      <bottom style="thin"/>
    </border>
    <border>
      <left/>
      <right/>
      <top/>
      <bottom style="medium"/>
    </border>
    <border>
      <left style="medium"/>
      <right style="medium"/>
      <top/>
      <bottom style="medium"/>
    </border>
    <border>
      <left style="thin"/>
      <right style="thin"/>
      <top/>
      <bottom style="medium"/>
    </border>
    <border>
      <left/>
      <right style="medium"/>
      <top/>
      <bottom style="medium"/>
    </border>
    <border>
      <left style="medium"/>
      <right/>
      <top style="medium"/>
      <bottom style="thin"/>
    </border>
    <border>
      <left style="thin"/>
      <right style="medium"/>
      <top style="thin"/>
      <bottom style="thin"/>
    </border>
    <border>
      <left style="medium"/>
      <right style="medium"/>
      <top/>
      <bottom/>
    </border>
    <border>
      <left style="thin">
        <color theme="5"/>
      </left>
      <right style="thin">
        <color theme="5"/>
      </right>
      <top/>
      <bottom/>
    </border>
    <border>
      <left style="thin">
        <color theme="5"/>
      </left>
      <right style="medium"/>
      <top/>
      <bottom/>
    </border>
    <border>
      <left/>
      <right/>
      <top style="medium"/>
      <bottom style="medium"/>
    </border>
    <border>
      <left style="thin"/>
      <right style="thin"/>
      <top style="medium"/>
      <bottom style="medium"/>
    </border>
    <border>
      <left/>
      <right style="medium"/>
      <top style="medium"/>
      <bottom style="medium"/>
    </border>
    <border>
      <left style="thin"/>
      <right style="medium"/>
      <top/>
      <bottom style="thin"/>
    </border>
    <border>
      <left/>
      <right/>
      <top style="thin"/>
      <bottom style="medium"/>
    </border>
    <border>
      <left style="medium"/>
      <right style="medium"/>
      <top style="thin"/>
      <bottom style="medium"/>
    </border>
    <border>
      <left style="thin"/>
      <right style="medium"/>
      <top style="thin"/>
      <bottom style="medium"/>
    </border>
    <border>
      <left style="medium"/>
      <right style="medium"/>
      <top style="medium"/>
      <bottom/>
    </border>
    <border>
      <left style="medium"/>
      <right style="thin"/>
      <top style="medium"/>
      <bottom style="thin"/>
    </border>
    <border>
      <left/>
      <right style="medium"/>
      <top style="medium"/>
      <bottom/>
    </border>
    <border>
      <left style="thin"/>
      <right style="thin"/>
      <top>
        <color indexed="63"/>
      </top>
      <bottom style="thin"/>
    </border>
    <border>
      <left style="thin"/>
      <right style="thin"/>
      <top style="thin"/>
      <bottom style="medium"/>
    </border>
    <border>
      <left/>
      <right style="medium"/>
      <top style="thin"/>
      <bottom style="medium"/>
    </border>
    <border>
      <left style="medium"/>
      <right/>
      <top style="medium"/>
      <bottom style="medium"/>
    </border>
    <border>
      <left style="medium"/>
      <right/>
      <top style="thin"/>
      <bottom style="medium"/>
    </border>
    <border>
      <left style="medium"/>
      <right>
        <color indexed="63"/>
      </right>
      <top/>
      <bottom style="thin"/>
    </border>
    <border>
      <left style="medium"/>
      <right style="medium"/>
      <top/>
      <bottom style="thin"/>
    </border>
    <border>
      <left style="medium"/>
      <right/>
      <top style="thin"/>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medium"/>
      <bottom style="medium"/>
    </border>
    <border>
      <left style="thin"/>
      <right>
        <color indexed="63"/>
      </right>
      <top style="medium"/>
      <bottom style="thin"/>
    </border>
    <border>
      <left style="thin"/>
      <right style="medium"/>
      <top>
        <color indexed="63"/>
      </top>
      <bottom>
        <color indexed="63"/>
      </bottom>
    </border>
    <border>
      <left>
        <color indexed="63"/>
      </left>
      <right>
        <color indexed="63"/>
      </right>
      <top>
        <color indexed="63"/>
      </top>
      <bottom style="thin"/>
    </border>
    <border>
      <left style="medium"/>
      <right/>
      <top/>
      <bottom/>
    </border>
    <border>
      <left style="medium"/>
      <right style="thin"/>
      <top>
        <color indexed="63"/>
      </top>
      <bottom>
        <color indexed="63"/>
      </bottom>
    </border>
    <border>
      <left style="thin"/>
      <right/>
      <top style="thin"/>
      <bottom style="medium"/>
    </border>
    <border>
      <left>
        <color indexed="63"/>
      </left>
      <right style="thin"/>
      <top style="thin"/>
      <bottom style="medium"/>
    </border>
  </borders>
  <cellStyleXfs count="86">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59" fillId="0" borderId="0" applyFont="0" applyFill="0" applyBorder="0" applyAlignment="0" applyProtection="0"/>
    <xf numFmtId="41" fontId="59"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175"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18" fillId="0" borderId="0">
      <alignment/>
      <protection/>
    </xf>
    <xf numFmtId="0" fontId="68" fillId="0" borderId="0" applyNumberFormat="0" applyFill="0" applyBorder="0" applyAlignment="0" applyProtection="0"/>
    <xf numFmtId="0" fontId="19" fillId="0" borderId="0" applyNumberFormat="0" applyFill="0" applyBorder="0" applyAlignment="0" applyProtection="0"/>
    <xf numFmtId="0" fontId="69" fillId="30" borderId="1" applyNumberFormat="0" applyAlignment="0" applyProtection="0"/>
    <xf numFmtId="0" fontId="20" fillId="31" borderId="0">
      <alignment/>
      <protection/>
    </xf>
    <xf numFmtId="0" fontId="70" fillId="0" borderId="6" applyNumberFormat="0" applyFill="0" applyAlignment="0" applyProtection="0"/>
    <xf numFmtId="176" fontId="21" fillId="32" borderId="7">
      <alignment/>
      <protection locked="0"/>
    </xf>
    <xf numFmtId="0" fontId="71" fillId="33" borderId="0" applyNumberFormat="0" applyBorder="0" applyAlignment="0" applyProtection="0"/>
    <xf numFmtId="0" fontId="59" fillId="0" borderId="0">
      <alignment/>
      <protection/>
    </xf>
    <xf numFmtId="0" fontId="0" fillId="0" borderId="0">
      <alignment/>
      <protection/>
    </xf>
    <xf numFmtId="0" fontId="0" fillId="0" borderId="0">
      <alignment/>
      <protection/>
    </xf>
    <xf numFmtId="0" fontId="15" fillId="0" borderId="0">
      <alignment/>
      <protection/>
    </xf>
    <xf numFmtId="0" fontId="17"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34" borderId="8" applyNumberFormat="0" applyFont="0" applyAlignment="0" applyProtection="0"/>
    <xf numFmtId="0" fontId="72" fillId="27" borderId="9" applyNumberFormat="0" applyAlignment="0" applyProtection="0"/>
    <xf numFmtId="9" fontId="59"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177" fontId="21" fillId="0" borderId="0" applyProtection="0">
      <alignment horizontal="right"/>
    </xf>
    <xf numFmtId="0" fontId="0" fillId="0" borderId="0" applyFont="0" applyFill="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22" fillId="0" borderId="0">
      <alignment horizontal="center"/>
      <protection/>
    </xf>
    <xf numFmtId="0" fontId="75" fillId="0" borderId="0" applyNumberFormat="0" applyFill="0" applyBorder="0" applyAlignment="0" applyProtection="0"/>
  </cellStyleXfs>
  <cellXfs count="396">
    <xf numFmtId="0" fontId="0" fillId="0" borderId="0" xfId="0" applyAlignment="1">
      <alignment/>
    </xf>
    <xf numFmtId="0" fontId="76" fillId="0" borderId="0" xfId="0" applyFont="1" applyAlignment="1">
      <alignment/>
    </xf>
    <xf numFmtId="0" fontId="49" fillId="0" borderId="0" xfId="0" applyFont="1" applyAlignment="1">
      <alignment/>
    </xf>
    <xf numFmtId="0" fontId="74" fillId="0" borderId="0" xfId="0" applyFont="1" applyAlignment="1">
      <alignment/>
    </xf>
    <xf numFmtId="0" fontId="74" fillId="0" borderId="11" xfId="0" applyFont="1" applyBorder="1" applyAlignment="1">
      <alignment/>
    </xf>
    <xf numFmtId="0" fontId="49" fillId="0" borderId="0" xfId="0" applyFont="1" applyBorder="1" applyAlignment="1">
      <alignment/>
    </xf>
    <xf numFmtId="8" fontId="49" fillId="0" borderId="0" xfId="0" applyNumberFormat="1" applyFont="1" applyAlignment="1">
      <alignment/>
    </xf>
    <xf numFmtId="0" fontId="50" fillId="0" borderId="0" xfId="71" applyFont="1">
      <alignment/>
      <protection/>
    </xf>
    <xf numFmtId="0" fontId="51" fillId="0" borderId="0" xfId="71" applyFont="1">
      <alignment/>
      <protection/>
    </xf>
    <xf numFmtId="0" fontId="2" fillId="35" borderId="12" xfId="71" applyFont="1" applyFill="1" applyBorder="1" applyAlignment="1">
      <alignment horizontal="center" vertical="center"/>
      <protection/>
    </xf>
    <xf numFmtId="0" fontId="2" fillId="35" borderId="13" xfId="71" applyFont="1" applyFill="1" applyBorder="1" applyAlignment="1">
      <alignment horizontal="center" vertical="center" wrapText="1"/>
      <protection/>
    </xf>
    <xf numFmtId="0" fontId="2" fillId="35" borderId="14" xfId="71" applyFont="1" applyFill="1" applyBorder="1" applyAlignment="1">
      <alignment horizontal="center" vertical="center"/>
      <protection/>
    </xf>
    <xf numFmtId="0" fontId="2" fillId="35" borderId="15" xfId="71" applyFont="1" applyFill="1" applyBorder="1" applyAlignment="1">
      <alignment horizontal="center" vertical="center"/>
      <protection/>
    </xf>
    <xf numFmtId="0" fontId="2" fillId="35" borderId="16" xfId="71" applyFont="1" applyFill="1" applyBorder="1" applyAlignment="1">
      <alignment vertical="center"/>
      <protection/>
    </xf>
    <xf numFmtId="0" fontId="3" fillId="0" borderId="0" xfId="0" applyFont="1" applyAlignment="1">
      <alignment/>
    </xf>
    <xf numFmtId="0" fontId="3" fillId="36" borderId="17" xfId="71" applyFont="1" applyFill="1" applyBorder="1" applyAlignment="1">
      <alignment vertical="center"/>
      <protection/>
    </xf>
    <xf numFmtId="0" fontId="3" fillId="0" borderId="18" xfId="71" applyFont="1" applyFill="1" applyBorder="1" applyAlignment="1">
      <alignment horizontal="left" vertical="center"/>
      <protection/>
    </xf>
    <xf numFmtId="164" fontId="3" fillId="0" borderId="15" xfId="71" applyNumberFormat="1" applyFont="1" applyFill="1" applyBorder="1" applyAlignment="1">
      <alignment vertical="center"/>
      <protection/>
    </xf>
    <xf numFmtId="0" fontId="3" fillId="0" borderId="19" xfId="71" applyFont="1" applyFill="1" applyBorder="1" applyAlignment="1">
      <alignment vertical="center" wrapText="1"/>
      <protection/>
    </xf>
    <xf numFmtId="0" fontId="3" fillId="36" borderId="20" xfId="71" applyFont="1" applyFill="1" applyBorder="1" applyAlignment="1">
      <alignment vertical="center"/>
      <protection/>
    </xf>
    <xf numFmtId="0" fontId="3" fillId="0" borderId="21" xfId="71" applyFont="1" applyFill="1" applyBorder="1" applyAlignment="1">
      <alignment horizontal="left" vertical="center"/>
      <protection/>
    </xf>
    <xf numFmtId="164" fontId="3" fillId="0" borderId="11" xfId="71" applyNumberFormat="1" applyFont="1" applyFill="1" applyBorder="1" applyAlignment="1">
      <alignment vertical="center"/>
      <protection/>
    </xf>
    <xf numFmtId="0" fontId="3" fillId="0" borderId="22" xfId="71" applyFont="1" applyFill="1" applyBorder="1" applyAlignment="1">
      <alignment vertical="center" wrapText="1"/>
      <protection/>
    </xf>
    <xf numFmtId="0" fontId="3" fillId="36" borderId="23" xfId="71" applyFont="1" applyFill="1" applyBorder="1" applyAlignment="1">
      <alignment vertical="center" wrapText="1"/>
      <protection/>
    </xf>
    <xf numFmtId="0" fontId="3" fillId="0" borderId="24" xfId="71" applyFont="1" applyFill="1" applyBorder="1" applyAlignment="1">
      <alignment horizontal="left" vertical="center"/>
      <protection/>
    </xf>
    <xf numFmtId="0" fontId="2" fillId="0" borderId="24" xfId="71" applyFont="1" applyFill="1" applyBorder="1" applyAlignment="1">
      <alignment horizontal="center" vertical="center"/>
      <protection/>
    </xf>
    <xf numFmtId="165" fontId="3" fillId="0" borderId="25" xfId="71" applyNumberFormat="1" applyFont="1" applyFill="1" applyBorder="1" applyAlignment="1">
      <alignment vertical="center"/>
      <protection/>
    </xf>
    <xf numFmtId="0" fontId="3" fillId="0" borderId="26" xfId="71" applyFont="1" applyFill="1" applyBorder="1" applyAlignment="1">
      <alignment vertical="center" wrapText="1"/>
      <protection/>
    </xf>
    <xf numFmtId="0" fontId="2" fillId="36" borderId="27" xfId="0" applyFont="1" applyFill="1" applyBorder="1" applyAlignment="1">
      <alignment/>
    </xf>
    <xf numFmtId="165" fontId="3" fillId="0" borderId="15" xfId="71" applyNumberFormat="1" applyFont="1" applyFill="1" applyBorder="1" applyAlignment="1">
      <alignment vertical="center"/>
      <protection/>
    </xf>
    <xf numFmtId="165" fontId="3" fillId="0" borderId="16" xfId="71" applyNumberFormat="1" applyFont="1" applyFill="1" applyBorder="1" applyAlignment="1">
      <alignment vertical="center" wrapText="1"/>
      <protection/>
    </xf>
    <xf numFmtId="0" fontId="3" fillId="36" borderId="22" xfId="0" applyFont="1" applyFill="1" applyBorder="1" applyAlignment="1">
      <alignment vertical="center" wrapText="1"/>
    </xf>
    <xf numFmtId="0" fontId="2" fillId="0" borderId="21" xfId="0" applyFont="1" applyFill="1" applyBorder="1" applyAlignment="1">
      <alignment horizontal="center" vertical="center"/>
    </xf>
    <xf numFmtId="166" fontId="3" fillId="0" borderId="11" xfId="0" applyNumberFormat="1" applyFont="1" applyFill="1" applyBorder="1" applyAlignment="1">
      <alignment vertical="center"/>
    </xf>
    <xf numFmtId="167" fontId="3" fillId="0" borderId="28" xfId="70" applyNumberFormat="1" applyFont="1" applyFill="1" applyBorder="1" applyAlignment="1">
      <alignment vertical="center" wrapText="1"/>
      <protection/>
    </xf>
    <xf numFmtId="167" fontId="3" fillId="0" borderId="28" xfId="0" applyNumberFormat="1" applyFont="1" applyFill="1" applyBorder="1" applyAlignment="1">
      <alignment vertical="center" wrapText="1"/>
    </xf>
    <xf numFmtId="0" fontId="3" fillId="36" borderId="0" xfId="0" applyFont="1" applyFill="1" applyBorder="1" applyAlignment="1">
      <alignment vertical="center"/>
    </xf>
    <xf numFmtId="0" fontId="2" fillId="0" borderId="29" xfId="0" applyFont="1" applyFill="1" applyBorder="1" applyAlignment="1">
      <alignment horizontal="center" vertical="center"/>
    </xf>
    <xf numFmtId="168" fontId="3" fillId="0" borderId="30" xfId="0" applyNumberFormat="1" applyFont="1" applyFill="1" applyBorder="1" applyAlignment="1">
      <alignment vertical="center"/>
    </xf>
    <xf numFmtId="167" fontId="3" fillId="0" borderId="31" xfId="0" applyNumberFormat="1" applyFont="1" applyFill="1" applyBorder="1" applyAlignment="1">
      <alignment horizontal="left" vertical="center" wrapText="1"/>
    </xf>
    <xf numFmtId="0" fontId="2" fillId="2" borderId="32" xfId="0" applyFont="1" applyFill="1" applyBorder="1" applyAlignment="1">
      <alignment vertical="center"/>
    </xf>
    <xf numFmtId="0" fontId="2" fillId="2" borderId="13" xfId="0" applyFont="1" applyFill="1" applyBorder="1" applyAlignment="1">
      <alignment horizontal="center" vertical="center"/>
    </xf>
    <xf numFmtId="166" fontId="2" fillId="2" borderId="33" xfId="0" applyNumberFormat="1" applyFont="1" applyFill="1" applyBorder="1" applyAlignment="1">
      <alignment vertical="center"/>
    </xf>
    <xf numFmtId="167" fontId="3" fillId="0" borderId="34" xfId="70" applyNumberFormat="1" applyFont="1" applyFill="1" applyBorder="1" applyAlignment="1">
      <alignment vertical="center" wrapText="1"/>
      <protection/>
    </xf>
    <xf numFmtId="167" fontId="3" fillId="0" borderId="34" xfId="0" applyNumberFormat="1" applyFont="1" applyFill="1" applyBorder="1" applyAlignment="1">
      <alignment vertical="center" wrapText="1"/>
    </xf>
    <xf numFmtId="0" fontId="3" fillId="36" borderId="17" xfId="0" applyFont="1" applyFill="1" applyBorder="1" applyAlignment="1">
      <alignment vertical="center" wrapText="1"/>
    </xf>
    <xf numFmtId="0" fontId="2" fillId="0" borderId="18" xfId="0" applyFont="1" applyFill="1" applyBorder="1" applyAlignment="1">
      <alignment horizontal="center" vertical="center"/>
    </xf>
    <xf numFmtId="166" fontId="3" fillId="0" borderId="11" xfId="0" applyNumberFormat="1" applyFont="1" applyFill="1" applyBorder="1" applyAlignment="1">
      <alignment horizontal="right" vertical="center"/>
    </xf>
    <xf numFmtId="167" fontId="3" fillId="0" borderId="16" xfId="0" applyNumberFormat="1" applyFont="1" applyFill="1" applyBorder="1" applyAlignment="1">
      <alignment vertical="center" wrapText="1"/>
    </xf>
    <xf numFmtId="0" fontId="3" fillId="36" borderId="20" xfId="0" applyFont="1" applyFill="1" applyBorder="1" applyAlignment="1">
      <alignment vertical="center" wrapText="1"/>
    </xf>
    <xf numFmtId="167" fontId="3" fillId="0" borderId="35" xfId="0" applyNumberFormat="1" applyFont="1" applyFill="1" applyBorder="1" applyAlignment="1">
      <alignment vertical="center" wrapText="1"/>
    </xf>
    <xf numFmtId="0" fontId="3" fillId="36" borderId="36" xfId="0" applyFont="1" applyFill="1" applyBorder="1" applyAlignment="1">
      <alignment vertical="center" wrapText="1"/>
    </xf>
    <xf numFmtId="0" fontId="2" fillId="0" borderId="37" xfId="0" applyFont="1" applyFill="1" applyBorder="1" applyAlignment="1">
      <alignment horizontal="center" vertical="center"/>
    </xf>
    <xf numFmtId="0" fontId="2" fillId="0" borderId="37" xfId="0" applyFont="1" applyFill="1" applyBorder="1" applyAlignment="1">
      <alignment horizontal="center" vertical="center" wrapText="1"/>
    </xf>
    <xf numFmtId="167" fontId="3" fillId="0" borderId="38" xfId="0" applyNumberFormat="1" applyFont="1" applyFill="1" applyBorder="1" applyAlignment="1">
      <alignment vertical="center" wrapText="1"/>
    </xf>
    <xf numFmtId="0" fontId="2" fillId="2" borderId="12" xfId="0" applyFont="1" applyFill="1" applyBorder="1" applyAlignment="1">
      <alignment vertical="center"/>
    </xf>
    <xf numFmtId="0" fontId="2" fillId="2" borderId="39" xfId="0" applyFont="1" applyFill="1" applyBorder="1" applyAlignment="1">
      <alignment horizontal="center" vertical="center"/>
    </xf>
    <xf numFmtId="166" fontId="2" fillId="2" borderId="40" xfId="0" applyNumberFormat="1" applyFont="1" applyFill="1" applyBorder="1" applyAlignment="1">
      <alignment vertical="center"/>
    </xf>
    <xf numFmtId="166" fontId="2" fillId="2" borderId="15" xfId="0" applyNumberFormat="1" applyFont="1" applyFill="1" applyBorder="1" applyAlignment="1">
      <alignment vertical="center"/>
    </xf>
    <xf numFmtId="167" fontId="3" fillId="0" borderId="41" xfId="0" applyNumberFormat="1" applyFont="1" applyFill="1" applyBorder="1" applyAlignment="1">
      <alignment vertical="center" wrapText="1"/>
    </xf>
    <xf numFmtId="166" fontId="3" fillId="0" borderId="42" xfId="0" applyNumberFormat="1" applyFont="1" applyFill="1" applyBorder="1" applyAlignment="1">
      <alignment horizontal="right" vertical="center"/>
    </xf>
    <xf numFmtId="166" fontId="3" fillId="0" borderId="42" xfId="0" applyNumberFormat="1" applyFont="1" applyFill="1" applyBorder="1" applyAlignment="1">
      <alignment vertical="center"/>
    </xf>
    <xf numFmtId="166" fontId="2" fillId="2" borderId="42" xfId="0" applyNumberFormat="1" applyFont="1" applyFill="1" applyBorder="1" applyAlignment="1">
      <alignment vertical="center"/>
    </xf>
    <xf numFmtId="167" fontId="3" fillId="0" borderId="22" xfId="70" applyNumberFormat="1" applyFont="1" applyFill="1" applyBorder="1" applyAlignment="1">
      <alignment vertical="center" wrapText="1"/>
      <protection/>
    </xf>
    <xf numFmtId="166" fontId="3" fillId="0" borderId="43" xfId="0" applyNumberFormat="1" applyFont="1" applyFill="1" applyBorder="1" applyAlignment="1">
      <alignment vertical="center"/>
    </xf>
    <xf numFmtId="166" fontId="2" fillId="2" borderId="25" xfId="0" applyNumberFormat="1" applyFont="1" applyFill="1" applyBorder="1" applyAlignment="1">
      <alignment vertical="center"/>
    </xf>
    <xf numFmtId="167" fontId="3" fillId="0" borderId="44" xfId="0" applyNumberFormat="1" applyFont="1" applyFill="1" applyBorder="1" applyAlignment="1">
      <alignment vertical="center" wrapText="1"/>
    </xf>
    <xf numFmtId="169" fontId="2" fillId="2" borderId="33" xfId="0" applyNumberFormat="1" applyFont="1" applyFill="1" applyBorder="1" applyAlignment="1">
      <alignment vertical="center"/>
    </xf>
    <xf numFmtId="0" fontId="2" fillId="36" borderId="45" xfId="0" applyFont="1" applyFill="1" applyBorder="1" applyAlignment="1">
      <alignment vertical="center"/>
    </xf>
    <xf numFmtId="0" fontId="2" fillId="36" borderId="13" xfId="0" applyFont="1" applyFill="1" applyBorder="1" applyAlignment="1">
      <alignment horizontal="center" vertical="center"/>
    </xf>
    <xf numFmtId="166" fontId="2" fillId="36" borderId="33" xfId="0" applyNumberFormat="1" applyFont="1" applyFill="1" applyBorder="1" applyAlignment="1">
      <alignment vertical="center"/>
    </xf>
    <xf numFmtId="0" fontId="2" fillId="0" borderId="46" xfId="0" applyFont="1" applyFill="1" applyBorder="1" applyAlignment="1">
      <alignment vertical="center"/>
    </xf>
    <xf numFmtId="0" fontId="2" fillId="36" borderId="13" xfId="0" applyFont="1" applyFill="1" applyBorder="1" applyAlignment="1">
      <alignment horizontal="center" vertical="center" wrapText="1"/>
    </xf>
    <xf numFmtId="170" fontId="2" fillId="36" borderId="33" xfId="78" applyNumberFormat="1"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171" fontId="3" fillId="0" borderId="0" xfId="0" applyNumberFormat="1" applyFont="1" applyFill="1" applyBorder="1" applyAlignment="1">
      <alignment vertical="center"/>
    </xf>
    <xf numFmtId="170" fontId="3" fillId="0" borderId="0" xfId="0" applyNumberFormat="1" applyFont="1" applyFill="1" applyBorder="1" applyAlignment="1">
      <alignment vertical="center"/>
    </xf>
    <xf numFmtId="167" fontId="3" fillId="0" borderId="0" xfId="0" applyNumberFormat="1" applyFont="1" applyFill="1" applyBorder="1" applyAlignment="1">
      <alignment vertical="center" wrapText="1"/>
    </xf>
    <xf numFmtId="0" fontId="2" fillId="35" borderId="33" xfId="71" applyFont="1" applyFill="1" applyBorder="1" applyAlignment="1">
      <alignment horizontal="center" wrapText="1"/>
      <protection/>
    </xf>
    <xf numFmtId="0" fontId="2" fillId="35" borderId="33" xfId="71" applyFont="1" applyFill="1" applyBorder="1" applyAlignment="1">
      <alignment horizontal="center"/>
      <protection/>
    </xf>
    <xf numFmtId="0" fontId="2" fillId="35" borderId="34" xfId="71" applyFont="1" applyFill="1" applyBorder="1" applyAlignment="1">
      <alignment horizontal="center"/>
      <protection/>
    </xf>
    <xf numFmtId="0" fontId="8" fillId="0" borderId="27" xfId="0" applyFont="1" applyFill="1" applyBorder="1" applyAlignment="1">
      <alignment vertical="center" wrapText="1"/>
    </xf>
    <xf numFmtId="0" fontId="9" fillId="0" borderId="18" xfId="0" applyFont="1" applyFill="1" applyBorder="1" applyAlignment="1">
      <alignment horizontal="center" vertical="center"/>
    </xf>
    <xf numFmtId="166" fontId="8" fillId="0" borderId="15" xfId="0" applyNumberFormat="1" applyFont="1" applyFill="1" applyBorder="1" applyAlignment="1">
      <alignment vertical="center"/>
    </xf>
    <xf numFmtId="0" fontId="8" fillId="0" borderId="47" xfId="0" applyFont="1" applyFill="1" applyBorder="1" applyAlignment="1">
      <alignment vertical="center" wrapText="1"/>
    </xf>
    <xf numFmtId="0" fontId="9" fillId="0" borderId="48" xfId="0" applyFont="1" applyFill="1" applyBorder="1" applyAlignment="1">
      <alignment horizontal="center" vertical="center"/>
    </xf>
    <xf numFmtId="166" fontId="8" fillId="0" borderId="42" xfId="0" applyNumberFormat="1" applyFont="1" applyFill="1" applyBorder="1" applyAlignment="1">
      <alignment vertical="center"/>
    </xf>
    <xf numFmtId="166" fontId="8" fillId="0" borderId="42" xfId="0" applyNumberFormat="1" applyFont="1" applyFill="1" applyBorder="1" applyAlignment="1">
      <alignment horizontal="right" vertical="center"/>
    </xf>
    <xf numFmtId="0" fontId="8" fillId="0" borderId="49" xfId="0" applyFont="1" applyFill="1" applyBorder="1" applyAlignment="1">
      <alignment vertical="center" wrapText="1"/>
    </xf>
    <xf numFmtId="0" fontId="9" fillId="0" borderId="21" xfId="0" applyFont="1" applyFill="1" applyBorder="1" applyAlignment="1">
      <alignment horizontal="center" vertical="center"/>
    </xf>
    <xf numFmtId="166" fontId="8" fillId="0" borderId="11" xfId="0" applyNumberFormat="1" applyFont="1" applyFill="1" applyBorder="1" applyAlignment="1">
      <alignment vertical="center"/>
    </xf>
    <xf numFmtId="0" fontId="9" fillId="2" borderId="49" xfId="0" applyFont="1" applyFill="1" applyBorder="1" applyAlignment="1">
      <alignment vertical="center" wrapText="1"/>
    </xf>
    <xf numFmtId="0" fontId="9" fillId="2" borderId="21" xfId="0" applyFont="1" applyFill="1" applyBorder="1" applyAlignment="1">
      <alignment horizontal="center" vertical="center"/>
    </xf>
    <xf numFmtId="166" fontId="9" fillId="2" borderId="11" xfId="0" applyNumberFormat="1" applyFont="1" applyFill="1" applyBorder="1" applyAlignment="1">
      <alignment vertical="center"/>
    </xf>
    <xf numFmtId="166" fontId="9" fillId="2" borderId="20" xfId="0" applyNumberFormat="1" applyFont="1" applyFill="1" applyBorder="1" applyAlignment="1">
      <alignment vertical="center" wrapText="1"/>
    </xf>
    <xf numFmtId="0" fontId="9" fillId="0" borderId="49" xfId="0" applyFont="1" applyFill="1" applyBorder="1" applyAlignment="1">
      <alignment vertical="center" wrapText="1"/>
    </xf>
    <xf numFmtId="166" fontId="2" fillId="0" borderId="33" xfId="0" applyNumberFormat="1" applyFont="1" applyFill="1" applyBorder="1" applyAlignment="1">
      <alignment vertical="center"/>
    </xf>
    <xf numFmtId="170" fontId="2" fillId="0" borderId="43" xfId="78" applyNumberFormat="1" applyFont="1" applyFill="1" applyBorder="1" applyAlignment="1">
      <alignment vertical="center"/>
    </xf>
    <xf numFmtId="0" fontId="3" fillId="0" borderId="0" xfId="0" applyFont="1" applyFill="1" applyBorder="1" applyAlignment="1">
      <alignment horizontal="left" vertical="center"/>
    </xf>
    <xf numFmtId="170" fontId="3" fillId="0" borderId="0" xfId="78" applyNumberFormat="1" applyFont="1" applyFill="1" applyBorder="1" applyAlignment="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71" fontId="8" fillId="0" borderId="0" xfId="0" applyNumberFormat="1" applyFont="1" applyFill="1" applyBorder="1" applyAlignment="1">
      <alignment vertical="center"/>
    </xf>
    <xf numFmtId="0" fontId="9" fillId="2" borderId="19" xfId="0" applyFont="1" applyFill="1" applyBorder="1" applyAlignment="1">
      <alignment vertical="center" wrapText="1"/>
    </xf>
    <xf numFmtId="0" fontId="9" fillId="2" borderId="17" xfId="0" applyFont="1" applyFill="1" applyBorder="1" applyAlignment="1">
      <alignment horizontal="center" vertical="center"/>
    </xf>
    <xf numFmtId="0" fontId="9" fillId="2" borderId="27" xfId="0" applyFont="1" applyFill="1" applyBorder="1" applyAlignment="1">
      <alignment horizontal="center" vertical="center"/>
    </xf>
    <xf numFmtId="166" fontId="9" fillId="2" borderId="40" xfId="0" applyNumberFormat="1" applyFont="1" applyFill="1" applyBorder="1" applyAlignment="1">
      <alignment vertical="center"/>
    </xf>
    <xf numFmtId="166" fontId="9" fillId="2" borderId="15" xfId="0" applyNumberFormat="1" applyFont="1" applyFill="1" applyBorder="1" applyAlignment="1">
      <alignment vertical="center"/>
    </xf>
    <xf numFmtId="0" fontId="9" fillId="2" borderId="22" xfId="0" applyFont="1" applyFill="1" applyBorder="1" applyAlignment="1">
      <alignment vertical="center" wrapText="1"/>
    </xf>
    <xf numFmtId="0" fontId="9" fillId="2" borderId="20" xfId="0" applyFont="1" applyFill="1" applyBorder="1" applyAlignment="1">
      <alignment horizontal="center" vertical="center"/>
    </xf>
    <xf numFmtId="0" fontId="9" fillId="2" borderId="49" xfId="0" applyFont="1" applyFill="1" applyBorder="1" applyAlignment="1">
      <alignment horizontal="center" vertical="center"/>
    </xf>
    <xf numFmtId="166" fontId="9" fillId="2" borderId="50" xfId="0" applyNumberFormat="1" applyFont="1" applyFill="1" applyBorder="1" applyAlignment="1">
      <alignment vertical="center"/>
    </xf>
    <xf numFmtId="0" fontId="9" fillId="0" borderId="22" xfId="0" applyFont="1" applyFill="1" applyBorder="1" applyAlignment="1">
      <alignment vertical="center" wrapText="1"/>
    </xf>
    <xf numFmtId="0" fontId="9" fillId="0" borderId="20" xfId="0" applyFont="1" applyFill="1" applyBorder="1" applyAlignment="1">
      <alignment horizontal="center" vertical="center"/>
    </xf>
    <xf numFmtId="0" fontId="9" fillId="0" borderId="49" xfId="0" applyFont="1" applyFill="1" applyBorder="1" applyAlignment="1">
      <alignment horizontal="center" vertical="center"/>
    </xf>
    <xf numFmtId="166" fontId="9" fillId="0" borderId="50" xfId="0" applyNumberFormat="1" applyFont="1" applyFill="1" applyBorder="1" applyAlignment="1">
      <alignment vertical="center"/>
    </xf>
    <xf numFmtId="166" fontId="9" fillId="0" borderId="11" xfId="0" applyNumberFormat="1" applyFont="1" applyFill="1" applyBorder="1" applyAlignment="1">
      <alignment vertical="center"/>
    </xf>
    <xf numFmtId="0" fontId="2" fillId="0" borderId="44" xfId="0" applyFont="1" applyFill="1" applyBorder="1" applyAlignment="1">
      <alignment horizontal="left" vertical="center"/>
    </xf>
    <xf numFmtId="0" fontId="2" fillId="0" borderId="44" xfId="0" applyFont="1" applyFill="1" applyBorder="1" applyAlignment="1">
      <alignment horizontal="center" vertical="center" wrapText="1"/>
    </xf>
    <xf numFmtId="0" fontId="2" fillId="0" borderId="46" xfId="0" applyFont="1" applyFill="1" applyBorder="1" applyAlignment="1">
      <alignment horizontal="center" vertical="center"/>
    </xf>
    <xf numFmtId="170" fontId="2" fillId="0" borderId="51" xfId="78" applyNumberFormat="1" applyFont="1" applyFill="1" applyBorder="1" applyAlignment="1">
      <alignment vertical="center"/>
    </xf>
    <xf numFmtId="170" fontId="8" fillId="0" borderId="0" xfId="78" applyNumberFormat="1" applyFont="1" applyFill="1" applyBorder="1" applyAlignment="1">
      <alignment vertical="center"/>
    </xf>
    <xf numFmtId="0" fontId="77" fillId="0" borderId="0" xfId="0" applyFont="1" applyAlignment="1">
      <alignment/>
    </xf>
    <xf numFmtId="0" fontId="10" fillId="2" borderId="17" xfId="71" applyFont="1" applyFill="1" applyBorder="1" applyAlignment="1">
      <alignment horizontal="left" wrapText="1"/>
      <protection/>
    </xf>
    <xf numFmtId="0" fontId="10" fillId="2" borderId="18" xfId="71" applyFont="1" applyFill="1" applyBorder="1" applyAlignment="1">
      <alignment horizontal="left"/>
      <protection/>
    </xf>
    <xf numFmtId="0" fontId="11" fillId="2" borderId="14" xfId="71" applyFont="1" applyFill="1" applyBorder="1" applyAlignment="1">
      <alignment horizontal="center"/>
      <protection/>
    </xf>
    <xf numFmtId="0" fontId="11" fillId="2" borderId="15" xfId="71" applyFont="1" applyFill="1" applyBorder="1" applyAlignment="1">
      <alignment horizontal="center"/>
      <protection/>
    </xf>
    <xf numFmtId="0" fontId="3" fillId="0" borderId="0" xfId="0" applyFont="1" applyBorder="1" applyAlignment="1">
      <alignment/>
    </xf>
    <xf numFmtId="0" fontId="2" fillId="0" borderId="0" xfId="0" applyFont="1" applyFill="1" applyBorder="1" applyAlignment="1">
      <alignment vertical="center" wrapText="1"/>
    </xf>
    <xf numFmtId="170" fontId="2" fillId="0" borderId="52" xfId="78" applyNumberFormat="1" applyFont="1" applyFill="1" applyBorder="1" applyAlignment="1">
      <alignment vertical="center"/>
    </xf>
    <xf numFmtId="170" fontId="2" fillId="0" borderId="53" xfId="78" applyNumberFormat="1" applyFont="1" applyFill="1" applyBorder="1" applyAlignment="1">
      <alignment vertical="center"/>
    </xf>
    <xf numFmtId="167" fontId="3" fillId="0" borderId="54" xfId="0" applyNumberFormat="1" applyFont="1" applyFill="1" applyBorder="1" applyAlignment="1">
      <alignment vertical="center" wrapText="1"/>
    </xf>
    <xf numFmtId="0" fontId="11" fillId="2" borderId="20" xfId="71" applyFont="1" applyFill="1" applyBorder="1" applyAlignment="1">
      <alignment horizontal="center" wrapText="1"/>
      <protection/>
    </xf>
    <xf numFmtId="0" fontId="11" fillId="2" borderId="21" xfId="71" applyFont="1" applyFill="1" applyBorder="1" applyAlignment="1">
      <alignment horizontal="center"/>
      <protection/>
    </xf>
    <xf numFmtId="0" fontId="11" fillId="2" borderId="55" xfId="71" applyFont="1" applyFill="1" applyBorder="1" applyAlignment="1">
      <alignment horizontal="center"/>
      <protection/>
    </xf>
    <xf numFmtId="0" fontId="11" fillId="2" borderId="11" xfId="71" applyFont="1" applyFill="1" applyBorder="1" applyAlignment="1">
      <alignment horizontal="center"/>
      <protection/>
    </xf>
    <xf numFmtId="0" fontId="11" fillId="0" borderId="0" xfId="71" applyFont="1" applyFill="1" applyBorder="1" applyAlignment="1">
      <alignment horizontal="center" wrapText="1"/>
      <protection/>
    </xf>
    <xf numFmtId="0" fontId="11" fillId="0" borderId="0" xfId="71" applyFont="1" applyFill="1" applyBorder="1" applyAlignment="1">
      <alignment horizontal="center"/>
      <protection/>
    </xf>
    <xf numFmtId="0" fontId="3" fillId="0" borderId="0" xfId="0" applyFont="1" applyFill="1" applyBorder="1" applyAlignment="1">
      <alignment/>
    </xf>
    <xf numFmtId="0" fontId="12" fillId="0" borderId="0" xfId="71" applyFont="1" applyFill="1" applyBorder="1" applyAlignment="1">
      <alignment wrapText="1"/>
      <protection/>
    </xf>
    <xf numFmtId="0" fontId="3" fillId="0" borderId="0" xfId="71" applyFont="1" applyFill="1" applyBorder="1" applyAlignment="1">
      <alignment wrapText="1"/>
      <protection/>
    </xf>
    <xf numFmtId="0" fontId="3" fillId="0" borderId="0" xfId="71" applyFont="1" applyFill="1" applyBorder="1" applyAlignment="1">
      <alignment vertical="top" wrapText="1"/>
      <protection/>
    </xf>
    <xf numFmtId="0" fontId="2" fillId="0" borderId="0" xfId="71" applyFont="1" applyFill="1" applyBorder="1" applyAlignment="1">
      <alignment vertical="center" wrapText="1"/>
      <protection/>
    </xf>
    <xf numFmtId="0" fontId="3" fillId="0" borderId="0" xfId="71" applyFont="1" applyFill="1" applyBorder="1" applyAlignment="1">
      <alignment vertical="center"/>
      <protection/>
    </xf>
    <xf numFmtId="0" fontId="50" fillId="35" borderId="56" xfId="71" applyFont="1" applyFill="1" applyBorder="1" applyAlignment="1">
      <alignment vertical="top" wrapText="1"/>
      <protection/>
    </xf>
    <xf numFmtId="0" fontId="50" fillId="35" borderId="33" xfId="71" applyFont="1" applyFill="1" applyBorder="1" applyAlignment="1">
      <alignment horizontal="center" vertical="top" wrapText="1"/>
      <protection/>
    </xf>
    <xf numFmtId="0" fontId="50" fillId="35" borderId="33" xfId="71" applyFont="1" applyFill="1" applyBorder="1" applyAlignment="1">
      <alignment horizontal="center" vertical="top"/>
      <protection/>
    </xf>
    <xf numFmtId="0" fontId="53" fillId="0" borderId="14" xfId="71" applyFont="1" applyFill="1" applyBorder="1" applyAlignment="1">
      <alignment horizontal="center" vertical="top" wrapText="1"/>
      <protection/>
    </xf>
    <xf numFmtId="0" fontId="50" fillId="0" borderId="15" xfId="71" applyFont="1" applyFill="1" applyBorder="1" applyAlignment="1">
      <alignment horizontal="center" vertical="top" wrapText="1"/>
      <protection/>
    </xf>
    <xf numFmtId="0" fontId="50" fillId="0" borderId="15" xfId="71" applyFont="1" applyFill="1" applyBorder="1" applyAlignment="1">
      <alignment horizontal="center" vertical="top"/>
      <protection/>
    </xf>
    <xf numFmtId="0" fontId="50" fillId="0" borderId="57" xfId="71" applyFont="1" applyFill="1" applyBorder="1" applyAlignment="1">
      <alignment horizontal="center" vertical="top"/>
      <protection/>
    </xf>
    <xf numFmtId="0" fontId="51" fillId="0" borderId="42" xfId="71" applyFont="1" applyFill="1" applyBorder="1" applyAlignment="1">
      <alignment horizontal="left" vertical="center"/>
      <protection/>
    </xf>
    <xf numFmtId="0" fontId="51" fillId="0" borderId="42" xfId="71" applyFont="1" applyFill="1" applyBorder="1" applyAlignment="1">
      <alignment horizontal="center" vertical="center"/>
      <protection/>
    </xf>
    <xf numFmtId="0" fontId="51" fillId="0" borderId="42" xfId="71" applyFont="1" applyFill="1" applyBorder="1" applyAlignment="1">
      <alignment horizontal="center" vertical="center" wrapText="1"/>
      <protection/>
    </xf>
    <xf numFmtId="172" fontId="51" fillId="37" borderId="42" xfId="71" applyNumberFormat="1" applyFont="1" applyFill="1" applyBorder="1" applyAlignment="1">
      <alignment vertical="center"/>
      <protection/>
    </xf>
    <xf numFmtId="173" fontId="51" fillId="0" borderId="42" xfId="71" applyNumberFormat="1" applyFont="1" applyFill="1" applyBorder="1" applyAlignment="1">
      <alignment vertical="center"/>
      <protection/>
    </xf>
    <xf numFmtId="0" fontId="51" fillId="0" borderId="35" xfId="71" applyFont="1" applyFill="1" applyBorder="1" applyAlignment="1">
      <alignment horizontal="left" vertical="center" wrapText="1"/>
      <protection/>
    </xf>
    <xf numFmtId="0" fontId="51" fillId="0" borderId="11" xfId="71" applyFont="1" applyFill="1" applyBorder="1" applyAlignment="1">
      <alignment horizontal="left" vertical="center"/>
      <protection/>
    </xf>
    <xf numFmtId="0" fontId="51" fillId="0" borderId="11" xfId="71" applyFont="1" applyFill="1" applyBorder="1" applyAlignment="1">
      <alignment horizontal="center" vertical="center"/>
      <protection/>
    </xf>
    <xf numFmtId="0" fontId="51" fillId="0" borderId="11" xfId="71" applyFont="1" applyFill="1" applyBorder="1" applyAlignment="1">
      <alignment horizontal="center" vertical="center" wrapText="1"/>
      <protection/>
    </xf>
    <xf numFmtId="172" fontId="51" fillId="37" borderId="11" xfId="71" applyNumberFormat="1" applyFont="1" applyFill="1" applyBorder="1" applyAlignment="1">
      <alignment vertical="center"/>
      <protection/>
    </xf>
    <xf numFmtId="173" fontId="51" fillId="0" borderId="11" xfId="71" applyNumberFormat="1" applyFont="1" applyFill="1" applyBorder="1" applyAlignment="1">
      <alignment vertical="center"/>
      <protection/>
    </xf>
    <xf numFmtId="0" fontId="51" fillId="0" borderId="28" xfId="71" applyFont="1" applyFill="1" applyBorder="1" applyAlignment="1">
      <alignment horizontal="left" vertical="center" wrapText="1"/>
      <protection/>
    </xf>
    <xf numFmtId="173" fontId="51" fillId="37" borderId="11" xfId="71" applyNumberFormat="1" applyFont="1" applyFill="1" applyBorder="1" applyAlignment="1">
      <alignment vertical="center"/>
      <protection/>
    </xf>
    <xf numFmtId="0" fontId="51" fillId="0" borderId="43" xfId="71" applyFont="1" applyFill="1" applyBorder="1" applyAlignment="1">
      <alignment horizontal="left" vertical="center"/>
      <protection/>
    </xf>
    <xf numFmtId="0" fontId="51" fillId="0" borderId="43" xfId="71" applyFont="1" applyFill="1" applyBorder="1" applyAlignment="1">
      <alignment horizontal="center" vertical="center"/>
      <protection/>
    </xf>
    <xf numFmtId="0" fontId="51" fillId="0" borderId="43" xfId="71" applyFont="1" applyFill="1" applyBorder="1" applyAlignment="1">
      <alignment horizontal="center" vertical="center" wrapText="1"/>
      <protection/>
    </xf>
    <xf numFmtId="172" fontId="51" fillId="37" borderId="43" xfId="71" applyNumberFormat="1" applyFont="1" applyFill="1" applyBorder="1" applyAlignment="1">
      <alignment vertical="center"/>
      <protection/>
    </xf>
    <xf numFmtId="173" fontId="51" fillId="37" borderId="43" xfId="71" applyNumberFormat="1" applyFont="1" applyFill="1" applyBorder="1" applyAlignment="1">
      <alignment vertical="center"/>
      <protection/>
    </xf>
    <xf numFmtId="173" fontId="51" fillId="0" borderId="43" xfId="71" applyNumberFormat="1" applyFont="1" applyFill="1" applyBorder="1" applyAlignment="1">
      <alignment vertical="center"/>
      <protection/>
    </xf>
    <xf numFmtId="0" fontId="51" fillId="0" borderId="38" xfId="71" applyFont="1" applyFill="1" applyBorder="1" applyAlignment="1">
      <alignment horizontal="left" vertical="center" wrapText="1"/>
      <protection/>
    </xf>
    <xf numFmtId="0" fontId="53" fillId="0" borderId="53" xfId="71" applyFont="1" applyFill="1" applyBorder="1" applyAlignment="1">
      <alignment horizontal="center" vertical="center"/>
      <protection/>
    </xf>
    <xf numFmtId="0" fontId="51" fillId="0" borderId="53" xfId="71" applyFont="1" applyFill="1" applyBorder="1" applyAlignment="1">
      <alignment horizontal="center" vertical="center"/>
      <protection/>
    </xf>
    <xf numFmtId="0" fontId="51" fillId="0" borderId="53" xfId="71" applyFont="1" applyFill="1" applyBorder="1" applyAlignment="1">
      <alignment horizontal="center" vertical="center" wrapText="1"/>
      <protection/>
    </xf>
    <xf numFmtId="172" fontId="51" fillId="37" borderId="53" xfId="71" applyNumberFormat="1" applyFont="1" applyFill="1" applyBorder="1" applyAlignment="1">
      <alignment vertical="center"/>
      <protection/>
    </xf>
    <xf numFmtId="173" fontId="51" fillId="37" borderId="53" xfId="71" applyNumberFormat="1" applyFont="1" applyFill="1" applyBorder="1" applyAlignment="1">
      <alignment vertical="center"/>
      <protection/>
    </xf>
    <xf numFmtId="173" fontId="51" fillId="0" borderId="53" xfId="71" applyNumberFormat="1" applyFont="1" applyFill="1" applyBorder="1" applyAlignment="1">
      <alignment vertical="center"/>
      <protection/>
    </xf>
    <xf numFmtId="0" fontId="51" fillId="0" borderId="58" xfId="71" applyFont="1" applyFill="1" applyBorder="1" applyAlignment="1">
      <alignment horizontal="left" vertical="center" wrapText="1"/>
      <protection/>
    </xf>
    <xf numFmtId="0" fontId="51" fillId="0" borderId="42" xfId="71" applyFont="1" applyFill="1" applyBorder="1" applyAlignment="1">
      <alignment vertical="center"/>
      <protection/>
    </xf>
    <xf numFmtId="0" fontId="51" fillId="0" borderId="11" xfId="71" applyFont="1" applyFill="1" applyBorder="1" applyAlignment="1">
      <alignment vertical="center"/>
      <protection/>
    </xf>
    <xf numFmtId="0" fontId="51" fillId="0" borderId="43" xfId="71" applyFont="1" applyFill="1" applyBorder="1" applyAlignment="1">
      <alignment vertical="center"/>
      <protection/>
    </xf>
    <xf numFmtId="173" fontId="51" fillId="37" borderId="42" xfId="71" applyNumberFormat="1" applyFont="1" applyFill="1" applyBorder="1" applyAlignment="1">
      <alignment vertical="center"/>
      <protection/>
    </xf>
    <xf numFmtId="0" fontId="51" fillId="0" borderId="28" xfId="71" applyNumberFormat="1" applyFont="1" applyFill="1" applyBorder="1" applyAlignment="1">
      <alignment horizontal="left" vertical="center" wrapText="1"/>
      <protection/>
    </xf>
    <xf numFmtId="0" fontId="51" fillId="0" borderId="38" xfId="71" applyNumberFormat="1" applyFont="1" applyFill="1" applyBorder="1" applyAlignment="1">
      <alignment horizontal="left" vertical="center" wrapText="1"/>
      <protection/>
    </xf>
    <xf numFmtId="0" fontId="51" fillId="0" borderId="58" xfId="71" applyNumberFormat="1" applyFont="1" applyFill="1" applyBorder="1" applyAlignment="1">
      <alignment horizontal="left" vertical="center" wrapText="1"/>
      <protection/>
    </xf>
    <xf numFmtId="0" fontId="0" fillId="0" borderId="0" xfId="0" applyFont="1" applyAlignment="1">
      <alignment/>
    </xf>
    <xf numFmtId="0" fontId="51" fillId="37" borderId="42" xfId="71" applyFont="1" applyFill="1" applyBorder="1" applyAlignment="1">
      <alignment horizontal="left" vertical="center"/>
      <protection/>
    </xf>
    <xf numFmtId="0" fontId="51" fillId="37" borderId="42" xfId="71" applyFont="1" applyFill="1" applyBorder="1" applyAlignment="1">
      <alignment horizontal="center" vertical="center"/>
      <protection/>
    </xf>
    <xf numFmtId="0" fontId="51" fillId="37" borderId="35" xfId="71" applyFont="1" applyFill="1" applyBorder="1" applyAlignment="1">
      <alignment horizontal="left" vertical="center"/>
      <protection/>
    </xf>
    <xf numFmtId="0" fontId="50" fillId="0" borderId="43" xfId="71" applyFont="1" applyFill="1" applyBorder="1" applyAlignment="1">
      <alignment vertical="center"/>
      <protection/>
    </xf>
    <xf numFmtId="0" fontId="50" fillId="0" borderId="43" xfId="71" applyFont="1" applyFill="1" applyBorder="1" applyAlignment="1">
      <alignment horizontal="left" vertical="center"/>
      <protection/>
    </xf>
    <xf numFmtId="173" fontId="50" fillId="0" borderId="43" xfId="71" applyNumberFormat="1" applyFont="1" applyFill="1" applyBorder="1" applyAlignment="1">
      <alignment vertical="center"/>
      <protection/>
    </xf>
    <xf numFmtId="0" fontId="50" fillId="0" borderId="38" xfId="71" applyFont="1" applyFill="1" applyBorder="1" applyAlignment="1">
      <alignment horizontal="left" vertical="center"/>
      <protection/>
    </xf>
    <xf numFmtId="0" fontId="14" fillId="0" borderId="0" xfId="0" applyFont="1" applyAlignment="1">
      <alignment/>
    </xf>
    <xf numFmtId="10" fontId="0" fillId="0" borderId="54" xfId="64" applyNumberFormat="1" applyFont="1" applyFill="1" applyBorder="1">
      <alignment/>
      <protection/>
    </xf>
    <xf numFmtId="0" fontId="0" fillId="0" borderId="0" xfId="73" applyFont="1" applyBorder="1" applyAlignment="1">
      <alignment horizontal="right"/>
      <protection/>
    </xf>
    <xf numFmtId="10" fontId="0" fillId="0" borderId="11" xfId="73" applyNumberFormat="1" applyFont="1" applyFill="1" applyBorder="1">
      <alignment/>
      <protection/>
    </xf>
    <xf numFmtId="10" fontId="0" fillId="0" borderId="54" xfId="78" applyNumberFormat="1" applyFont="1" applyFill="1" applyBorder="1" applyAlignment="1">
      <alignment/>
    </xf>
    <xf numFmtId="0" fontId="0" fillId="0" borderId="0" xfId="73" applyFont="1">
      <alignment/>
      <protection/>
    </xf>
    <xf numFmtId="10" fontId="0" fillId="0" borderId="11" xfId="79" applyNumberFormat="1" applyFont="1" applyFill="1" applyBorder="1" applyAlignment="1">
      <alignment/>
    </xf>
    <xf numFmtId="10" fontId="0" fillId="0" borderId="0" xfId="64" applyNumberFormat="1" applyFont="1">
      <alignment/>
      <protection/>
    </xf>
    <xf numFmtId="174" fontId="0" fillId="0" borderId="11" xfId="79" applyNumberFormat="1" applyFont="1" applyFill="1" applyBorder="1" applyAlignment="1">
      <alignment/>
    </xf>
    <xf numFmtId="0" fontId="0" fillId="0" borderId="0" xfId="64" applyFont="1">
      <alignment/>
      <protection/>
    </xf>
    <xf numFmtId="0" fontId="0" fillId="0" borderId="0" xfId="73" applyFont="1" applyAlignment="1">
      <alignment horizontal="right"/>
      <protection/>
    </xf>
    <xf numFmtId="174" fontId="0" fillId="0" borderId="0" xfId="64" applyNumberFormat="1" applyFont="1">
      <alignment/>
      <protection/>
    </xf>
    <xf numFmtId="174" fontId="0" fillId="0" borderId="0" xfId="73" applyNumberFormat="1" applyFont="1">
      <alignment/>
      <protection/>
    </xf>
    <xf numFmtId="17" fontId="0" fillId="0" borderId="0" xfId="64" applyNumberFormat="1" applyFont="1" applyFill="1" applyBorder="1" applyAlignment="1">
      <alignment horizontal="center"/>
      <protection/>
    </xf>
    <xf numFmtId="0" fontId="78" fillId="0" borderId="0" xfId="64" applyFont="1">
      <alignment/>
      <protection/>
    </xf>
    <xf numFmtId="10" fontId="0" fillId="0" borderId="0" xfId="73" applyNumberFormat="1" applyFont="1" applyFill="1" applyBorder="1">
      <alignment/>
      <protection/>
    </xf>
    <xf numFmtId="10" fontId="0" fillId="0" borderId="59" xfId="73" applyNumberFormat="1" applyFont="1" applyBorder="1">
      <alignment/>
      <protection/>
    </xf>
    <xf numFmtId="10" fontId="0" fillId="0" borderId="0" xfId="79" applyNumberFormat="1" applyFont="1" applyFill="1" applyBorder="1" applyAlignment="1">
      <alignment/>
    </xf>
    <xf numFmtId="10" fontId="0" fillId="0" borderId="0" xfId="73" applyNumberFormat="1" applyFont="1">
      <alignment/>
      <protection/>
    </xf>
    <xf numFmtId="0" fontId="79" fillId="0" borderId="0" xfId="69" applyFont="1">
      <alignment/>
      <protection/>
    </xf>
    <xf numFmtId="0" fontId="56" fillId="0" borderId="0" xfId="69" applyFont="1">
      <alignment/>
      <protection/>
    </xf>
    <xf numFmtId="0" fontId="56" fillId="0" borderId="0" xfId="69" applyFont="1" applyFill="1">
      <alignment/>
      <protection/>
    </xf>
    <xf numFmtId="0" fontId="79" fillId="0" borderId="11" xfId="69" applyFont="1" applyBorder="1">
      <alignment/>
      <protection/>
    </xf>
    <xf numFmtId="0" fontId="56" fillId="0" borderId="0" xfId="69" applyFont="1" applyBorder="1">
      <alignment/>
      <protection/>
    </xf>
    <xf numFmtId="0" fontId="57" fillId="0" borderId="0" xfId="72" applyFont="1">
      <alignment/>
      <protection/>
    </xf>
    <xf numFmtId="17" fontId="57" fillId="0" borderId="0" xfId="72" applyNumberFormat="1" applyFont="1" applyAlignment="1">
      <alignment horizontal="center"/>
      <protection/>
    </xf>
    <xf numFmtId="0" fontId="56" fillId="0" borderId="0" xfId="72" applyFont="1">
      <alignment/>
      <protection/>
    </xf>
    <xf numFmtId="0" fontId="23" fillId="35" borderId="12" xfId="72" applyFont="1" applyFill="1" applyBorder="1" applyAlignment="1">
      <alignment horizontal="center" vertical="center"/>
      <protection/>
    </xf>
    <xf numFmtId="0" fontId="23" fillId="35" borderId="13" xfId="72" applyFont="1" applyFill="1" applyBorder="1" applyAlignment="1">
      <alignment horizontal="center" vertical="center" wrapText="1"/>
      <protection/>
    </xf>
    <xf numFmtId="0" fontId="23" fillId="35" borderId="14" xfId="72" applyFont="1" applyFill="1" applyBorder="1" applyAlignment="1">
      <alignment horizontal="center" vertical="center"/>
      <protection/>
    </xf>
    <xf numFmtId="0" fontId="23" fillId="35" borderId="15" xfId="72" applyFont="1" applyFill="1" applyBorder="1" applyAlignment="1">
      <alignment horizontal="center" vertical="center"/>
      <protection/>
    </xf>
    <xf numFmtId="0" fontId="23" fillId="35" borderId="16" xfId="72" applyFont="1" applyFill="1" applyBorder="1" applyAlignment="1">
      <alignment vertical="center"/>
      <protection/>
    </xf>
    <xf numFmtId="0" fontId="23" fillId="0" borderId="0" xfId="72" applyFont="1" applyFill="1" applyBorder="1" applyAlignment="1">
      <alignment horizontal="center" vertical="center"/>
      <protection/>
    </xf>
    <xf numFmtId="0" fontId="23" fillId="35" borderId="56" xfId="72" applyFont="1" applyFill="1" applyBorder="1" applyAlignment="1">
      <alignment horizontal="center" vertical="center"/>
      <protection/>
    </xf>
    <xf numFmtId="0" fontId="24" fillId="0" borderId="0" xfId="69" applyFont="1">
      <alignment/>
      <protection/>
    </xf>
    <xf numFmtId="0" fontId="24" fillId="36" borderId="17" xfId="72" applyFont="1" applyFill="1" applyBorder="1" applyAlignment="1">
      <alignment vertical="center"/>
      <protection/>
    </xf>
    <xf numFmtId="0" fontId="24" fillId="0" borderId="18" xfId="72" applyFont="1" applyFill="1" applyBorder="1" applyAlignment="1">
      <alignment horizontal="left" vertical="center"/>
      <protection/>
    </xf>
    <xf numFmtId="165" fontId="24" fillId="0" borderId="15" xfId="72" applyNumberFormat="1" applyFont="1" applyFill="1" applyBorder="1" applyAlignment="1">
      <alignment vertical="center"/>
      <protection/>
    </xf>
    <xf numFmtId="0" fontId="24" fillId="0" borderId="19" xfId="72" applyFont="1" applyFill="1" applyBorder="1" applyAlignment="1">
      <alignment vertical="center" wrapText="1"/>
      <protection/>
    </xf>
    <xf numFmtId="165" fontId="24" fillId="0" borderId="0" xfId="72" applyNumberFormat="1" applyFont="1" applyFill="1" applyBorder="1" applyAlignment="1">
      <alignment vertical="center"/>
      <protection/>
    </xf>
    <xf numFmtId="0" fontId="24" fillId="36" borderId="23" xfId="72" applyFont="1" applyFill="1" applyBorder="1" applyAlignment="1">
      <alignment vertical="center" wrapText="1"/>
      <protection/>
    </xf>
    <xf numFmtId="0" fontId="24" fillId="0" borderId="24" xfId="72" applyFont="1" applyFill="1" applyBorder="1" applyAlignment="1">
      <alignment horizontal="left" vertical="center"/>
      <protection/>
    </xf>
    <xf numFmtId="0" fontId="23" fillId="0" borderId="24" xfId="72" applyFont="1" applyFill="1" applyBorder="1" applyAlignment="1">
      <alignment horizontal="center" vertical="center"/>
      <protection/>
    </xf>
    <xf numFmtId="165" fontId="24" fillId="0" borderId="25" xfId="72" applyNumberFormat="1" applyFont="1" applyFill="1" applyBorder="1" applyAlignment="1">
      <alignment vertical="center"/>
      <protection/>
    </xf>
    <xf numFmtId="0" fontId="24" fillId="0" borderId="26" xfId="72" applyFont="1" applyFill="1" applyBorder="1" applyAlignment="1">
      <alignment vertical="center" wrapText="1"/>
      <protection/>
    </xf>
    <xf numFmtId="0" fontId="23" fillId="36" borderId="27" xfId="69" applyFont="1" applyFill="1" applyBorder="1" applyAlignment="1">
      <alignment/>
      <protection/>
    </xf>
    <xf numFmtId="165" fontId="24" fillId="0" borderId="16" xfId="72" applyNumberFormat="1" applyFont="1" applyFill="1" applyBorder="1" applyAlignment="1">
      <alignment vertical="center" wrapText="1"/>
      <protection/>
    </xf>
    <xf numFmtId="0" fontId="24" fillId="36" borderId="22" xfId="69" applyFont="1" applyFill="1" applyBorder="1" applyAlignment="1">
      <alignment vertical="center" wrapText="1"/>
      <protection/>
    </xf>
    <xf numFmtId="0" fontId="23" fillId="0" borderId="21" xfId="69" applyFont="1" applyFill="1" applyBorder="1" applyAlignment="1">
      <alignment horizontal="center" vertical="center"/>
      <protection/>
    </xf>
    <xf numFmtId="166" fontId="24" fillId="0" borderId="11" xfId="69" applyNumberFormat="1" applyFont="1" applyFill="1" applyBorder="1" applyAlignment="1">
      <alignment horizontal="right" vertical="center"/>
      <protection/>
    </xf>
    <xf numFmtId="167" fontId="24" fillId="0" borderId="28" xfId="70" applyNumberFormat="1" applyFont="1" applyFill="1" applyBorder="1" applyAlignment="1">
      <alignment vertical="center" wrapText="1"/>
      <protection/>
    </xf>
    <xf numFmtId="166" fontId="24" fillId="0" borderId="0" xfId="69" applyNumberFormat="1" applyFont="1" applyFill="1" applyBorder="1" applyAlignment="1">
      <alignment vertical="center"/>
      <protection/>
    </xf>
    <xf numFmtId="166" fontId="24" fillId="0" borderId="11" xfId="69" applyNumberFormat="1" applyFont="1" applyFill="1" applyBorder="1" applyAlignment="1">
      <alignment vertical="center"/>
      <protection/>
    </xf>
    <xf numFmtId="167" fontId="24" fillId="0" borderId="28" xfId="69" applyNumberFormat="1" applyFont="1" applyFill="1" applyBorder="1" applyAlignment="1">
      <alignment vertical="center" wrapText="1"/>
      <protection/>
    </xf>
    <xf numFmtId="171" fontId="24" fillId="0" borderId="0" xfId="69" applyNumberFormat="1" applyFont="1" applyFill="1" applyBorder="1" applyAlignment="1">
      <alignment vertical="center"/>
      <protection/>
    </xf>
    <xf numFmtId="0" fontId="24" fillId="36" borderId="0" xfId="69" applyFont="1" applyFill="1" applyBorder="1" applyAlignment="1">
      <alignment vertical="center"/>
      <protection/>
    </xf>
    <xf numFmtId="0" fontId="23" fillId="0" borderId="29" xfId="69" applyFont="1" applyFill="1" applyBorder="1" applyAlignment="1">
      <alignment horizontal="center" vertical="center"/>
      <protection/>
    </xf>
    <xf numFmtId="168" fontId="24" fillId="0" borderId="30" xfId="69" applyNumberFormat="1" applyFont="1" applyFill="1" applyBorder="1" applyAlignment="1">
      <alignment vertical="center"/>
      <protection/>
    </xf>
    <xf numFmtId="167" fontId="24" fillId="0" borderId="31" xfId="69" applyNumberFormat="1" applyFont="1" applyFill="1" applyBorder="1" applyAlignment="1">
      <alignment horizontal="left" vertical="center" wrapText="1"/>
      <protection/>
    </xf>
    <xf numFmtId="168" fontId="24" fillId="0" borderId="0" xfId="69" applyNumberFormat="1" applyFont="1" applyFill="1" applyBorder="1" applyAlignment="1">
      <alignment vertical="center"/>
      <protection/>
    </xf>
    <xf numFmtId="0" fontId="23" fillId="2" borderId="32" xfId="69" applyFont="1" applyFill="1" applyBorder="1" applyAlignment="1">
      <alignment vertical="center"/>
      <protection/>
    </xf>
    <xf numFmtId="0" fontId="23" fillId="2" borderId="13" xfId="69" applyFont="1" applyFill="1" applyBorder="1" applyAlignment="1">
      <alignment horizontal="center" vertical="center"/>
      <protection/>
    </xf>
    <xf numFmtId="166" fontId="23" fillId="2" borderId="33" xfId="69" applyNumberFormat="1" applyFont="1" applyFill="1" applyBorder="1" applyAlignment="1">
      <alignment vertical="center"/>
      <protection/>
    </xf>
    <xf numFmtId="167" fontId="24" fillId="0" borderId="34" xfId="70" applyNumberFormat="1" applyFont="1" applyFill="1" applyBorder="1" applyAlignment="1">
      <alignment vertical="center" wrapText="1"/>
      <protection/>
    </xf>
    <xf numFmtId="166" fontId="23" fillId="0" borderId="0" xfId="69" applyNumberFormat="1" applyFont="1" applyFill="1" applyBorder="1" applyAlignment="1">
      <alignment vertical="center"/>
      <protection/>
    </xf>
    <xf numFmtId="167" fontId="24" fillId="0" borderId="34" xfId="69" applyNumberFormat="1" applyFont="1" applyFill="1" applyBorder="1" applyAlignment="1">
      <alignment vertical="center" wrapText="1"/>
      <protection/>
    </xf>
    <xf numFmtId="166" fontId="23" fillId="0" borderId="52" xfId="69" applyNumberFormat="1" applyFont="1" applyFill="1" applyBorder="1" applyAlignment="1">
      <alignment vertical="center"/>
      <protection/>
    </xf>
    <xf numFmtId="0" fontId="24" fillId="36" borderId="17" xfId="69" applyFont="1" applyFill="1" applyBorder="1" applyAlignment="1">
      <alignment vertical="center" wrapText="1"/>
      <protection/>
    </xf>
    <xf numFmtId="0" fontId="23" fillId="0" borderId="18" xfId="69" applyFont="1" applyFill="1" applyBorder="1" applyAlignment="1">
      <alignment horizontal="center" vertical="center"/>
      <protection/>
    </xf>
    <xf numFmtId="167" fontId="24" fillId="0" borderId="16" xfId="69" applyNumberFormat="1" applyFont="1" applyFill="1" applyBorder="1" applyAlignment="1">
      <alignment vertical="center" wrapText="1"/>
      <protection/>
    </xf>
    <xf numFmtId="166" fontId="24" fillId="0" borderId="0" xfId="69" applyNumberFormat="1" applyFont="1" applyFill="1" applyBorder="1" applyAlignment="1">
      <alignment horizontal="right" vertical="center"/>
      <protection/>
    </xf>
    <xf numFmtId="0" fontId="24" fillId="36" borderId="20" xfId="69" applyFont="1" applyFill="1" applyBorder="1" applyAlignment="1">
      <alignment vertical="center" wrapText="1"/>
      <protection/>
    </xf>
    <xf numFmtId="167" fontId="24" fillId="0" borderId="35" xfId="69" applyNumberFormat="1" applyFont="1" applyFill="1" applyBorder="1" applyAlignment="1">
      <alignment vertical="center" wrapText="1"/>
      <protection/>
    </xf>
    <xf numFmtId="0" fontId="24" fillId="36" borderId="36" xfId="69" applyFont="1" applyFill="1" applyBorder="1" applyAlignment="1">
      <alignment vertical="center" wrapText="1"/>
      <protection/>
    </xf>
    <xf numFmtId="0" fontId="23" fillId="0" borderId="37" xfId="69" applyFont="1" applyFill="1" applyBorder="1" applyAlignment="1">
      <alignment horizontal="center" vertical="center"/>
      <protection/>
    </xf>
    <xf numFmtId="0" fontId="23" fillId="0" borderId="37" xfId="69" applyFont="1" applyFill="1" applyBorder="1" applyAlignment="1">
      <alignment horizontal="center" vertical="center" wrapText="1"/>
      <protection/>
    </xf>
    <xf numFmtId="167" fontId="24" fillId="0" borderId="38" xfId="69" applyNumberFormat="1" applyFont="1" applyFill="1" applyBorder="1" applyAlignment="1">
      <alignment vertical="center" wrapText="1"/>
      <protection/>
    </xf>
    <xf numFmtId="0" fontId="23" fillId="2" borderId="12" xfId="69" applyFont="1" applyFill="1" applyBorder="1" applyAlignment="1">
      <alignment vertical="center"/>
      <protection/>
    </xf>
    <xf numFmtId="0" fontId="23" fillId="2" borderId="39" xfId="69" applyFont="1" applyFill="1" applyBorder="1" applyAlignment="1">
      <alignment horizontal="center" vertical="center"/>
      <protection/>
    </xf>
    <xf numFmtId="166" fontId="23" fillId="2" borderId="40" xfId="69" applyNumberFormat="1" applyFont="1" applyFill="1" applyBorder="1" applyAlignment="1">
      <alignment vertical="center"/>
      <protection/>
    </xf>
    <xf numFmtId="166" fontId="23" fillId="2" borderId="15" xfId="69" applyNumberFormat="1" applyFont="1" applyFill="1" applyBorder="1" applyAlignment="1">
      <alignment vertical="center"/>
      <protection/>
    </xf>
    <xf numFmtId="167" fontId="24" fillId="0" borderId="41" xfId="69" applyNumberFormat="1" applyFont="1" applyFill="1" applyBorder="1" applyAlignment="1">
      <alignment vertical="center" wrapText="1"/>
      <protection/>
    </xf>
    <xf numFmtId="166" fontId="23" fillId="0" borderId="60" xfId="69" applyNumberFormat="1" applyFont="1" applyFill="1" applyBorder="1" applyAlignment="1">
      <alignment vertical="center"/>
      <protection/>
    </xf>
    <xf numFmtId="166" fontId="24" fillId="0" borderId="42" xfId="69" applyNumberFormat="1" applyFont="1" applyFill="1" applyBorder="1" applyAlignment="1">
      <alignment horizontal="right" vertical="center"/>
      <protection/>
    </xf>
    <xf numFmtId="166" fontId="24" fillId="0" borderId="42" xfId="69" applyNumberFormat="1" applyFont="1" applyFill="1" applyBorder="1" applyAlignment="1">
      <alignment vertical="center"/>
      <protection/>
    </xf>
    <xf numFmtId="166" fontId="23" fillId="2" borderId="42" xfId="69" applyNumberFormat="1" applyFont="1" applyFill="1" applyBorder="1" applyAlignment="1">
      <alignment vertical="center"/>
      <protection/>
    </xf>
    <xf numFmtId="167" fontId="24" fillId="0" borderId="22" xfId="70" applyNumberFormat="1" applyFont="1" applyFill="1" applyBorder="1" applyAlignment="1">
      <alignment vertical="center" wrapText="1"/>
      <protection/>
    </xf>
    <xf numFmtId="166" fontId="24" fillId="0" borderId="43" xfId="69" applyNumberFormat="1" applyFont="1" applyFill="1" applyBorder="1" applyAlignment="1">
      <alignment vertical="center"/>
      <protection/>
    </xf>
    <xf numFmtId="167" fontId="24" fillId="0" borderId="44" xfId="69" applyNumberFormat="1" applyFont="1" applyFill="1" applyBorder="1" applyAlignment="1">
      <alignment vertical="center" wrapText="1"/>
      <protection/>
    </xf>
    <xf numFmtId="166" fontId="23" fillId="2" borderId="25" xfId="69" applyNumberFormat="1" applyFont="1" applyFill="1" applyBorder="1" applyAlignment="1">
      <alignment vertical="center"/>
      <protection/>
    </xf>
    <xf numFmtId="0" fontId="23" fillId="36" borderId="32" xfId="69" applyFont="1" applyFill="1" applyBorder="1" applyAlignment="1">
      <alignment vertical="center" wrapText="1"/>
      <protection/>
    </xf>
    <xf numFmtId="0" fontId="23" fillId="36" borderId="13" xfId="69" applyFont="1" applyFill="1" applyBorder="1" applyAlignment="1">
      <alignment horizontal="center" vertical="center"/>
      <protection/>
    </xf>
    <xf numFmtId="166" fontId="23" fillId="36" borderId="33" xfId="69" applyNumberFormat="1" applyFont="1" applyFill="1" applyBorder="1" applyAlignment="1">
      <alignment vertical="center"/>
      <protection/>
    </xf>
    <xf numFmtId="170" fontId="23" fillId="36" borderId="33" xfId="78" applyNumberFormat="1" applyFont="1" applyFill="1" applyBorder="1" applyAlignment="1">
      <alignment vertical="center"/>
    </xf>
    <xf numFmtId="170" fontId="23" fillId="0" borderId="0" xfId="78" applyNumberFormat="1" applyFont="1" applyFill="1" applyBorder="1" applyAlignment="1">
      <alignment vertical="center"/>
    </xf>
    <xf numFmtId="0" fontId="24" fillId="0" borderId="0" xfId="69" applyFont="1" applyFill="1" applyBorder="1" applyAlignment="1">
      <alignment vertical="center" wrapText="1"/>
      <protection/>
    </xf>
    <xf numFmtId="0" fontId="23" fillId="0" borderId="0" xfId="69" applyFont="1" applyFill="1" applyBorder="1" applyAlignment="1">
      <alignment horizontal="center" vertical="center"/>
      <protection/>
    </xf>
    <xf numFmtId="174" fontId="24" fillId="0" borderId="0" xfId="69" applyNumberFormat="1" applyFont="1" applyFill="1" applyBorder="1" applyAlignment="1">
      <alignment vertical="center"/>
      <protection/>
    </xf>
    <xf numFmtId="167" fontId="24" fillId="0" borderId="0" xfId="69" applyNumberFormat="1" applyFont="1" applyFill="1" applyBorder="1" applyAlignment="1">
      <alignment vertical="center" wrapText="1"/>
      <protection/>
    </xf>
    <xf numFmtId="0" fontId="24" fillId="0" borderId="0" xfId="69" applyFont="1" applyFill="1" applyBorder="1" applyAlignment="1">
      <alignment vertical="center"/>
      <protection/>
    </xf>
    <xf numFmtId="171" fontId="23" fillId="0" borderId="0" xfId="69" applyNumberFormat="1" applyFont="1" applyFill="1" applyBorder="1" applyAlignment="1">
      <alignment horizontal="center" vertical="center"/>
      <protection/>
    </xf>
    <xf numFmtId="0" fontId="23" fillId="35" borderId="33" xfId="72" applyFont="1" applyFill="1" applyBorder="1" applyAlignment="1">
      <alignment horizontal="center" wrapText="1"/>
      <protection/>
    </xf>
    <xf numFmtId="0" fontId="23" fillId="35" borderId="33" xfId="72" applyFont="1" applyFill="1" applyBorder="1" applyAlignment="1">
      <alignment horizontal="center"/>
      <protection/>
    </xf>
    <xf numFmtId="0" fontId="23" fillId="35" borderId="34" xfId="72" applyFont="1" applyFill="1" applyBorder="1" applyAlignment="1">
      <alignment horizontal="center"/>
      <protection/>
    </xf>
    <xf numFmtId="0" fontId="27" fillId="0" borderId="0" xfId="72" applyFont="1" applyFill="1" applyBorder="1" applyAlignment="1">
      <alignment horizontal="left"/>
      <protection/>
    </xf>
    <xf numFmtId="0" fontId="23" fillId="0" borderId="0" xfId="72" applyFont="1" applyFill="1" applyBorder="1" applyAlignment="1">
      <alignment horizontal="center"/>
      <protection/>
    </xf>
    <xf numFmtId="0" fontId="28" fillId="0" borderId="27" xfId="69" applyFont="1" applyFill="1" applyBorder="1" applyAlignment="1">
      <alignment vertical="center" wrapText="1"/>
      <protection/>
    </xf>
    <xf numFmtId="0" fontId="27" fillId="0" borderId="18" xfId="69" applyFont="1" applyFill="1" applyBorder="1" applyAlignment="1">
      <alignment horizontal="center" vertical="center"/>
      <protection/>
    </xf>
    <xf numFmtId="166" fontId="28" fillId="0" borderId="15" xfId="69" applyNumberFormat="1" applyFont="1" applyFill="1" applyBorder="1" applyAlignment="1">
      <alignment vertical="center"/>
      <protection/>
    </xf>
    <xf numFmtId="166" fontId="28" fillId="0" borderId="0" xfId="69" applyNumberFormat="1" applyFont="1" applyFill="1" applyBorder="1" applyAlignment="1">
      <alignment vertical="center"/>
      <protection/>
    </xf>
    <xf numFmtId="0" fontId="28" fillId="0" borderId="47" xfId="69" applyFont="1" applyFill="1" applyBorder="1" applyAlignment="1">
      <alignment vertical="center" wrapText="1"/>
      <protection/>
    </xf>
    <xf numFmtId="0" fontId="27" fillId="0" borderId="48" xfId="69" applyFont="1" applyFill="1" applyBorder="1" applyAlignment="1">
      <alignment horizontal="center" vertical="center"/>
      <protection/>
    </xf>
    <xf numFmtId="166" fontId="28" fillId="0" borderId="42" xfId="69" applyNumberFormat="1" applyFont="1" applyFill="1" applyBorder="1" applyAlignment="1">
      <alignment vertical="center"/>
      <protection/>
    </xf>
    <xf numFmtId="166" fontId="28" fillId="0" borderId="42" xfId="69" applyNumberFormat="1" applyFont="1" applyFill="1" applyBorder="1" applyAlignment="1">
      <alignment horizontal="right" vertical="center"/>
      <protection/>
    </xf>
    <xf numFmtId="167" fontId="28" fillId="0" borderId="0" xfId="69" applyNumberFormat="1" applyFont="1" applyFill="1" applyBorder="1" applyAlignment="1">
      <alignment vertical="center" wrapText="1"/>
      <protection/>
    </xf>
    <xf numFmtId="166" fontId="28" fillId="0" borderId="0" xfId="69" applyNumberFormat="1" applyFont="1" applyFill="1" applyBorder="1" applyAlignment="1">
      <alignment horizontal="right" vertical="center"/>
      <protection/>
    </xf>
    <xf numFmtId="0" fontId="28" fillId="0" borderId="49" xfId="69" applyFont="1" applyFill="1" applyBorder="1" applyAlignment="1">
      <alignment vertical="center" wrapText="1"/>
      <protection/>
    </xf>
    <xf numFmtId="0" fontId="27" fillId="0" borderId="21" xfId="69" applyFont="1" applyFill="1" applyBorder="1" applyAlignment="1">
      <alignment horizontal="center" vertical="center"/>
      <protection/>
    </xf>
    <xf numFmtId="166" fontId="28" fillId="0" borderId="11" xfId="69" applyNumberFormat="1" applyFont="1" applyFill="1" applyBorder="1" applyAlignment="1">
      <alignment vertical="center"/>
      <protection/>
    </xf>
    <xf numFmtId="0" fontId="27" fillId="2" borderId="49" xfId="69" applyFont="1" applyFill="1" applyBorder="1" applyAlignment="1">
      <alignment vertical="center" wrapText="1"/>
      <protection/>
    </xf>
    <xf numFmtId="0" fontId="27" fillId="2" borderId="21" xfId="69" applyFont="1" applyFill="1" applyBorder="1" applyAlignment="1">
      <alignment horizontal="center" vertical="center"/>
      <protection/>
    </xf>
    <xf numFmtId="166" fontId="27" fillId="2" borderId="11" xfId="69" applyNumberFormat="1" applyFont="1" applyFill="1" applyBorder="1" applyAlignment="1">
      <alignment vertical="center"/>
      <protection/>
    </xf>
    <xf numFmtId="167" fontId="23" fillId="0" borderId="28" xfId="69" applyNumberFormat="1" applyFont="1" applyFill="1" applyBorder="1" applyAlignment="1">
      <alignment vertical="center" wrapText="1"/>
      <protection/>
    </xf>
    <xf numFmtId="166" fontId="27" fillId="0" borderId="0" xfId="69" applyNumberFormat="1" applyFont="1" applyFill="1" applyBorder="1" applyAlignment="1">
      <alignment vertical="center" wrapText="1"/>
      <protection/>
    </xf>
    <xf numFmtId="166" fontId="27" fillId="0" borderId="0" xfId="69" applyNumberFormat="1" applyFont="1" applyFill="1" applyBorder="1" applyAlignment="1">
      <alignment vertical="center"/>
      <protection/>
    </xf>
    <xf numFmtId="166" fontId="27" fillId="2" borderId="20" xfId="69" applyNumberFormat="1" applyFont="1" applyFill="1" applyBorder="1" applyAlignment="1">
      <alignment vertical="center" wrapText="1"/>
      <protection/>
    </xf>
    <xf numFmtId="166" fontId="27" fillId="2" borderId="43" xfId="69" applyNumberFormat="1" applyFont="1" applyFill="1" applyBorder="1" applyAlignment="1">
      <alignment vertical="center" wrapText="1"/>
      <protection/>
    </xf>
    <xf numFmtId="0" fontId="27" fillId="0" borderId="49" xfId="69" applyFont="1" applyFill="1" applyBorder="1" applyAlignment="1">
      <alignment vertical="center" wrapText="1"/>
      <protection/>
    </xf>
    <xf numFmtId="166" fontId="23" fillId="0" borderId="33" xfId="69" applyNumberFormat="1" applyFont="1" applyFill="1" applyBorder="1" applyAlignment="1">
      <alignment vertical="center"/>
      <protection/>
    </xf>
    <xf numFmtId="0" fontId="23" fillId="0" borderId="46" xfId="69" applyFont="1" applyFill="1" applyBorder="1" applyAlignment="1">
      <alignment vertical="center"/>
      <protection/>
    </xf>
    <xf numFmtId="170" fontId="23" fillId="0" borderId="43" xfId="78" applyNumberFormat="1" applyFont="1" applyFill="1" applyBorder="1" applyAlignment="1">
      <alignment vertical="center"/>
    </xf>
    <xf numFmtId="0" fontId="24" fillId="0" borderId="0" xfId="69" applyFont="1" applyFill="1" applyBorder="1" applyAlignment="1">
      <alignment horizontal="left" vertical="center"/>
      <protection/>
    </xf>
    <xf numFmtId="170" fontId="24" fillId="0" borderId="0" xfId="78" applyNumberFormat="1" applyFont="1" applyFill="1" applyBorder="1" applyAlignment="1">
      <alignment vertical="center"/>
    </xf>
    <xf numFmtId="0" fontId="28" fillId="0" borderId="0" xfId="69" applyFont="1" applyFill="1" applyBorder="1" applyAlignment="1">
      <alignment horizontal="center" vertical="center" wrapText="1"/>
      <protection/>
    </xf>
    <xf numFmtId="0" fontId="27" fillId="0" borderId="0" xfId="69" applyFont="1" applyFill="1" applyBorder="1" applyAlignment="1">
      <alignment horizontal="center" vertical="center"/>
      <protection/>
    </xf>
    <xf numFmtId="0" fontId="27" fillId="2" borderId="19" xfId="69" applyFont="1" applyFill="1" applyBorder="1" applyAlignment="1">
      <alignment vertical="center" wrapText="1"/>
      <protection/>
    </xf>
    <xf numFmtId="0" fontId="27" fillId="2" borderId="17" xfId="69" applyFont="1" applyFill="1" applyBorder="1" applyAlignment="1">
      <alignment horizontal="center" vertical="center"/>
      <protection/>
    </xf>
    <xf numFmtId="0" fontId="27" fillId="2" borderId="18" xfId="69" applyFont="1" applyFill="1" applyBorder="1" applyAlignment="1">
      <alignment horizontal="center" vertical="center"/>
      <protection/>
    </xf>
    <xf numFmtId="166" fontId="27" fillId="2" borderId="15" xfId="69" applyNumberFormat="1" applyFont="1" applyFill="1" applyBorder="1" applyAlignment="1">
      <alignment vertical="center"/>
      <protection/>
    </xf>
    <xf numFmtId="0" fontId="27" fillId="2" borderId="22" xfId="69" applyFont="1" applyFill="1" applyBorder="1" applyAlignment="1">
      <alignment vertical="center" wrapText="1"/>
      <protection/>
    </xf>
    <xf numFmtId="0" fontId="27" fillId="2" borderId="20" xfId="69" applyFont="1" applyFill="1" applyBorder="1" applyAlignment="1">
      <alignment horizontal="center" vertical="center"/>
      <protection/>
    </xf>
    <xf numFmtId="0" fontId="27" fillId="0" borderId="22" xfId="69" applyFont="1" applyFill="1" applyBorder="1" applyAlignment="1">
      <alignment vertical="center" wrapText="1"/>
      <protection/>
    </xf>
    <xf numFmtId="0" fontId="27" fillId="0" borderId="20" xfId="69" applyFont="1" applyFill="1" applyBorder="1" applyAlignment="1">
      <alignment horizontal="center" vertical="center"/>
      <protection/>
    </xf>
    <xf numFmtId="166" fontId="27" fillId="0" borderId="11" xfId="69" applyNumberFormat="1" applyFont="1" applyFill="1" applyBorder="1" applyAlignment="1">
      <alignment vertical="center"/>
      <protection/>
    </xf>
    <xf numFmtId="0" fontId="23" fillId="0" borderId="44" xfId="69" applyFont="1" applyFill="1" applyBorder="1" applyAlignment="1">
      <alignment horizontal="left" vertical="center"/>
      <protection/>
    </xf>
    <xf numFmtId="0" fontId="23" fillId="0" borderId="36" xfId="69" applyFont="1" applyFill="1" applyBorder="1" applyAlignment="1">
      <alignment horizontal="center" vertical="center"/>
      <protection/>
    </xf>
    <xf numFmtId="170" fontId="23" fillId="0" borderId="0" xfId="69" applyNumberFormat="1" applyFont="1" applyFill="1" applyBorder="1" applyAlignment="1">
      <alignment vertical="center"/>
      <protection/>
    </xf>
    <xf numFmtId="174" fontId="28" fillId="0" borderId="0" xfId="78" applyNumberFormat="1" applyFont="1" applyFill="1" applyBorder="1" applyAlignment="1">
      <alignment vertical="center"/>
    </xf>
    <xf numFmtId="170" fontId="28" fillId="0" borderId="0" xfId="78" applyNumberFormat="1" applyFont="1" applyFill="1" applyBorder="1" applyAlignment="1">
      <alignment vertical="center"/>
    </xf>
    <xf numFmtId="0" fontId="80" fillId="0" borderId="0" xfId="69" applyFont="1">
      <alignment/>
      <protection/>
    </xf>
    <xf numFmtId="0" fontId="24" fillId="0" borderId="0" xfId="69" applyFont="1" applyFill="1" applyBorder="1">
      <alignment/>
      <protection/>
    </xf>
    <xf numFmtId="0" fontId="24" fillId="0" borderId="0" xfId="69" applyFont="1" applyFill="1">
      <alignment/>
      <protection/>
    </xf>
    <xf numFmtId="0" fontId="30" fillId="2" borderId="17" xfId="72" applyFont="1" applyFill="1" applyBorder="1" applyAlignment="1">
      <alignment horizontal="left" wrapText="1"/>
      <protection/>
    </xf>
    <xf numFmtId="0" fontId="30" fillId="2" borderId="18" xfId="72" applyFont="1" applyFill="1" applyBorder="1" applyAlignment="1">
      <alignment horizontal="left"/>
      <protection/>
    </xf>
    <xf numFmtId="0" fontId="31" fillId="2" borderId="14" xfId="72" applyFont="1" applyFill="1" applyBorder="1" applyAlignment="1">
      <alignment horizontal="center"/>
      <protection/>
    </xf>
    <xf numFmtId="0" fontId="31" fillId="2" borderId="15" xfId="72" applyFont="1" applyFill="1" applyBorder="1" applyAlignment="1">
      <alignment horizontal="center"/>
      <protection/>
    </xf>
    <xf numFmtId="0" fontId="30" fillId="0" borderId="0" xfId="72" applyFont="1" applyFill="1" applyBorder="1" applyAlignment="1">
      <alignment horizontal="left"/>
      <protection/>
    </xf>
    <xf numFmtId="0" fontId="31" fillId="2" borderId="40" xfId="72" applyFont="1" applyFill="1" applyBorder="1" applyAlignment="1">
      <alignment horizontal="center"/>
      <protection/>
    </xf>
    <xf numFmtId="0" fontId="31" fillId="0" borderId="0" xfId="72" applyFont="1" applyFill="1" applyBorder="1" applyAlignment="1">
      <alignment horizontal="center"/>
      <protection/>
    </xf>
    <xf numFmtId="0" fontId="24" fillId="0" borderId="0" xfId="69" applyFont="1" applyBorder="1">
      <alignment/>
      <protection/>
    </xf>
    <xf numFmtId="0" fontId="23" fillId="0" borderId="0" xfId="69" applyFont="1" applyFill="1" applyBorder="1" applyAlignment="1">
      <alignment vertical="center" wrapText="1"/>
      <protection/>
    </xf>
    <xf numFmtId="10" fontId="23" fillId="0" borderId="29" xfId="69" applyNumberFormat="1" applyFont="1" applyFill="1" applyBorder="1" applyAlignment="1">
      <alignment horizontal="center" vertical="center"/>
      <protection/>
    </xf>
    <xf numFmtId="170" fontId="23" fillId="0" borderId="52" xfId="78" applyNumberFormat="1" applyFont="1" applyFill="1" applyBorder="1" applyAlignment="1">
      <alignment vertical="center"/>
    </xf>
    <xf numFmtId="170" fontId="23" fillId="0" borderId="53" xfId="78" applyNumberFormat="1" applyFont="1" applyFill="1" applyBorder="1" applyAlignment="1">
      <alignment vertical="center"/>
    </xf>
    <xf numFmtId="167" fontId="24" fillId="0" borderId="53" xfId="69" applyNumberFormat="1" applyFont="1" applyFill="1" applyBorder="1" applyAlignment="1">
      <alignment vertical="center" wrapText="1"/>
      <protection/>
    </xf>
    <xf numFmtId="170" fontId="23" fillId="0" borderId="61" xfId="78" applyNumberFormat="1" applyFont="1" applyFill="1" applyBorder="1" applyAlignment="1">
      <alignment vertical="center"/>
    </xf>
    <xf numFmtId="0" fontId="31" fillId="2" borderId="20" xfId="72" applyFont="1" applyFill="1" applyBorder="1" applyAlignment="1">
      <alignment horizontal="center" wrapText="1"/>
      <protection/>
    </xf>
    <xf numFmtId="0" fontId="31" fillId="2" borderId="21" xfId="72" applyFont="1" applyFill="1" applyBorder="1" applyAlignment="1">
      <alignment horizontal="center"/>
      <protection/>
    </xf>
    <xf numFmtId="0" fontId="31" fillId="2" borderId="55" xfId="72" applyFont="1" applyFill="1" applyBorder="1" applyAlignment="1">
      <alignment horizontal="center"/>
      <protection/>
    </xf>
    <xf numFmtId="0" fontId="31" fillId="2" borderId="11" xfId="72" applyFont="1" applyFill="1" applyBorder="1" applyAlignment="1">
      <alignment horizontal="center"/>
      <protection/>
    </xf>
    <xf numFmtId="0" fontId="31" fillId="2" borderId="50" xfId="72" applyFont="1" applyFill="1" applyBorder="1" applyAlignment="1">
      <alignment horizontal="center"/>
      <protection/>
    </xf>
    <xf numFmtId="0" fontId="31" fillId="0" borderId="0" xfId="72" applyFont="1" applyFill="1" applyBorder="1" applyAlignment="1">
      <alignment horizontal="center" wrapText="1"/>
      <protection/>
    </xf>
    <xf numFmtId="0" fontId="24" fillId="0" borderId="0" xfId="72" applyFont="1" applyFill="1" applyBorder="1">
      <alignment/>
      <protection/>
    </xf>
    <xf numFmtId="10" fontId="24" fillId="0" borderId="54" xfId="64" applyNumberFormat="1" applyFont="1" applyFill="1" applyBorder="1">
      <alignment/>
      <protection/>
    </xf>
    <xf numFmtId="0" fontId="24" fillId="0" borderId="0" xfId="74" applyFont="1" applyBorder="1" applyAlignment="1">
      <alignment horizontal="right"/>
      <protection/>
    </xf>
    <xf numFmtId="0" fontId="24" fillId="0" borderId="0" xfId="74" applyFont="1" applyAlignment="1">
      <alignment horizontal="center"/>
      <protection/>
    </xf>
    <xf numFmtId="10" fontId="24" fillId="0" borderId="11" xfId="74" applyNumberFormat="1" applyFont="1" applyFill="1" applyBorder="1">
      <alignment/>
      <protection/>
    </xf>
    <xf numFmtId="10" fontId="24" fillId="0" borderId="54" xfId="78" applyNumberFormat="1" applyFont="1" applyFill="1" applyBorder="1" applyAlignment="1">
      <alignment/>
    </xf>
    <xf numFmtId="0" fontId="24" fillId="0" borderId="0" xfId="74" applyFont="1">
      <alignment/>
      <protection/>
    </xf>
    <xf numFmtId="0" fontId="24" fillId="0" borderId="52" xfId="74" applyFont="1" applyBorder="1" applyAlignment="1">
      <alignment horizontal="center"/>
      <protection/>
    </xf>
    <xf numFmtId="10" fontId="24" fillId="0" borderId="11" xfId="79" applyNumberFormat="1" applyFont="1" applyFill="1" applyBorder="1" applyAlignment="1">
      <alignment/>
    </xf>
    <xf numFmtId="10" fontId="24" fillId="0" borderId="0" xfId="64" applyNumberFormat="1" applyFont="1">
      <alignment/>
      <protection/>
    </xf>
    <xf numFmtId="174" fontId="24" fillId="0" borderId="11" xfId="79" applyNumberFormat="1" applyFont="1" applyFill="1" applyBorder="1" applyAlignment="1">
      <alignment/>
    </xf>
    <xf numFmtId="0" fontId="24" fillId="0" borderId="0" xfId="64" applyFont="1">
      <alignment/>
      <protection/>
    </xf>
    <xf numFmtId="0" fontId="24" fillId="0" borderId="0" xfId="74" applyFont="1" applyAlignment="1">
      <alignment horizontal="right"/>
      <protection/>
    </xf>
    <xf numFmtId="0" fontId="80" fillId="0" borderId="0" xfId="64" applyFont="1">
      <alignment/>
      <protection/>
    </xf>
    <xf numFmtId="174" fontId="24" fillId="0" borderId="0" xfId="64" applyNumberFormat="1" applyFont="1">
      <alignment/>
      <protection/>
    </xf>
    <xf numFmtId="174" fontId="24" fillId="0" borderId="0" xfId="74" applyNumberFormat="1" applyFont="1">
      <alignment/>
      <protection/>
    </xf>
    <xf numFmtId="17" fontId="24" fillId="0" borderId="0" xfId="64" applyNumberFormat="1" applyFont="1" applyFill="1" applyBorder="1" applyAlignment="1">
      <alignment horizontal="center"/>
      <protection/>
    </xf>
    <xf numFmtId="170" fontId="24" fillId="0" borderId="0" xfId="64" applyNumberFormat="1" applyFont="1" applyFill="1" applyBorder="1" applyAlignment="1">
      <alignment horizontal="right" vertical="center"/>
      <protection/>
    </xf>
    <xf numFmtId="170" fontId="80" fillId="0" borderId="0" xfId="64" applyNumberFormat="1" applyFont="1" applyAlignment="1">
      <alignment horizontal="right"/>
      <protection/>
    </xf>
    <xf numFmtId="10" fontId="24" fillId="0" borderId="0" xfId="74" applyNumberFormat="1" applyFont="1" applyFill="1" applyBorder="1">
      <alignment/>
      <protection/>
    </xf>
    <xf numFmtId="10" fontId="24" fillId="0" borderId="59" xfId="74" applyNumberFormat="1" applyFont="1" applyBorder="1">
      <alignment/>
      <protection/>
    </xf>
    <xf numFmtId="10" fontId="24" fillId="0" borderId="0" xfId="79" applyNumberFormat="1" applyFont="1" applyFill="1" applyBorder="1" applyAlignment="1">
      <alignment/>
    </xf>
    <xf numFmtId="10" fontId="24" fillId="0" borderId="0" xfId="74" applyNumberFormat="1" applyFont="1">
      <alignment/>
      <protection/>
    </xf>
    <xf numFmtId="0" fontId="57" fillId="0" borderId="62" xfId="72" applyFont="1" applyBorder="1" applyAlignment="1">
      <alignment horizontal="center"/>
      <protection/>
    </xf>
    <xf numFmtId="0" fontId="57" fillId="0" borderId="36" xfId="72" applyFont="1" applyBorder="1" applyAlignment="1">
      <alignment horizontal="center"/>
      <protection/>
    </xf>
    <xf numFmtId="0" fontId="57" fillId="0" borderId="63" xfId="72" applyFont="1" applyBorder="1" applyAlignment="1">
      <alignment horizontal="center"/>
      <protection/>
    </xf>
    <xf numFmtId="0" fontId="57" fillId="0" borderId="62" xfId="69" applyFont="1" applyBorder="1" applyAlignment="1">
      <alignment horizontal="center"/>
      <protection/>
    </xf>
    <xf numFmtId="0" fontId="57" fillId="0" borderId="36" xfId="69" applyFont="1" applyBorder="1" applyAlignment="1">
      <alignment horizontal="center"/>
      <protection/>
    </xf>
    <xf numFmtId="0" fontId="57" fillId="0" borderId="63" xfId="69" applyFont="1" applyBorder="1" applyAlignment="1">
      <alignment horizontal="center"/>
      <protection/>
    </xf>
    <xf numFmtId="171" fontId="23" fillId="0" borderId="23" xfId="69" applyNumberFormat="1" applyFont="1" applyFill="1" applyBorder="1" applyAlignment="1">
      <alignment horizontal="center" vertical="center"/>
      <protection/>
    </xf>
  </cellXfs>
  <cellStyles count="72">
    <cellStyle name="Normal" xfId="0"/>
    <cellStyle name="_Forecast 09-04-10" xfId="15"/>
    <cellStyle name="=C:\WINNT\SYSTEM32\COMMAND.COM"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Currency 2" xfId="48"/>
    <cellStyle name="Currency 3" xfId="49"/>
    <cellStyle name="Euro" xfId="50"/>
    <cellStyle name="Explanatory Text" xfId="51"/>
    <cellStyle name="Good" xfId="52"/>
    <cellStyle name="Heading 1" xfId="53"/>
    <cellStyle name="Heading 2" xfId="54"/>
    <cellStyle name="Heading 3" xfId="55"/>
    <cellStyle name="HEADING 3 2" xfId="56"/>
    <cellStyle name="Heading 4" xfId="57"/>
    <cellStyle name="Hyperlink 2" xfId="58"/>
    <cellStyle name="Input" xfId="59"/>
    <cellStyle name="InputData" xfId="60"/>
    <cellStyle name="Linked Cell" xfId="61"/>
    <cellStyle name="LinkedInputAmount" xfId="62"/>
    <cellStyle name="Neutral" xfId="63"/>
    <cellStyle name="Normal 2" xfId="64"/>
    <cellStyle name="Normal 2 2" xfId="65"/>
    <cellStyle name="Normal 3" xfId="66"/>
    <cellStyle name="Normal 4" xfId="67"/>
    <cellStyle name="Normal 5" xfId="68"/>
    <cellStyle name="Normal 6" xfId="69"/>
    <cellStyle name="Normal 7" xfId="70"/>
    <cellStyle name="Normal_Budget 07_09_12 Mod 186 with April RIIO" xfId="71"/>
    <cellStyle name="Normal_Budget 07_09_12 Mod 186 with April RIIO 2" xfId="72"/>
    <cellStyle name="Normal_Increase Proposal from 1st April 2011" xfId="73"/>
    <cellStyle name="Normal_Increase Proposal from 1st April 2011 2" xfId="74"/>
    <cellStyle name="Note" xfId="75"/>
    <cellStyle name="Output" xfId="76"/>
    <cellStyle name="Percent" xfId="77"/>
    <cellStyle name="Percent 2" xfId="78"/>
    <cellStyle name="Percent 3" xfId="79"/>
    <cellStyle name="Std_0" xfId="80"/>
    <cellStyle name="Style 1" xfId="81"/>
    <cellStyle name="Title" xfId="82"/>
    <cellStyle name="Total" xfId="83"/>
    <cellStyle name="Units"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e%20Private\Transportation%20Income\Mod186\Revised%20Mod%20186\2013_14\Latest%20WWUMod186%20based%20on%20B.Gas%20Proposal%20dated%209.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e%20Private\Transportation%20Income\Mod186\DCMF%20Presentation\2013_14\Oct%202013\Mod%20186%20to%20be%20presented%20in%20Oct%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 186 Report"/>
      <sheetName val="Incentive_Adj. Summary"/>
      <sheetName val="shrinkage 2008_9"/>
      <sheetName val="Exit Capacity Incentive 2008_9"/>
      <sheetName val="Metering Tip Point 2008_9"/>
      <sheetName val="RPI and WACC and CT"/>
      <sheetName val="FPs Before Mod Adj"/>
      <sheetName val="IFID 2008_09"/>
      <sheetName val="IFID 2009_10"/>
      <sheetName val="IFID 2010_11"/>
      <sheetName val="IFID 2011_12"/>
      <sheetName val="FPs after Mod Adj"/>
      <sheetName val="Analysis of DARTS"/>
      <sheetName val="IFI 2012_13 Updated"/>
      <sheetName val="MSRA calcs 2008_9 to 2012_13"/>
      <sheetName val="Meter Tipping Point 2009_10"/>
      <sheetName val="Meter Tipping Pt 2010_11"/>
      <sheetName val="Meter Tipping Pt 2011_12"/>
      <sheetName val="Meter Tipping Pt 2012_13"/>
      <sheetName val="shrinkage 2009_10 to 2012_13"/>
      <sheetName val="NIA 2013_14"/>
      <sheetName val="Shrinkage 2013_14 to 2020_2"/>
      <sheetName val="Env. Emiss 2008_9 to 2012_13"/>
      <sheetName val="Env. Emiss 2013_14 to 2020_21"/>
      <sheetName val="Cost Pass Thru 2008_9"/>
      <sheetName val="Cost Pass Through 2009_10"/>
      <sheetName val="Cost Pass Through 2010_11"/>
      <sheetName val="Cost Pass Through 2011_12"/>
      <sheetName val="Cost Pass Through 2012_13"/>
      <sheetName val="Cost Pass Through 2013_14"/>
      <sheetName val="Cost Pass Through 2014_15"/>
      <sheetName val="Cost Pass Thru 1516 to 1819"/>
      <sheetName val="Cap Output Inc 2011_12 2012_13"/>
      <sheetName val="Discretionary Reward"/>
      <sheetName val="Exit Capacity 2009_10 - 201_11"/>
      <sheetName val="Exit Capacity Charges 2011_12"/>
      <sheetName val="Exit Capacity Charges 2012_13"/>
      <sheetName val="Exit Capacity 2013_4 to 2020_21"/>
      <sheetName val="BMt"/>
      <sheetName val="Variables"/>
      <sheetName val="Submission Dates"/>
    </sheetNames>
    <sheetDataSet>
      <sheetData sheetId="6">
        <row r="33">
          <cell r="E33">
            <v>0.23634642228381608</v>
          </cell>
        </row>
        <row r="34">
          <cell r="E34">
            <v>1.6648028644996202</v>
          </cell>
        </row>
        <row r="35">
          <cell r="E35">
            <v>-2.017201448475589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 186 Report"/>
      <sheetName val="Oct 13 v July 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5"/>
  <sheetViews>
    <sheetView tabSelected="1" zoomScale="75" zoomScaleNormal="75" zoomScalePageLayoutView="0" workbookViewId="0" topLeftCell="A1">
      <selection activeCell="M12" sqref="M12"/>
    </sheetView>
  </sheetViews>
  <sheetFormatPr defaultColWidth="9.140625" defaultRowHeight="12.75"/>
  <cols>
    <col min="1" max="1" width="62.8515625" style="2" customWidth="1"/>
    <col min="2" max="2" width="19.00390625" style="2" customWidth="1"/>
    <col min="3" max="3" width="30.8515625" style="2" bestFit="1" customWidth="1"/>
    <col min="4" max="8" width="10.00390625" style="2" bestFit="1" customWidth="1"/>
    <col min="9" max="9" width="105.421875" style="2" customWidth="1"/>
    <col min="10" max="16384" width="9.140625" style="2" customWidth="1"/>
  </cols>
  <sheetData>
    <row r="1" spans="1:3" ht="18.75">
      <c r="A1" s="1" t="s">
        <v>0</v>
      </c>
      <c r="B1" s="1"/>
      <c r="C1" s="1"/>
    </row>
    <row r="3" spans="1:3" ht="15">
      <c r="A3" s="3" t="s">
        <v>1</v>
      </c>
      <c r="B3" s="4" t="s">
        <v>2</v>
      </c>
      <c r="C3" s="3"/>
    </row>
    <row r="4" spans="1:7" ht="15">
      <c r="A4" s="3" t="s">
        <v>3</v>
      </c>
      <c r="B4" s="4" t="s">
        <v>4</v>
      </c>
      <c r="C4" s="3"/>
      <c r="G4" s="5"/>
    </row>
    <row r="5" spans="1:8" ht="15">
      <c r="A5" s="3" t="s">
        <v>5</v>
      </c>
      <c r="B5" s="4" t="s">
        <v>6</v>
      </c>
      <c r="C5" s="3"/>
      <c r="F5" s="6"/>
      <c r="G5" s="6"/>
      <c r="H5" s="6"/>
    </row>
    <row r="7" spans="1:8" ht="12.75">
      <c r="A7" s="2" t="s">
        <v>7</v>
      </c>
      <c r="F7" s="6"/>
      <c r="G7" s="6"/>
      <c r="H7" s="6"/>
    </row>
    <row r="8" spans="6:8" ht="12.75">
      <c r="F8" s="6"/>
      <c r="G8" s="6"/>
      <c r="H8" s="6"/>
    </row>
    <row r="9" spans="1:9" ht="16.5" thickBot="1">
      <c r="A9" s="7" t="s">
        <v>8</v>
      </c>
      <c r="B9" s="8"/>
      <c r="C9" s="8"/>
      <c r="D9" s="8"/>
      <c r="E9" s="8"/>
      <c r="F9" s="8"/>
      <c r="G9" s="7"/>
      <c r="H9" s="7"/>
      <c r="I9" s="7"/>
    </row>
    <row r="10" spans="1:9" s="14" customFormat="1" ht="30.75" customHeight="1" thickBot="1">
      <c r="A10" s="9" t="s">
        <v>9</v>
      </c>
      <c r="B10" s="10" t="s">
        <v>10</v>
      </c>
      <c r="C10" s="10" t="s">
        <v>11</v>
      </c>
      <c r="D10" s="11" t="s">
        <v>12</v>
      </c>
      <c r="E10" s="12" t="s">
        <v>13</v>
      </c>
      <c r="F10" s="12" t="s">
        <v>14</v>
      </c>
      <c r="G10" s="12" t="s">
        <v>15</v>
      </c>
      <c r="H10" s="12" t="s">
        <v>16</v>
      </c>
      <c r="I10" s="13" t="s">
        <v>17</v>
      </c>
    </row>
    <row r="11" spans="1:9" s="14" customFormat="1" ht="30">
      <c r="A11" s="15" t="s">
        <v>18</v>
      </c>
      <c r="B11" s="16"/>
      <c r="C11" s="16"/>
      <c r="D11" s="17">
        <v>0.026500000000000003</v>
      </c>
      <c r="E11" s="17">
        <v>0.03075</v>
      </c>
      <c r="F11" s="17">
        <v>0.0305</v>
      </c>
      <c r="G11" s="17">
        <v>0.03275</v>
      </c>
      <c r="H11" s="17">
        <v>0.03375</v>
      </c>
      <c r="I11" s="18" t="s">
        <v>19</v>
      </c>
    </row>
    <row r="12" spans="1:9" s="14" customFormat="1" ht="35.25" customHeight="1">
      <c r="A12" s="19" t="s">
        <v>20</v>
      </c>
      <c r="B12" s="20"/>
      <c r="C12" s="20"/>
      <c r="D12" s="21">
        <v>0.030005789993528875</v>
      </c>
      <c r="E12" s="21">
        <f>E11</f>
        <v>0.03075</v>
      </c>
      <c r="F12" s="21">
        <f>F11</f>
        <v>0.0305</v>
      </c>
      <c r="G12" s="21">
        <f>G11</f>
        <v>0.03275</v>
      </c>
      <c r="H12" s="21">
        <f>H11</f>
        <v>0.03375</v>
      </c>
      <c r="I12" s="22" t="s">
        <v>21</v>
      </c>
    </row>
    <row r="13" spans="1:9" s="14" customFormat="1" ht="21.75" customHeight="1" thickBot="1">
      <c r="A13" s="23" t="s">
        <v>22</v>
      </c>
      <c r="B13" s="24"/>
      <c r="C13" s="25" t="s">
        <v>23</v>
      </c>
      <c r="D13" s="26">
        <v>0.005</v>
      </c>
      <c r="E13" s="26">
        <v>0.005</v>
      </c>
      <c r="F13" s="26">
        <v>0.005</v>
      </c>
      <c r="G13" s="26">
        <v>0.005</v>
      </c>
      <c r="H13" s="26">
        <v>0.005</v>
      </c>
      <c r="I13" s="27" t="s">
        <v>24</v>
      </c>
    </row>
    <row r="14" spans="1:9" s="14" customFormat="1" ht="21.75" customHeight="1">
      <c r="A14" s="28" t="s">
        <v>25</v>
      </c>
      <c r="B14" s="16"/>
      <c r="C14" s="16"/>
      <c r="D14" s="29"/>
      <c r="E14" s="29"/>
      <c r="F14" s="29"/>
      <c r="G14" s="29"/>
      <c r="H14" s="29"/>
      <c r="I14" s="30"/>
    </row>
    <row r="15" spans="1:9" s="14" customFormat="1" ht="34.5" customHeight="1">
      <c r="A15" s="31" t="s">
        <v>26</v>
      </c>
      <c r="B15" s="32"/>
      <c r="C15" s="32" t="s">
        <v>27</v>
      </c>
      <c r="D15" s="33">
        <v>344.41761390429406</v>
      </c>
      <c r="E15" s="33">
        <v>340.10561432051605</v>
      </c>
      <c r="F15" s="33">
        <v>335.0123978727304</v>
      </c>
      <c r="G15" s="33">
        <v>336.0043900691377</v>
      </c>
      <c r="H15" s="33">
        <v>347.30145859558166</v>
      </c>
      <c r="I15" s="34" t="s">
        <v>28</v>
      </c>
    </row>
    <row r="16" spans="1:9" s="14" customFormat="1" ht="39.75" customHeight="1">
      <c r="A16" s="31" t="s">
        <v>29</v>
      </c>
      <c r="B16" s="32"/>
      <c r="C16" s="32" t="s">
        <v>30</v>
      </c>
      <c r="D16" s="33"/>
      <c r="E16" s="33">
        <v>-0.11605216169215282</v>
      </c>
      <c r="F16" s="33"/>
      <c r="G16" s="33"/>
      <c r="H16" s="33"/>
      <c r="I16" s="35" t="s">
        <v>31</v>
      </c>
    </row>
    <row r="17" spans="1:9" s="14" customFormat="1" ht="59.25" customHeight="1">
      <c r="A17" s="31" t="s">
        <v>32</v>
      </c>
      <c r="B17" s="32"/>
      <c r="C17" s="32" t="s">
        <v>33</v>
      </c>
      <c r="D17" s="33"/>
      <c r="E17" s="33"/>
      <c r="F17" s="33">
        <v>1.5998701900945764</v>
      </c>
      <c r="G17" s="33"/>
      <c r="H17" s="33"/>
      <c r="I17" s="34" t="s">
        <v>34</v>
      </c>
    </row>
    <row r="18" spans="1:9" s="14" customFormat="1" ht="21.75" customHeight="1" thickBot="1">
      <c r="A18" s="36" t="s">
        <v>35</v>
      </c>
      <c r="B18" s="37" t="s">
        <v>36</v>
      </c>
      <c r="C18" s="37"/>
      <c r="D18" s="38">
        <v>1.1630061243337717</v>
      </c>
      <c r="E18" s="38">
        <v>1.2050838144310987</v>
      </c>
      <c r="F18" s="38">
        <v>1.240641345425228</v>
      </c>
      <c r="G18" s="38">
        <v>1.2812723494879044</v>
      </c>
      <c r="H18" s="38">
        <v>1.324515291283121</v>
      </c>
      <c r="I18" s="39"/>
    </row>
    <row r="19" spans="1:9" s="14" customFormat="1" ht="21.75" customHeight="1" thickBot="1">
      <c r="A19" s="40" t="s">
        <v>37</v>
      </c>
      <c r="B19" s="41" t="s">
        <v>38</v>
      </c>
      <c r="C19" s="41"/>
      <c r="D19" s="42">
        <f>SUM(D15:D17)*D18</f>
        <v>400.5597942991184</v>
      </c>
      <c r="E19" s="42">
        <f>SUM(E15:E17)*E18</f>
        <v>409.7159184331146</v>
      </c>
      <c r="F19" s="42">
        <f>SUM(F15:F17)*F18</f>
        <v>417.6150971361007</v>
      </c>
      <c r="G19" s="42">
        <f>SUM(G15:G17)*G18</f>
        <v>430.51313430213435</v>
      </c>
      <c r="H19" s="42">
        <f>SUM(H15:H17)*H18</f>
        <v>460.00609259477966</v>
      </c>
      <c r="I19" s="43" t="s">
        <v>39</v>
      </c>
    </row>
    <row r="20" spans="1:9" s="14" customFormat="1" ht="33.75" customHeight="1" thickBot="1">
      <c r="A20" s="40" t="s">
        <v>40</v>
      </c>
      <c r="B20" s="41" t="s">
        <v>41</v>
      </c>
      <c r="C20" s="41"/>
      <c r="D20" s="42">
        <f>SUM(D21:D24)</f>
        <v>0</v>
      </c>
      <c r="E20" s="42">
        <f>SUM(E21:E24)</f>
        <v>0</v>
      </c>
      <c r="F20" s="42">
        <f>SUM(F21:F24)</f>
        <v>-0.03519727906016104</v>
      </c>
      <c r="G20" s="42">
        <f>SUM(G21:G24)</f>
        <v>-0.29448111476126076</v>
      </c>
      <c r="H20" s="42">
        <f>SUM(H21:H24)</f>
        <v>-0.3458726806650849</v>
      </c>
      <c r="I20" s="44" t="s">
        <v>42</v>
      </c>
    </row>
    <row r="21" spans="1:9" s="14" customFormat="1" ht="21.75" customHeight="1">
      <c r="A21" s="45" t="s">
        <v>43</v>
      </c>
      <c r="B21" s="46"/>
      <c r="C21" s="46" t="s">
        <v>44</v>
      </c>
      <c r="D21" s="47"/>
      <c r="E21" s="47"/>
      <c r="F21" s="47">
        <v>-0.3542620857799546</v>
      </c>
      <c r="G21" s="47">
        <v>-0.636448651559248</v>
      </c>
      <c r="H21" s="47">
        <v>-0.6956306347054176</v>
      </c>
      <c r="I21" s="48"/>
    </row>
    <row r="22" spans="1:9" s="14" customFormat="1" ht="21.75" customHeight="1">
      <c r="A22" s="49" t="s">
        <v>45</v>
      </c>
      <c r="B22" s="32"/>
      <c r="C22" s="32" t="s">
        <v>46</v>
      </c>
      <c r="D22" s="47"/>
      <c r="E22" s="47"/>
      <c r="F22" s="47">
        <v>0.4048855542901573</v>
      </c>
      <c r="G22" s="47">
        <v>0.4158851078750221</v>
      </c>
      <c r="H22" s="47">
        <v>0.428836609225828</v>
      </c>
      <c r="I22" s="50"/>
    </row>
    <row r="23" spans="1:9" s="14" customFormat="1" ht="21.75" customHeight="1">
      <c r="A23" s="49" t="s">
        <v>47</v>
      </c>
      <c r="B23" s="32"/>
      <c r="C23" s="32" t="s">
        <v>48</v>
      </c>
      <c r="D23" s="47"/>
      <c r="E23" s="47"/>
      <c r="F23" s="47">
        <v>-0.08582074757036376</v>
      </c>
      <c r="G23" s="47">
        <v>-0.07391757107703485</v>
      </c>
      <c r="H23" s="47">
        <v>-0.07907865518549526</v>
      </c>
      <c r="I23" s="35"/>
    </row>
    <row r="24" spans="1:9" s="14" customFormat="1" ht="33" customHeight="1" thickBot="1">
      <c r="A24" s="51" t="s">
        <v>49</v>
      </c>
      <c r="B24" s="52"/>
      <c r="C24" s="53" t="s">
        <v>50</v>
      </c>
      <c r="D24" s="47"/>
      <c r="E24" s="47"/>
      <c r="F24" s="47">
        <v>0</v>
      </c>
      <c r="G24" s="47"/>
      <c r="H24" s="47"/>
      <c r="I24" s="54"/>
    </row>
    <row r="25" spans="1:9" s="14" customFormat="1" ht="38.25" customHeight="1" thickBot="1">
      <c r="A25" s="40" t="s">
        <v>51</v>
      </c>
      <c r="B25" s="41" t="s">
        <v>52</v>
      </c>
      <c r="C25" s="41"/>
      <c r="D25" s="42"/>
      <c r="E25" s="42"/>
      <c r="F25" s="42">
        <v>-6.595260690797105</v>
      </c>
      <c r="G25" s="42">
        <v>-6.680967526910825</v>
      </c>
      <c r="H25" s="42">
        <v>-6.642557277239864</v>
      </c>
      <c r="I25" s="44" t="s">
        <v>53</v>
      </c>
    </row>
    <row r="26" spans="1:9" s="14" customFormat="1" ht="21.75" customHeight="1" thickBot="1">
      <c r="A26" s="40" t="s">
        <v>54</v>
      </c>
      <c r="B26" s="41" t="s">
        <v>55</v>
      </c>
      <c r="C26" s="41"/>
      <c r="D26" s="42"/>
      <c r="E26" s="42"/>
      <c r="F26" s="42">
        <v>1.863931138664773</v>
      </c>
      <c r="G26" s="42">
        <v>1.863931138664773</v>
      </c>
      <c r="H26" s="42">
        <v>1.863931138664773</v>
      </c>
      <c r="I26" s="44" t="s">
        <v>56</v>
      </c>
    </row>
    <row r="27" spans="1:9" s="14" customFormat="1" ht="21.75" customHeight="1">
      <c r="A27" s="55" t="s">
        <v>57</v>
      </c>
      <c r="B27" s="56" t="s">
        <v>58</v>
      </c>
      <c r="C27" s="56"/>
      <c r="D27" s="57"/>
      <c r="E27" s="58"/>
      <c r="F27" s="58">
        <f>SUM(F28:F29)</f>
        <v>-0.6576350001576784</v>
      </c>
      <c r="G27" s="58">
        <f>SUM(G28:G29)</f>
        <v>-0.846698207674446</v>
      </c>
      <c r="H27" s="58">
        <f>SUM(H28:H29)</f>
        <v>-1.5970383005480295</v>
      </c>
      <c r="I27" s="59" t="s">
        <v>59</v>
      </c>
    </row>
    <row r="28" spans="1:9" s="14" customFormat="1" ht="56.25" customHeight="1">
      <c r="A28" s="49" t="s">
        <v>60</v>
      </c>
      <c r="B28" s="32"/>
      <c r="C28" s="32" t="s">
        <v>61</v>
      </c>
      <c r="D28" s="60"/>
      <c r="E28" s="61"/>
      <c r="F28" s="62">
        <v>-1.1624442822268493</v>
      </c>
      <c r="G28" s="62">
        <v>-1.1706667237391908</v>
      </c>
      <c r="H28" s="62">
        <v>-2.1290423158126957</v>
      </c>
      <c r="I28" s="63" t="s">
        <v>62</v>
      </c>
    </row>
    <row r="29" spans="1:9" s="14" customFormat="1" ht="64.5" customHeight="1" thickBot="1">
      <c r="A29" s="51" t="s">
        <v>63</v>
      </c>
      <c r="B29" s="52"/>
      <c r="C29" s="52" t="s">
        <v>64</v>
      </c>
      <c r="D29" s="47"/>
      <c r="E29" s="64"/>
      <c r="F29" s="65">
        <v>0.5048092820691709</v>
      </c>
      <c r="G29" s="65">
        <v>0.32396851606474475</v>
      </c>
      <c r="H29" s="65">
        <v>0.5320040152646662</v>
      </c>
      <c r="I29" s="66" t="s">
        <v>65</v>
      </c>
    </row>
    <row r="30" spans="1:9" s="14" customFormat="1" ht="30.75" customHeight="1" thickBot="1">
      <c r="A30" s="40" t="s">
        <v>66</v>
      </c>
      <c r="B30" s="41" t="s">
        <v>67</v>
      </c>
      <c r="C30" s="41"/>
      <c r="D30" s="42"/>
      <c r="E30" s="42"/>
      <c r="F30" s="42">
        <v>1.1571005068380196</v>
      </c>
      <c r="G30" s="42">
        <v>0.7889494302926015</v>
      </c>
      <c r="H30" s="42">
        <v>1.3389359923847717</v>
      </c>
      <c r="I30" s="44" t="s">
        <v>68</v>
      </c>
    </row>
    <row r="31" spans="1:9" s="14" customFormat="1" ht="33" customHeight="1" thickBot="1">
      <c r="A31" s="40" t="s">
        <v>69</v>
      </c>
      <c r="B31" s="41" t="s">
        <v>70</v>
      </c>
      <c r="C31" s="41"/>
      <c r="D31" s="42">
        <v>1.2120299999999995</v>
      </c>
      <c r="E31" s="42">
        <v>1.3635337499999995</v>
      </c>
      <c r="F31" s="42">
        <v>0</v>
      </c>
      <c r="G31" s="42">
        <v>0.5</v>
      </c>
      <c r="H31" s="42">
        <v>0</v>
      </c>
      <c r="I31" s="44" t="s">
        <v>71</v>
      </c>
    </row>
    <row r="32" spans="1:9" s="14" customFormat="1" ht="21.75" customHeight="1" thickBot="1">
      <c r="A32" s="40" t="s">
        <v>72</v>
      </c>
      <c r="B32" s="41" t="s">
        <v>73</v>
      </c>
      <c r="C32" s="41"/>
      <c r="D32" s="42">
        <v>0.4</v>
      </c>
      <c r="E32" s="42">
        <v>0.4</v>
      </c>
      <c r="F32" s="42">
        <v>0.4</v>
      </c>
      <c r="G32" s="42">
        <v>0.4</v>
      </c>
      <c r="H32" s="42">
        <v>0.4</v>
      </c>
      <c r="I32" s="44" t="s">
        <v>74</v>
      </c>
    </row>
    <row r="33" spans="1:9" s="14" customFormat="1" ht="40.5" customHeight="1" thickBot="1">
      <c r="A33" s="40" t="s">
        <v>75</v>
      </c>
      <c r="B33" s="41" t="s">
        <v>76</v>
      </c>
      <c r="C33" s="41"/>
      <c r="D33" s="67">
        <v>-2.130800048455261</v>
      </c>
      <c r="E33" s="42"/>
      <c r="F33" s="42">
        <f>-D104</f>
        <v>-6.796937108161582</v>
      </c>
      <c r="G33" s="42"/>
      <c r="H33" s="42"/>
      <c r="I33" s="43" t="s">
        <v>77</v>
      </c>
    </row>
    <row r="34" spans="1:9" s="14" customFormat="1" ht="45" customHeight="1" thickBot="1">
      <c r="A34" s="40" t="s">
        <v>78</v>
      </c>
      <c r="B34" s="41" t="s">
        <v>79</v>
      </c>
      <c r="C34" s="41"/>
      <c r="D34" s="42">
        <f>D19+D20+D25+D26+D27+D30+D31+D32+D33</f>
        <v>400.0410242506631</v>
      </c>
      <c r="E34" s="42">
        <f>E19+E20+E25+E26+E27+E30+E31+E32+E33</f>
        <v>411.4794521831146</v>
      </c>
      <c r="F34" s="42">
        <f>F19+F20+F25+F26+F27+F30+F31+F32+F33</f>
        <v>406.95109870342696</v>
      </c>
      <c r="G34" s="42">
        <f>G19+G20+G25+G26+G27+G30+G31+G32+G33</f>
        <v>426.2438680217452</v>
      </c>
      <c r="H34" s="42">
        <f>H19+H20+H25+H26+H27+H30+H31+H32+H33</f>
        <v>455.02349146737623</v>
      </c>
      <c r="I34" s="43" t="s">
        <v>80</v>
      </c>
    </row>
    <row r="35" spans="1:9" s="14" customFormat="1" ht="57.75" customHeight="1" thickBot="1">
      <c r="A35" s="40" t="s">
        <v>81</v>
      </c>
      <c r="B35" s="41" t="s">
        <v>82</v>
      </c>
      <c r="C35" s="41"/>
      <c r="D35" s="42">
        <v>406.7358451881175</v>
      </c>
      <c r="E35" s="42">
        <f>E34</f>
        <v>411.4794521831146</v>
      </c>
      <c r="F35" s="42">
        <f>F34</f>
        <v>406.95109870342696</v>
      </c>
      <c r="G35" s="42">
        <f>G34</f>
        <v>426.2438680217452</v>
      </c>
      <c r="H35" s="42">
        <f>H34</f>
        <v>455.02349146737623</v>
      </c>
      <c r="I35" s="44" t="s">
        <v>83</v>
      </c>
    </row>
    <row r="36" spans="1:9" s="14" customFormat="1" ht="45" customHeight="1" thickBot="1">
      <c r="A36" s="68" t="s">
        <v>84</v>
      </c>
      <c r="B36" s="69" t="s">
        <v>85</v>
      </c>
      <c r="C36" s="69"/>
      <c r="D36" s="70">
        <f>D35-D34</f>
        <v>6.694820937454381</v>
      </c>
      <c r="E36" s="70">
        <f>E35-E34</f>
        <v>0</v>
      </c>
      <c r="F36" s="70">
        <f>F35-F34</f>
        <v>0</v>
      </c>
      <c r="G36" s="70">
        <f>G35-G34</f>
        <v>0</v>
      </c>
      <c r="H36" s="70">
        <f>H35-H34</f>
        <v>0</v>
      </c>
      <c r="I36" s="44" t="s">
        <v>86</v>
      </c>
    </row>
    <row r="37" spans="1:9" s="14" customFormat="1" ht="21.75" customHeight="1" thickBot="1">
      <c r="A37" s="71" t="s">
        <v>87</v>
      </c>
      <c r="B37" s="72" t="s">
        <v>88</v>
      </c>
      <c r="C37" s="69"/>
      <c r="D37" s="73">
        <v>0.122</v>
      </c>
      <c r="E37" s="73">
        <v>0.028</v>
      </c>
      <c r="F37" s="73">
        <v>0.006432481580592281</v>
      </c>
      <c r="G37" s="73">
        <v>0.06972530399469401</v>
      </c>
      <c r="H37" s="73">
        <v>0.08692829235228469</v>
      </c>
      <c r="I37" s="44" t="s">
        <v>89</v>
      </c>
    </row>
    <row r="38" spans="1:9" s="14" customFormat="1" ht="15.75">
      <c r="A38" s="74"/>
      <c r="B38" s="75"/>
      <c r="C38" s="75"/>
      <c r="D38" s="76"/>
      <c r="E38" s="77"/>
      <c r="F38" s="76"/>
      <c r="G38" s="76"/>
      <c r="H38" s="76"/>
      <c r="I38" s="78"/>
    </row>
    <row r="39" spans="1:9" s="14" customFormat="1" ht="16.5" thickBot="1">
      <c r="A39" s="74"/>
      <c r="B39" s="75"/>
      <c r="C39" s="75"/>
      <c r="D39" s="76"/>
      <c r="E39" s="76"/>
      <c r="F39" s="76"/>
      <c r="G39" s="76"/>
      <c r="H39" s="76"/>
      <c r="I39" s="78"/>
    </row>
    <row r="40" spans="1:9" s="14" customFormat="1" ht="16.5" thickBot="1">
      <c r="A40" s="79"/>
      <c r="B40" s="80"/>
      <c r="C40" s="80"/>
      <c r="D40" s="80"/>
      <c r="E40" s="80"/>
      <c r="F40" s="80"/>
      <c r="G40" s="80"/>
      <c r="H40" s="80"/>
      <c r="I40" s="81"/>
    </row>
    <row r="41" spans="1:9" s="14" customFormat="1" ht="33" customHeight="1">
      <c r="A41" s="82" t="s">
        <v>90</v>
      </c>
      <c r="B41" s="83"/>
      <c r="C41" s="83"/>
      <c r="D41" s="84">
        <v>26.74914085967675</v>
      </c>
      <c r="E41" s="84">
        <v>27.788027676966706</v>
      </c>
      <c r="F41" s="84">
        <v>28.609189425505757</v>
      </c>
      <c r="G41" s="84">
        <v>29.546140379191073</v>
      </c>
      <c r="H41" s="84">
        <v>30.54332261698877</v>
      </c>
      <c r="I41" s="48" t="s">
        <v>91</v>
      </c>
    </row>
    <row r="42" spans="1:9" s="14" customFormat="1" ht="15">
      <c r="A42" s="85" t="s">
        <v>92</v>
      </c>
      <c r="B42" s="86"/>
      <c r="C42" s="86"/>
      <c r="D42" s="87"/>
      <c r="E42" s="88"/>
      <c r="F42" s="88">
        <v>-7.03236683906892</v>
      </c>
      <c r="G42" s="88">
        <v>-7.094814677223778</v>
      </c>
      <c r="H42" s="88">
        <v>-7.264594958457309</v>
      </c>
      <c r="I42" s="50" t="s">
        <v>93</v>
      </c>
    </row>
    <row r="43" spans="1:9" s="14" customFormat="1" ht="35.25" customHeight="1">
      <c r="A43" s="89" t="s">
        <v>75</v>
      </c>
      <c r="B43" s="90"/>
      <c r="C43" s="90"/>
      <c r="D43" s="91">
        <v>0.17187804389006026</v>
      </c>
      <c r="E43" s="91"/>
      <c r="F43" s="91">
        <f>-D115</f>
        <v>-0.27727280039615426</v>
      </c>
      <c r="G43" s="91">
        <f>-E115</f>
        <v>0</v>
      </c>
      <c r="H43" s="91">
        <f>-F115</f>
        <v>0</v>
      </c>
      <c r="I43" s="35" t="s">
        <v>94</v>
      </c>
    </row>
    <row r="44" spans="1:9" s="14" customFormat="1" ht="15.75" thickBot="1">
      <c r="A44" s="92" t="s">
        <v>95</v>
      </c>
      <c r="B44" s="93"/>
      <c r="C44" s="93"/>
      <c r="D44" s="94">
        <f>SUM(D41:D43)</f>
        <v>26.92101890356681</v>
      </c>
      <c r="E44" s="94">
        <f>SUM(E41:E43)</f>
        <v>27.788027676966706</v>
      </c>
      <c r="F44" s="94">
        <f>SUM(F41:F43)</f>
        <v>21.299549786040682</v>
      </c>
      <c r="G44" s="94">
        <f>SUM(G41:G43)</f>
        <v>22.451325701967296</v>
      </c>
      <c r="H44" s="94">
        <f>SUM(H41:H43)</f>
        <v>23.278727658531462</v>
      </c>
      <c r="I44" s="35" t="s">
        <v>96</v>
      </c>
    </row>
    <row r="45" spans="1:9" s="14" customFormat="1" ht="42" customHeight="1" thickBot="1">
      <c r="A45" s="92" t="s">
        <v>97</v>
      </c>
      <c r="B45" s="93"/>
      <c r="C45" s="93"/>
      <c r="D45" s="95">
        <v>27.19412599870968</v>
      </c>
      <c r="E45" s="94">
        <f>E44</f>
        <v>27.788027676966706</v>
      </c>
      <c r="F45" s="94">
        <f>F44</f>
        <v>21.299549786040682</v>
      </c>
      <c r="G45" s="94">
        <f>G44</f>
        <v>22.451325701967296</v>
      </c>
      <c r="H45" s="94">
        <f>H44</f>
        <v>23.278727658531462</v>
      </c>
      <c r="I45" s="44" t="s">
        <v>98</v>
      </c>
    </row>
    <row r="46" spans="1:9" s="14" customFormat="1" ht="39" customHeight="1" thickBot="1">
      <c r="A46" s="96" t="s">
        <v>99</v>
      </c>
      <c r="B46" s="90"/>
      <c r="C46" s="90"/>
      <c r="D46" s="97">
        <f>D45-D44</f>
        <v>0.2731070951428691</v>
      </c>
      <c r="E46" s="97">
        <f>E45-E44</f>
        <v>0</v>
      </c>
      <c r="F46" s="97">
        <f>F45-F44</f>
        <v>0</v>
      </c>
      <c r="G46" s="97">
        <f>G45-G44</f>
        <v>0</v>
      </c>
      <c r="H46" s="97">
        <f>H45-H44</f>
        <v>0</v>
      </c>
      <c r="I46" s="44" t="s">
        <v>100</v>
      </c>
    </row>
    <row r="47" spans="1:9" s="14" customFormat="1" ht="31.5" customHeight="1" thickBot="1">
      <c r="A47" s="71" t="s">
        <v>87</v>
      </c>
      <c r="B47" s="53" t="s">
        <v>101</v>
      </c>
      <c r="C47" s="52"/>
      <c r="D47" s="98">
        <v>0.083</v>
      </c>
      <c r="E47" s="98">
        <v>0.054</v>
      </c>
      <c r="F47" s="98">
        <v>-0.20980151897230742</v>
      </c>
      <c r="G47" s="98">
        <v>0.08354012112792306</v>
      </c>
      <c r="H47" s="98">
        <v>0.05173994903848651</v>
      </c>
      <c r="I47" s="54" t="s">
        <v>102</v>
      </c>
    </row>
    <row r="48" spans="1:9" s="14" customFormat="1" ht="15" customHeight="1">
      <c r="A48" s="99"/>
      <c r="B48" s="75"/>
      <c r="C48" s="75"/>
      <c r="D48" s="100"/>
      <c r="E48" s="100"/>
      <c r="F48" s="100"/>
      <c r="G48" s="100"/>
      <c r="H48" s="100"/>
      <c r="I48" s="78"/>
    </row>
    <row r="49" spans="1:9" s="14" customFormat="1" ht="15.75" thickBot="1">
      <c r="A49" s="101"/>
      <c r="B49" s="102"/>
      <c r="C49" s="102"/>
      <c r="D49" s="103"/>
      <c r="E49" s="103"/>
      <c r="F49" s="103"/>
      <c r="G49" s="103"/>
      <c r="H49" s="103"/>
      <c r="I49" s="78"/>
    </row>
    <row r="50" spans="1:9" s="14" customFormat="1" ht="16.5" thickBot="1">
      <c r="A50" s="79"/>
      <c r="B50" s="80"/>
      <c r="C50" s="80"/>
      <c r="D50" s="80"/>
      <c r="E50" s="80"/>
      <c r="F50" s="80"/>
      <c r="G50" s="80"/>
      <c r="H50" s="80"/>
      <c r="I50" s="81"/>
    </row>
    <row r="51" spans="1:9" s="14" customFormat="1" ht="30.75" customHeight="1" thickBot="1">
      <c r="A51" s="104" t="s">
        <v>103</v>
      </c>
      <c r="B51" s="105"/>
      <c r="C51" s="106"/>
      <c r="D51" s="107">
        <f aca="true" t="shared" si="0" ref="D51:H52">D34-D44</f>
        <v>373.1200053470963</v>
      </c>
      <c r="E51" s="108">
        <f t="shared" si="0"/>
        <v>383.6914245061479</v>
      </c>
      <c r="F51" s="108">
        <f t="shared" si="0"/>
        <v>385.65154891738626</v>
      </c>
      <c r="G51" s="108">
        <f t="shared" si="0"/>
        <v>403.7925423197779</v>
      </c>
      <c r="H51" s="108">
        <f t="shared" si="0"/>
        <v>431.74476380884477</v>
      </c>
      <c r="I51" s="48" t="s">
        <v>104</v>
      </c>
    </row>
    <row r="52" spans="1:9" s="14" customFormat="1" ht="25.5" customHeight="1">
      <c r="A52" s="109" t="s">
        <v>105</v>
      </c>
      <c r="B52" s="110"/>
      <c r="C52" s="111"/>
      <c r="D52" s="112">
        <f t="shared" si="0"/>
        <v>379.5417191894078</v>
      </c>
      <c r="E52" s="94">
        <f t="shared" si="0"/>
        <v>383.6914245061479</v>
      </c>
      <c r="F52" s="94">
        <f t="shared" si="0"/>
        <v>385.65154891738626</v>
      </c>
      <c r="G52" s="94">
        <f t="shared" si="0"/>
        <v>403.7925423197779</v>
      </c>
      <c r="H52" s="94">
        <f t="shared" si="0"/>
        <v>431.74476380884477</v>
      </c>
      <c r="I52" s="48" t="s">
        <v>106</v>
      </c>
    </row>
    <row r="53" spans="1:9" s="14" customFormat="1" ht="30.75" thickBot="1">
      <c r="A53" s="113" t="s">
        <v>107</v>
      </c>
      <c r="B53" s="114"/>
      <c r="C53" s="115"/>
      <c r="D53" s="116">
        <f>D52-D51</f>
        <v>6.421713842311476</v>
      </c>
      <c r="E53" s="117">
        <f>E52-E51</f>
        <v>0</v>
      </c>
      <c r="F53" s="117">
        <f>F52-F51</f>
        <v>0</v>
      </c>
      <c r="G53" s="117">
        <f>G52-G51</f>
        <v>0</v>
      </c>
      <c r="H53" s="117">
        <f>H52-H51</f>
        <v>0</v>
      </c>
      <c r="I53" s="35" t="s">
        <v>108</v>
      </c>
    </row>
    <row r="54" spans="1:9" s="14" customFormat="1" ht="39" customHeight="1" thickBot="1">
      <c r="A54" s="118" t="s">
        <v>109</v>
      </c>
      <c r="B54" s="119" t="s">
        <v>110</v>
      </c>
      <c r="C54" s="120"/>
      <c r="D54" s="121">
        <v>0.125</v>
      </c>
      <c r="E54" s="98">
        <v>0.027</v>
      </c>
      <c r="F54" s="98">
        <v>0.021961366053202636</v>
      </c>
      <c r="G54" s="98">
        <v>0.06895641999593662</v>
      </c>
      <c r="H54" s="98">
        <v>0.0889128394337356</v>
      </c>
      <c r="I54" s="44" t="s">
        <v>89</v>
      </c>
    </row>
    <row r="55" spans="1:9" s="14" customFormat="1" ht="15">
      <c r="A55" s="101"/>
      <c r="B55" s="102"/>
      <c r="C55" s="102"/>
      <c r="D55" s="122"/>
      <c r="E55" s="122"/>
      <c r="F55" s="122"/>
      <c r="G55" s="122"/>
      <c r="H55" s="122"/>
      <c r="I55" s="78"/>
    </row>
    <row r="56" s="14" customFormat="1" ht="15.75" thickBot="1">
      <c r="I56" s="123"/>
    </row>
    <row r="57" spans="1:9" s="128" customFormat="1" ht="15.75">
      <c r="A57" s="124"/>
      <c r="B57" s="125"/>
      <c r="C57" s="125"/>
      <c r="D57" s="126"/>
      <c r="E57" s="127"/>
      <c r="F57" s="127"/>
      <c r="G57" s="127"/>
      <c r="H57" s="127"/>
      <c r="I57" s="127"/>
    </row>
    <row r="58" spans="1:9" s="128" customFormat="1" ht="15.75">
      <c r="A58" s="129" t="s">
        <v>111</v>
      </c>
      <c r="B58" s="37"/>
      <c r="C58" s="37"/>
      <c r="D58" s="130">
        <v>-0.015</v>
      </c>
      <c r="E58" s="131">
        <v>-0.02</v>
      </c>
      <c r="F58" s="131">
        <v>-0.02</v>
      </c>
      <c r="G58" s="131">
        <v>-0.02</v>
      </c>
      <c r="H58" s="131">
        <v>-0.02</v>
      </c>
      <c r="I58" s="132" t="s">
        <v>112</v>
      </c>
    </row>
    <row r="59" spans="1:9" s="128" customFormat="1" ht="15.75">
      <c r="A59" s="133"/>
      <c r="B59" s="134"/>
      <c r="C59" s="134"/>
      <c r="D59" s="135"/>
      <c r="E59" s="136"/>
      <c r="F59" s="136"/>
      <c r="G59" s="136"/>
      <c r="H59" s="136"/>
      <c r="I59" s="136"/>
    </row>
    <row r="60" spans="1:9" s="139" customFormat="1" ht="15.75">
      <c r="A60" s="137"/>
      <c r="B60" s="138"/>
      <c r="C60" s="138"/>
      <c r="D60" s="138"/>
      <c r="E60" s="138"/>
      <c r="F60" s="138"/>
      <c r="G60" s="138"/>
      <c r="H60" s="138"/>
      <c r="I60" s="138"/>
    </row>
    <row r="61" spans="1:11" s="128" customFormat="1" ht="15.75">
      <c r="A61" s="140" t="s">
        <v>113</v>
      </c>
      <c r="B61" s="141"/>
      <c r="C61" s="141"/>
      <c r="D61" s="142"/>
      <c r="E61" s="142"/>
      <c r="F61" s="142"/>
      <c r="G61" s="142"/>
      <c r="H61" s="142"/>
      <c r="I61" s="142"/>
      <c r="J61" s="142"/>
      <c r="K61" s="142"/>
    </row>
    <row r="62" spans="1:11" s="128" customFormat="1" ht="16.5" thickBot="1">
      <c r="A62" s="143"/>
      <c r="B62" s="143"/>
      <c r="C62" s="143"/>
      <c r="D62" s="144"/>
      <c r="E62" s="144"/>
      <c r="F62" s="144"/>
      <c r="G62" s="144"/>
      <c r="H62" s="144"/>
      <c r="I62" s="144"/>
      <c r="J62" s="144"/>
      <c r="K62" s="144"/>
    </row>
    <row r="63" spans="1:9" s="14" customFormat="1" ht="16.5" thickBot="1">
      <c r="A63" s="145" t="s">
        <v>114</v>
      </c>
      <c r="B63" s="146" t="s">
        <v>115</v>
      </c>
      <c r="C63" s="147" t="s">
        <v>116</v>
      </c>
      <c r="D63" s="147" t="s">
        <v>12</v>
      </c>
      <c r="E63" s="147" t="s">
        <v>13</v>
      </c>
      <c r="F63" s="147" t="s">
        <v>14</v>
      </c>
      <c r="G63" s="147" t="s">
        <v>15</v>
      </c>
      <c r="H63" s="147" t="s">
        <v>16</v>
      </c>
      <c r="I63" s="147" t="s">
        <v>117</v>
      </c>
    </row>
    <row r="64" spans="1:9" s="14" customFormat="1" ht="15.75">
      <c r="A64" s="148" t="s">
        <v>118</v>
      </c>
      <c r="B64" s="149"/>
      <c r="C64" s="150"/>
      <c r="D64" s="150"/>
      <c r="E64" s="150"/>
      <c r="F64" s="150"/>
      <c r="G64" s="150"/>
      <c r="H64" s="150"/>
      <c r="I64" s="151"/>
    </row>
    <row r="65" spans="1:9" s="14" customFormat="1" ht="15" customHeight="1">
      <c r="A65" s="152" t="s">
        <v>119</v>
      </c>
      <c r="B65" s="153" t="s">
        <v>120</v>
      </c>
      <c r="C65" s="154" t="s">
        <v>121</v>
      </c>
      <c r="D65" s="155"/>
      <c r="E65" s="156">
        <f>'[1]FPs Before Mod Adj'!E35</f>
        <v>-2.017201448475589</v>
      </c>
      <c r="F65" s="156"/>
      <c r="G65" s="156"/>
      <c r="H65" s="156"/>
      <c r="I65" s="157"/>
    </row>
    <row r="66" spans="1:9" s="14" customFormat="1" ht="15.75">
      <c r="A66" s="158" t="s">
        <v>122</v>
      </c>
      <c r="B66" s="159" t="s">
        <v>123</v>
      </c>
      <c r="C66" s="160" t="s">
        <v>124</v>
      </c>
      <c r="D66" s="161"/>
      <c r="E66" s="162"/>
      <c r="F66" s="162"/>
      <c r="G66" s="162"/>
      <c r="H66" s="162"/>
      <c r="I66" s="163"/>
    </row>
    <row r="67" spans="1:9" s="14" customFormat="1" ht="15.75">
      <c r="A67" s="158" t="s">
        <v>125</v>
      </c>
      <c r="B67" s="159" t="s">
        <v>126</v>
      </c>
      <c r="C67" s="160" t="s">
        <v>124</v>
      </c>
      <c r="D67" s="161"/>
      <c r="E67" s="162"/>
      <c r="F67" s="162"/>
      <c r="G67" s="162"/>
      <c r="H67" s="162"/>
      <c r="I67" s="163"/>
    </row>
    <row r="68" spans="1:9" s="14" customFormat="1" ht="15.75">
      <c r="A68" s="158" t="s">
        <v>127</v>
      </c>
      <c r="B68" s="159" t="s">
        <v>128</v>
      </c>
      <c r="C68" s="160" t="s">
        <v>129</v>
      </c>
      <c r="D68" s="161"/>
      <c r="E68" s="164"/>
      <c r="F68" s="162"/>
      <c r="G68" s="162"/>
      <c r="H68" s="162"/>
      <c r="I68" s="163"/>
    </row>
    <row r="69" spans="1:9" s="14" customFormat="1" ht="16.5" thickBot="1">
      <c r="A69" s="165" t="s">
        <v>130</v>
      </c>
      <c r="B69" s="166" t="s">
        <v>131</v>
      </c>
      <c r="C69" s="167" t="s">
        <v>129</v>
      </c>
      <c r="D69" s="168"/>
      <c r="E69" s="169"/>
      <c r="F69" s="170"/>
      <c r="G69" s="170"/>
      <c r="H69" s="170"/>
      <c r="I69" s="171"/>
    </row>
    <row r="70" spans="1:9" s="14" customFormat="1" ht="15.75">
      <c r="A70" s="172" t="s">
        <v>132</v>
      </c>
      <c r="B70" s="173"/>
      <c r="C70" s="174"/>
      <c r="D70" s="175"/>
      <c r="E70" s="176"/>
      <c r="F70" s="177"/>
      <c r="G70" s="177"/>
      <c r="H70" s="177"/>
      <c r="I70" s="178"/>
    </row>
    <row r="71" spans="1:9" s="14" customFormat="1" ht="15.75">
      <c r="A71" s="179" t="s">
        <v>133</v>
      </c>
      <c r="B71" s="153" t="s">
        <v>134</v>
      </c>
      <c r="C71" s="154" t="s">
        <v>135</v>
      </c>
      <c r="D71" s="156">
        <f>'[1]FPs after Mod Adj'!D7+'[1]FPs after Mod Adj'!D12</f>
        <v>0</v>
      </c>
      <c r="E71" s="156">
        <f>'[1]FPs Before Mod Adj'!E33</f>
        <v>0.23634642228381608</v>
      </c>
      <c r="F71" s="156"/>
      <c r="G71" s="156"/>
      <c r="H71" s="156"/>
      <c r="I71" s="157"/>
    </row>
    <row r="72" spans="1:9" s="14" customFormat="1" ht="15.75">
      <c r="A72" s="180" t="s">
        <v>136</v>
      </c>
      <c r="B72" s="159" t="s">
        <v>137</v>
      </c>
      <c r="C72" s="160" t="s">
        <v>135</v>
      </c>
      <c r="D72" s="162"/>
      <c r="E72" s="162">
        <f>'[1]FPs Before Mod Adj'!E34</f>
        <v>1.6648028644996202</v>
      </c>
      <c r="F72" s="162"/>
      <c r="G72" s="162"/>
      <c r="H72" s="162"/>
      <c r="I72" s="163"/>
    </row>
    <row r="73" spans="1:9" s="14" customFormat="1" ht="15.75">
      <c r="A73" s="180" t="s">
        <v>138</v>
      </c>
      <c r="B73" s="159" t="s">
        <v>139</v>
      </c>
      <c r="C73" s="160" t="s">
        <v>135</v>
      </c>
      <c r="D73" s="161"/>
      <c r="E73" s="162"/>
      <c r="F73" s="162"/>
      <c r="G73" s="162"/>
      <c r="H73" s="162"/>
      <c r="I73" s="163"/>
    </row>
    <row r="74" spans="1:9" s="14" customFormat="1" ht="16.5" thickBot="1">
      <c r="A74" s="181" t="s">
        <v>140</v>
      </c>
      <c r="B74" s="166" t="s">
        <v>141</v>
      </c>
      <c r="C74" s="167" t="s">
        <v>135</v>
      </c>
      <c r="D74" s="168"/>
      <c r="E74" s="170"/>
      <c r="F74" s="170"/>
      <c r="G74" s="170"/>
      <c r="H74" s="170"/>
      <c r="I74" s="171"/>
    </row>
    <row r="75" spans="1:9" s="14" customFormat="1" ht="15.75">
      <c r="A75" s="172" t="s">
        <v>142</v>
      </c>
      <c r="B75" s="173"/>
      <c r="C75" s="174"/>
      <c r="D75" s="175"/>
      <c r="E75" s="177"/>
      <c r="F75" s="177"/>
      <c r="G75" s="177"/>
      <c r="H75" s="177"/>
      <c r="I75" s="178"/>
    </row>
    <row r="76" spans="1:9" s="14" customFormat="1" ht="15.75">
      <c r="A76" s="152" t="s">
        <v>143</v>
      </c>
      <c r="B76" s="153" t="s">
        <v>144</v>
      </c>
      <c r="C76" s="154" t="s">
        <v>121</v>
      </c>
      <c r="D76" s="155"/>
      <c r="E76" s="182"/>
      <c r="F76" s="156"/>
      <c r="G76" s="156"/>
      <c r="H76" s="156"/>
      <c r="I76" s="157"/>
    </row>
    <row r="77" spans="1:9" s="14" customFormat="1" ht="15.75">
      <c r="A77" s="158" t="s">
        <v>145</v>
      </c>
      <c r="B77" s="159" t="s">
        <v>146</v>
      </c>
      <c r="C77" s="160" t="s">
        <v>121</v>
      </c>
      <c r="D77" s="161"/>
      <c r="E77" s="164"/>
      <c r="F77" s="162"/>
      <c r="G77" s="162"/>
      <c r="H77" s="162"/>
      <c r="I77" s="163"/>
    </row>
    <row r="78" spans="1:9" s="14" customFormat="1" ht="15.75">
      <c r="A78" s="158" t="s">
        <v>147</v>
      </c>
      <c r="B78" s="159" t="s">
        <v>148</v>
      </c>
      <c r="C78" s="160" t="s">
        <v>121</v>
      </c>
      <c r="D78" s="161"/>
      <c r="E78" s="164"/>
      <c r="F78" s="162"/>
      <c r="G78" s="162"/>
      <c r="H78" s="162"/>
      <c r="I78" s="183"/>
    </row>
    <row r="79" spans="1:9" s="14" customFormat="1" ht="16.5" thickBot="1">
      <c r="A79" s="165" t="s">
        <v>149</v>
      </c>
      <c r="B79" s="166" t="s">
        <v>150</v>
      </c>
      <c r="C79" s="167" t="s">
        <v>121</v>
      </c>
      <c r="D79" s="168"/>
      <c r="E79" s="169"/>
      <c r="F79" s="170"/>
      <c r="G79" s="170"/>
      <c r="H79" s="170"/>
      <c r="I79" s="184"/>
    </row>
    <row r="80" spans="1:9" s="14" customFormat="1" ht="15.75">
      <c r="A80" s="172" t="s">
        <v>151</v>
      </c>
      <c r="B80" s="173"/>
      <c r="C80" s="174"/>
      <c r="D80" s="175"/>
      <c r="E80" s="176"/>
      <c r="F80" s="177"/>
      <c r="G80" s="177"/>
      <c r="H80" s="177"/>
      <c r="I80" s="185" t="s">
        <v>152</v>
      </c>
    </row>
    <row r="81" spans="1:9" s="186" customFormat="1" ht="15.75">
      <c r="A81" s="152" t="s">
        <v>153</v>
      </c>
      <c r="B81" s="153" t="s">
        <v>154</v>
      </c>
      <c r="C81" s="154" t="s">
        <v>155</v>
      </c>
      <c r="D81" s="155"/>
      <c r="E81" s="182"/>
      <c r="F81" s="156"/>
      <c r="G81" s="156"/>
      <c r="H81" s="156"/>
      <c r="I81" s="157"/>
    </row>
    <row r="82" spans="1:9" s="186" customFormat="1" ht="15.75">
      <c r="A82" s="158" t="s">
        <v>156</v>
      </c>
      <c r="B82" s="159" t="s">
        <v>157</v>
      </c>
      <c r="C82" s="160" t="s">
        <v>155</v>
      </c>
      <c r="D82" s="161"/>
      <c r="E82" s="164"/>
      <c r="F82" s="164"/>
      <c r="G82" s="162"/>
      <c r="H82" s="162"/>
      <c r="I82" s="163"/>
    </row>
    <row r="83" spans="1:9" s="186" customFormat="1" ht="15.75">
      <c r="A83" s="158" t="s">
        <v>158</v>
      </c>
      <c r="B83" s="159" t="s">
        <v>159</v>
      </c>
      <c r="C83" s="160" t="s">
        <v>155</v>
      </c>
      <c r="D83" s="161"/>
      <c r="E83" s="164"/>
      <c r="F83" s="164"/>
      <c r="G83" s="162"/>
      <c r="H83" s="162"/>
      <c r="I83" s="163"/>
    </row>
    <row r="84" spans="1:9" s="186" customFormat="1" ht="15.75">
      <c r="A84" s="158" t="s">
        <v>160</v>
      </c>
      <c r="B84" s="159" t="s">
        <v>161</v>
      </c>
      <c r="C84" s="160" t="s">
        <v>162</v>
      </c>
      <c r="D84" s="161"/>
      <c r="E84" s="162">
        <v>0</v>
      </c>
      <c r="F84" s="162"/>
      <c r="G84" s="162"/>
      <c r="H84" s="162"/>
      <c r="I84" s="163"/>
    </row>
    <row r="85" spans="1:9" s="186" customFormat="1" ht="15.75">
      <c r="A85" s="158" t="s">
        <v>163</v>
      </c>
      <c r="B85" s="159" t="s">
        <v>164</v>
      </c>
      <c r="C85" s="160" t="s">
        <v>155</v>
      </c>
      <c r="D85" s="161"/>
      <c r="E85" s="164"/>
      <c r="F85" s="164"/>
      <c r="G85" s="162"/>
      <c r="H85" s="162"/>
      <c r="I85" s="163"/>
    </row>
    <row r="86" spans="1:9" s="186" customFormat="1" ht="15.75">
      <c r="A86" s="158" t="s">
        <v>165</v>
      </c>
      <c r="B86" s="159" t="s">
        <v>166</v>
      </c>
      <c r="C86" s="160" t="s">
        <v>167</v>
      </c>
      <c r="D86" s="161"/>
      <c r="E86" s="162">
        <v>0</v>
      </c>
      <c r="F86" s="162"/>
      <c r="G86" s="162"/>
      <c r="H86" s="162"/>
      <c r="I86" s="163"/>
    </row>
    <row r="87" spans="1:9" s="186" customFormat="1" ht="15.75">
      <c r="A87" s="158" t="s">
        <v>168</v>
      </c>
      <c r="B87" s="159" t="s">
        <v>169</v>
      </c>
      <c r="C87" s="160" t="s">
        <v>167</v>
      </c>
      <c r="D87" s="161"/>
      <c r="E87" s="162">
        <v>0</v>
      </c>
      <c r="F87" s="162"/>
      <c r="G87" s="162"/>
      <c r="H87" s="162"/>
      <c r="I87" s="163"/>
    </row>
    <row r="88" spans="1:9" s="186" customFormat="1" ht="15.75">
      <c r="A88" s="158" t="s">
        <v>170</v>
      </c>
      <c r="B88" s="159" t="s">
        <v>171</v>
      </c>
      <c r="C88" s="160" t="s">
        <v>121</v>
      </c>
      <c r="D88" s="161"/>
      <c r="E88" s="164"/>
      <c r="F88" s="162"/>
      <c r="G88" s="162"/>
      <c r="H88" s="162"/>
      <c r="I88" s="163"/>
    </row>
    <row r="89" spans="1:9" s="186" customFormat="1" ht="16.5" thickBot="1">
      <c r="A89" s="165" t="s">
        <v>172</v>
      </c>
      <c r="B89" s="166" t="s">
        <v>173</v>
      </c>
      <c r="C89" s="167"/>
      <c r="D89" s="168"/>
      <c r="E89" s="169"/>
      <c r="F89" s="169"/>
      <c r="G89" s="170">
        <v>0</v>
      </c>
      <c r="H89" s="170">
        <v>0</v>
      </c>
      <c r="I89" s="171"/>
    </row>
    <row r="90" spans="1:9" s="186" customFormat="1" ht="15.75">
      <c r="A90" s="187"/>
      <c r="B90" s="188"/>
      <c r="C90" s="188"/>
      <c r="D90" s="155"/>
      <c r="E90" s="182"/>
      <c r="F90" s="182"/>
      <c r="G90" s="182"/>
      <c r="H90" s="182"/>
      <c r="I90" s="189"/>
    </row>
    <row r="91" spans="1:9" s="186" customFormat="1" ht="16.5" thickBot="1">
      <c r="A91" s="190"/>
      <c r="B91" s="191"/>
      <c r="C91" s="190"/>
      <c r="D91" s="192">
        <f>SUM(D65:D89)</f>
        <v>0</v>
      </c>
      <c r="E91" s="192">
        <f>SUM(E65:E89)</f>
        <v>-0.11605216169215282</v>
      </c>
      <c r="F91" s="192">
        <f>SUM(F65:F89)</f>
        <v>0</v>
      </c>
      <c r="G91" s="192">
        <f>SUM(G65:G89)</f>
        <v>0</v>
      </c>
      <c r="H91" s="192">
        <f>SUM(H65:H89)</f>
        <v>0</v>
      </c>
      <c r="I91" s="193"/>
    </row>
    <row r="92" s="186" customFormat="1" ht="12.75"/>
    <row r="93" s="186" customFormat="1" ht="12.75"/>
    <row r="94" spans="1:3" s="186" customFormat="1" ht="12.75">
      <c r="A94" s="194" t="s">
        <v>174</v>
      </c>
      <c r="B94" s="194"/>
      <c r="C94" s="194"/>
    </row>
    <row r="95" spans="1:3" s="186" customFormat="1" ht="12.75">
      <c r="A95" s="194" t="s">
        <v>175</v>
      </c>
      <c r="B95" s="194"/>
      <c r="C95" s="194"/>
    </row>
    <row r="96" s="186" customFormat="1" ht="12.75"/>
    <row r="97" s="186" customFormat="1" ht="12.75"/>
    <row r="98" s="186" customFormat="1" ht="12.75" hidden="1"/>
    <row r="99" s="186" customFormat="1" ht="12.75" hidden="1"/>
    <row r="100" spans="1:8" s="186" customFormat="1" ht="12.75" hidden="1">
      <c r="A100" s="195"/>
      <c r="B100" s="196"/>
      <c r="C100" s="196"/>
      <c r="D100" s="197">
        <v>0.005</v>
      </c>
      <c r="E100" s="197">
        <v>0.005</v>
      </c>
      <c r="F100" s="197">
        <v>0.005</v>
      </c>
      <c r="G100" s="197">
        <v>0.005</v>
      </c>
      <c r="H100" s="197">
        <v>0.005</v>
      </c>
    </row>
    <row r="101" spans="1:8" s="186" customFormat="1" ht="12.75" hidden="1">
      <c r="A101" s="198"/>
      <c r="B101" s="199"/>
      <c r="C101" s="199"/>
      <c r="D101" s="200">
        <f>IF(((D35)&gt;((D34)*1.03)),3%,(IF(((D35)&lt;((D34)*0.97)),0%,1.5%)))</f>
        <v>0.015</v>
      </c>
      <c r="E101" s="200">
        <f>IF(((E35)&gt;((E34)*1.06)),3%,(IF(((E35)&lt;((E34)*0.94)),0%,1.5%)))</f>
        <v>0.015</v>
      </c>
      <c r="F101" s="200">
        <f>IF(((F35)&gt;((F34)*1.06)),3%,(IF(((F35)&lt;((F34)*0.94)),0%,1.5%)))</f>
        <v>0.015</v>
      </c>
      <c r="G101" s="200">
        <f>IF(((G35)&gt;((G34)*1.06)),3%,(IF(((G35)&lt;((G34)*0.94)),0%,1.5%)))</f>
        <v>0.015</v>
      </c>
      <c r="H101" s="200">
        <f>IF(((H35)&gt;((H34)*1.06)),3%,(IF(((H35)&lt;((H34)*0.94)),0%,1.5%)))</f>
        <v>0.015</v>
      </c>
    </row>
    <row r="102" spans="1:8" s="186" customFormat="1" ht="12.75" hidden="1">
      <c r="A102" s="201"/>
      <c r="B102" s="199"/>
      <c r="C102" s="199"/>
      <c r="D102" s="202">
        <v>1.5</v>
      </c>
      <c r="E102" s="202">
        <v>1.5</v>
      </c>
      <c r="F102" s="202">
        <v>1.5</v>
      </c>
      <c r="G102" s="202">
        <v>1.5</v>
      </c>
      <c r="H102" s="202">
        <v>1.5</v>
      </c>
    </row>
    <row r="103" spans="1:8" s="186" customFormat="1" ht="12.75" hidden="1">
      <c r="A103" s="203"/>
      <c r="B103" s="204"/>
      <c r="C103" s="204"/>
      <c r="D103" s="199"/>
      <c r="E103" s="199"/>
      <c r="F103" s="199"/>
      <c r="G103" s="199"/>
      <c r="H103" s="199"/>
    </row>
    <row r="104" spans="1:8" s="186" customFormat="1" ht="12.75" hidden="1">
      <c r="A104" s="205"/>
      <c r="B104" s="205"/>
      <c r="C104" s="205"/>
      <c r="D104" s="206">
        <f>D36*(1+(D100+D101)/100)*(1+(D100+D102)/100)</f>
        <v>6.796937108161582</v>
      </c>
      <c r="E104" s="206">
        <f>E36*(1+(E100+E101)/100)*(1+(E100+E102)/100)</f>
        <v>0</v>
      </c>
      <c r="F104" s="206">
        <f>F36*(1+(F100+F101)/100)*(1+(F100+F102)/100)</f>
        <v>0</v>
      </c>
      <c r="G104" s="206">
        <f>G36*(1+(G100+G101)/100)*(1+(G100+G102)/100)</f>
        <v>0</v>
      </c>
      <c r="H104" s="206">
        <f>H36*(1+(H100+H101)/100)*(1+(H100+H102)/100)</f>
        <v>0</v>
      </c>
    </row>
    <row r="105" spans="1:8" s="186" customFormat="1" ht="12.75" hidden="1">
      <c r="A105" s="205"/>
      <c r="B105" s="205"/>
      <c r="C105" s="205"/>
      <c r="D105" s="206"/>
      <c r="E105" s="206"/>
      <c r="F105" s="206"/>
      <c r="G105" s="206"/>
      <c r="H105" s="206"/>
    </row>
    <row r="106" spans="1:8" s="186" customFormat="1" ht="12.75" hidden="1">
      <c r="A106" s="205"/>
      <c r="B106" s="205"/>
      <c r="C106" s="205"/>
      <c r="D106" s="206"/>
      <c r="E106" s="206"/>
      <c r="F106" s="206"/>
      <c r="G106" s="206"/>
      <c r="H106" s="206"/>
    </row>
    <row r="107" spans="1:8" s="186" customFormat="1" ht="12.75" hidden="1">
      <c r="A107" s="207"/>
      <c r="B107" s="207"/>
      <c r="C107" s="207"/>
      <c r="D107" s="199"/>
      <c r="E107" s="199"/>
      <c r="F107" s="199"/>
      <c r="G107" s="199"/>
      <c r="H107" s="199"/>
    </row>
    <row r="108" spans="1:8" s="186" customFormat="1" ht="12.75" hidden="1">
      <c r="A108" s="208"/>
      <c r="B108" s="208"/>
      <c r="C108" s="208"/>
      <c r="D108" s="206"/>
      <c r="E108" s="206"/>
      <c r="F108" s="206"/>
      <c r="G108" s="206"/>
      <c r="H108" s="206"/>
    </row>
    <row r="109" spans="1:8" s="186" customFormat="1" ht="12.75" hidden="1">
      <c r="A109" s="208"/>
      <c r="B109" s="208"/>
      <c r="C109" s="208"/>
      <c r="D109" s="199"/>
      <c r="E109" s="199"/>
      <c r="F109" s="199"/>
      <c r="G109" s="199"/>
      <c r="H109" s="199"/>
    </row>
    <row r="110" spans="1:8" s="186" customFormat="1" ht="12.75" hidden="1">
      <c r="A110" s="209"/>
      <c r="B110" s="209"/>
      <c r="C110" s="209"/>
      <c r="D110" s="210"/>
      <c r="E110" s="210"/>
      <c r="F110" s="210"/>
      <c r="G110" s="210"/>
      <c r="H110" s="210"/>
    </row>
    <row r="111" spans="1:8" s="186" customFormat="1" ht="12.75" hidden="1">
      <c r="A111" s="211"/>
      <c r="B111" s="211"/>
      <c r="C111" s="211"/>
      <c r="D111" s="197">
        <f>D100</f>
        <v>0.005</v>
      </c>
      <c r="E111" s="197">
        <f>E100</f>
        <v>0.005</v>
      </c>
      <c r="F111" s="197">
        <f>F100</f>
        <v>0.005</v>
      </c>
      <c r="G111" s="197">
        <f>G100</f>
        <v>0.005</v>
      </c>
      <c r="H111" s="197">
        <f>H100</f>
        <v>0.005</v>
      </c>
    </row>
    <row r="112" spans="1:8" s="186" customFormat="1" ht="12.75" hidden="1">
      <c r="A112" s="212"/>
      <c r="B112" s="212"/>
      <c r="C112" s="212"/>
      <c r="D112" s="200">
        <f>IF(((D45)&gt;((D44)*1.03)),3%,(IF(((D45)&lt;((D44)*0.97)),0%,1.5%)))</f>
        <v>0.015</v>
      </c>
      <c r="E112" s="200">
        <f>IF(((E45)&gt;((E44)*1.06)),3%,(IF(((E45)&lt;((E44)*0.94)),0%,1.5%)))</f>
        <v>0.015</v>
      </c>
      <c r="F112" s="200">
        <f>IF(((F45)&gt;((F44)*1.06)),3%,(IF(((F45)&lt;((F44)*0.94)),0%,1.5%)))</f>
        <v>0.015</v>
      </c>
      <c r="G112" s="200">
        <f>IF(((G45)&gt;((G44)*1.06)),3%,(IF(((G45)&lt;((G44)*0.94)),0%,1.5%)))</f>
        <v>0.015</v>
      </c>
      <c r="H112" s="200">
        <f>IF(((H45)&gt;((H44)*1.06)),3%,(IF(((H45)&lt;((H44)*0.94)),0%,1.5%)))</f>
        <v>0.015</v>
      </c>
    </row>
    <row r="113" spans="1:8" s="186" customFormat="1" ht="12.75" hidden="1">
      <c r="A113" s="206"/>
      <c r="B113" s="206"/>
      <c r="C113" s="206"/>
      <c r="D113" s="202">
        <f>D102</f>
        <v>1.5</v>
      </c>
      <c r="E113" s="202">
        <f>E102</f>
        <v>1.5</v>
      </c>
      <c r="F113" s="202">
        <f>F102</f>
        <v>1.5</v>
      </c>
      <c r="G113" s="202">
        <f>G102</f>
        <v>1.5</v>
      </c>
      <c r="H113" s="202">
        <f>H102</f>
        <v>1.5</v>
      </c>
    </row>
    <row r="114" spans="1:8" s="186" customFormat="1" ht="12.75" hidden="1">
      <c r="A114" s="206"/>
      <c r="B114" s="206"/>
      <c r="C114" s="206"/>
      <c r="D114" s="208"/>
      <c r="E114" s="208"/>
      <c r="F114" s="208"/>
      <c r="G114" s="208"/>
      <c r="H114" s="208"/>
    </row>
    <row r="115" spans="1:8" s="186" customFormat="1" ht="12.75" hidden="1">
      <c r="A115" s="206"/>
      <c r="B115" s="206"/>
      <c r="C115" s="206"/>
      <c r="D115" s="206">
        <f>D46*(1+(D111+D112)/100)*(1+(D111+D113)/100)</f>
        <v>0.27727280039615426</v>
      </c>
      <c r="E115" s="206">
        <f>E46*(1+(E111+E112)/100)*(1+(E111+E113)/100)</f>
        <v>0</v>
      </c>
      <c r="F115" s="206">
        <f>F46*(1+(F111+F112)/100)*(1+(F111+F113)/100)</f>
        <v>0</v>
      </c>
      <c r="G115" s="206">
        <f>G46*(1+(G111+G112)/100)*(1+(G111+G113)/100)</f>
        <v>0</v>
      </c>
      <c r="H115" s="206">
        <f>H46*(1+(H111+H112)/100)*(1+(H111+H113)/100)</f>
        <v>0</v>
      </c>
    </row>
    <row r="116" s="186" customFormat="1" ht="12.75" hidden="1"/>
    <row r="117" s="186" customFormat="1" ht="12.75" hidden="1"/>
    <row r="118" s="186" customFormat="1" ht="12.75" hidden="1"/>
    <row r="119" s="186" customFormat="1" ht="12.75" hidden="1"/>
    <row r="120" s="186" customFormat="1" ht="12.75" hidden="1"/>
    <row r="121" s="186" customFormat="1" ht="12.75"/>
    <row r="122" s="186" customFormat="1" ht="12.75"/>
    <row r="123" s="186" customFormat="1" ht="12.75"/>
    <row r="124" s="186" customFormat="1" ht="12.75"/>
    <row r="125" s="186" customFormat="1" ht="12.75"/>
    <row r="126" s="186" customFormat="1" ht="12.75"/>
    <row r="127" s="186" customFormat="1" ht="12.75"/>
    <row r="128" s="186" customFormat="1" ht="12.75"/>
    <row r="129" s="186" customFormat="1" ht="12.75"/>
    <row r="130" s="186" customFormat="1" ht="12.75"/>
    <row r="131" s="186" customFormat="1" ht="12.75"/>
    <row r="132" s="186" customFormat="1" ht="12.75"/>
    <row r="133" s="186" customFormat="1" ht="12.75"/>
    <row r="134" s="186" customFormat="1" ht="12.75"/>
    <row r="135" s="186" customFormat="1" ht="12.75"/>
    <row r="136" s="186" customFormat="1" ht="12.75"/>
    <row r="137" s="186" customFormat="1" ht="12.75"/>
    <row r="138" s="186" customFormat="1" ht="12.75"/>
    <row r="139" s="186" customFormat="1" ht="12.75"/>
    <row r="140" s="186" customFormat="1" ht="12.75"/>
    <row r="141" s="186" customFormat="1" ht="12.75"/>
    <row r="142" s="186" customFormat="1" ht="12.75"/>
    <row r="143" s="186" customFormat="1" ht="12.75"/>
    <row r="144" s="186" customFormat="1" ht="12.75"/>
    <row r="145" s="186" customFormat="1" ht="12.75"/>
    <row r="146" s="186" customFormat="1" ht="12.75"/>
    <row r="147" s="186" customFormat="1" ht="12.75"/>
    <row r="148" s="186" customFormat="1" ht="12.75"/>
    <row r="149" s="186" customFormat="1" ht="12.75"/>
    <row r="150" s="186" customFormat="1" ht="12.75"/>
    <row r="151" s="186" customFormat="1" ht="12.75"/>
    <row r="152" s="186" customFormat="1" ht="12.75"/>
    <row r="153" s="186" customFormat="1" ht="12.75"/>
    <row r="154" s="186" customFormat="1" ht="12.75"/>
    <row r="155" s="186" customFormat="1" ht="12.75"/>
    <row r="156" s="186" customFormat="1" ht="12.75"/>
    <row r="157" s="186" customFormat="1" ht="12.75"/>
    <row r="158" s="186" customFormat="1" ht="12.75"/>
    <row r="159" s="186" customFormat="1" ht="12.75"/>
    <row r="160" s="186" customFormat="1" ht="12.75"/>
    <row r="161" s="186" customFormat="1" ht="12.75"/>
    <row r="162" s="186" customFormat="1" ht="12.75"/>
    <row r="163" s="186" customFormat="1" ht="12.75"/>
    <row r="164" s="186" customFormat="1" ht="12.75"/>
    <row r="165" s="186" customFormat="1" ht="12.75"/>
    <row r="166" s="186" customFormat="1" ht="12.75"/>
    <row r="167" s="186" customFormat="1" ht="12.75"/>
    <row r="168" s="186" customFormat="1" ht="12.75"/>
    <row r="169" s="186" customFormat="1" ht="12.75"/>
    <row r="170" s="186" customFormat="1" ht="12.75"/>
    <row r="171" s="186" customFormat="1" ht="12.75"/>
    <row r="172" s="186" customFormat="1" ht="12.75"/>
    <row r="173" s="186" customFormat="1" ht="12.75"/>
    <row r="174" s="186" customFormat="1" ht="12.75"/>
    <row r="175" s="186" customFormat="1" ht="12.75"/>
    <row r="176" s="186" customFormat="1" ht="12.75"/>
    <row r="177" s="186" customFormat="1" ht="12.75"/>
    <row r="178" s="186" customFormat="1" ht="12.75"/>
    <row r="179" s="186" customFormat="1" ht="12.75"/>
    <row r="180" s="186" customFormat="1" ht="12.75"/>
    <row r="181" s="186" customFormat="1" ht="12.75"/>
    <row r="182" s="186" customFormat="1" ht="12.75"/>
    <row r="183" s="186" customFormat="1" ht="12.75"/>
    <row r="184" s="186" customFormat="1" ht="12.75"/>
    <row r="185" s="186" customFormat="1" ht="12.75"/>
    <row r="186" s="186" customFormat="1" ht="12.75"/>
    <row r="187" s="186" customFormat="1" ht="12.75"/>
    <row r="188" s="186" customFormat="1" ht="12.75"/>
    <row r="189" s="186" customFormat="1" ht="12.75"/>
    <row r="190" s="186" customFormat="1" ht="12.75"/>
    <row r="191" s="186" customFormat="1" ht="12.75"/>
    <row r="192" s="186" customFormat="1" ht="12.75"/>
    <row r="193" s="186" customFormat="1" ht="12.75"/>
    <row r="194" s="186" customFormat="1" ht="12.75"/>
    <row r="195" s="186" customFormat="1" ht="12.75"/>
    <row r="196" s="186" customFormat="1" ht="12.75"/>
    <row r="197" s="186" customFormat="1" ht="12.75"/>
    <row r="198" s="186" customFormat="1" ht="12.75"/>
    <row r="199" s="186" customFormat="1" ht="12.75"/>
    <row r="200" s="186" customFormat="1" ht="12.75"/>
    <row r="201" s="186" customFormat="1" ht="12.75"/>
    <row r="202" s="186" customFormat="1" ht="12.75"/>
    <row r="203" s="186" customFormat="1" ht="12.75"/>
    <row r="204" s="186" customFormat="1" ht="12.75"/>
    <row r="205" s="186" customFormat="1" ht="12.75"/>
    <row r="206" s="186" customFormat="1" ht="12.75"/>
    <row r="207" s="186" customFormat="1" ht="12.75"/>
    <row r="208" s="186" customFormat="1" ht="12.75"/>
    <row r="209" s="186" customFormat="1" ht="12.75"/>
    <row r="210" s="186" customFormat="1" ht="12.75"/>
    <row r="211" s="186" customFormat="1" ht="12.75"/>
    <row r="212" s="186" customFormat="1" ht="12.75"/>
    <row r="213" s="186" customFormat="1" ht="12.75"/>
    <row r="214" s="186" customFormat="1" ht="12.75"/>
    <row r="215" s="186" customFormat="1" ht="12.75"/>
    <row r="216" s="186" customFormat="1" ht="12.75"/>
    <row r="217" s="186" customFormat="1" ht="12.75"/>
    <row r="218" s="186" customFormat="1" ht="12.75"/>
    <row r="219" s="186" customFormat="1" ht="12.75"/>
    <row r="220" s="186" customFormat="1" ht="12.75"/>
    <row r="221" s="186" customFormat="1" ht="12.75"/>
    <row r="222" s="186" customFormat="1" ht="12.75"/>
    <row r="223" s="186" customFormat="1" ht="12.75"/>
    <row r="224" s="186" customFormat="1" ht="12.75"/>
    <row r="225" s="186" customFormat="1" ht="12.75"/>
    <row r="226" s="186" customFormat="1" ht="12.75"/>
    <row r="227" s="186" customFormat="1" ht="12.75"/>
    <row r="228" s="186" customFormat="1" ht="12.75"/>
    <row r="229" s="186" customFormat="1" ht="12.75"/>
    <row r="230" s="186" customFormat="1" ht="12.75"/>
    <row r="231" s="186" customFormat="1" ht="12.75"/>
    <row r="232" s="186" customFormat="1" ht="12.75"/>
    <row r="233" s="186" customFormat="1" ht="12.75"/>
    <row r="234" s="186" customFormat="1" ht="12.75"/>
    <row r="235" s="186" customFormat="1" ht="12.75"/>
    <row r="236" s="186" customFormat="1" ht="12.75"/>
    <row r="237" s="186" customFormat="1" ht="12.75"/>
    <row r="238" s="186" customFormat="1" ht="12.75"/>
    <row r="239" s="186" customFormat="1" ht="12.75"/>
    <row r="240" s="186" customFormat="1" ht="12.75"/>
    <row r="241" s="186" customFormat="1" ht="12.75"/>
    <row r="242" s="186" customFormat="1" ht="12.75"/>
    <row r="243" s="186" customFormat="1" ht="12.75"/>
    <row r="244" s="186" customFormat="1" ht="12.75"/>
    <row r="245" s="186" customFormat="1" ht="12.75"/>
    <row r="246" s="186" customFormat="1" ht="12.75"/>
    <row r="247" s="186" customFormat="1" ht="12.75"/>
    <row r="248" s="186" customFormat="1" ht="12.75"/>
    <row r="249" s="186" customFormat="1" ht="12.75"/>
    <row r="250" s="186" customFormat="1" ht="12.75"/>
    <row r="251" s="186" customFormat="1" ht="12.75"/>
    <row r="252" s="186" customFormat="1" ht="12.75"/>
    <row r="253" s="186" customFormat="1" ht="12.75"/>
    <row r="254" s="186" customFormat="1" ht="12.75"/>
    <row r="255" s="186" customFormat="1" ht="12.75"/>
    <row r="256" s="186" customFormat="1" ht="12.75"/>
    <row r="257" s="186" customFormat="1" ht="12.75"/>
    <row r="258" s="186" customFormat="1" ht="12.75"/>
    <row r="259" s="186" customFormat="1" ht="12.75"/>
    <row r="260" s="186" customFormat="1" ht="12.75"/>
    <row r="261" s="186" customFormat="1" ht="12.75"/>
    <row r="262" s="186" customFormat="1" ht="12.75"/>
    <row r="263" s="186" customFormat="1" ht="12.75"/>
    <row r="264" s="186" customFormat="1" ht="12.75"/>
    <row r="265" s="186" customFormat="1" ht="12.75"/>
    <row r="266" s="186" customFormat="1" ht="12.75"/>
    <row r="267" s="186" customFormat="1" ht="12.75"/>
    <row r="268" s="186" customFormat="1" ht="12.75"/>
    <row r="269" s="186" customFormat="1" ht="12.75"/>
    <row r="270" s="186" customFormat="1" ht="12.75"/>
    <row r="271" s="186" customFormat="1" ht="12.75"/>
    <row r="272" s="186" customFormat="1" ht="12.75"/>
    <row r="273" s="186" customFormat="1" ht="12.75"/>
    <row r="274" s="186" customFormat="1" ht="12.75"/>
    <row r="275" s="186" customFormat="1" ht="12.75"/>
  </sheetData>
  <sheetProtection/>
  <printOptions/>
  <pageMargins left="0.7086614173228347" right="0.7086614173228347" top="0.35433070866141736" bottom="0.35433070866141736" header="0.31496062992125984" footer="0.31496062992125984"/>
  <pageSetup fitToHeight="2" fitToWidth="2" horizontalDpi="600" verticalDpi="600" orientation="landscape" paperSize="9" scale="31" r:id="rId1"/>
  <rowBreaks count="1" manualBreakCount="1">
    <brk id="59" max="8" man="1"/>
  </rowBreaks>
</worksheet>
</file>

<file path=xl/worksheets/sheet2.xml><?xml version="1.0" encoding="utf-8"?>
<worksheet xmlns="http://schemas.openxmlformats.org/spreadsheetml/2006/main" xmlns:r="http://schemas.openxmlformats.org/officeDocument/2006/relationships">
  <dimension ref="A1:P236"/>
  <sheetViews>
    <sheetView zoomScalePageLayoutView="0" workbookViewId="0" topLeftCell="A25">
      <selection activeCell="S27" sqref="S27"/>
    </sheetView>
  </sheetViews>
  <sheetFormatPr defaultColWidth="9.140625" defaultRowHeight="12.75"/>
  <cols>
    <col min="1" max="1" width="56.00390625" style="214" customWidth="1"/>
    <col min="2" max="2" width="17.7109375" style="214" customWidth="1"/>
    <col min="3" max="3" width="9.8515625" style="214" customWidth="1"/>
    <col min="4" max="4" width="12.57421875" style="214" customWidth="1"/>
    <col min="5" max="8" width="9.7109375" style="214" customWidth="1"/>
    <col min="9" max="9" width="98.57421875" style="214" hidden="1" customWidth="1"/>
    <col min="10" max="10" width="4.28125" style="214" customWidth="1"/>
    <col min="11" max="15" width="10.00390625" style="214" bestFit="1" customWidth="1"/>
    <col min="16" max="16" width="3.00390625" style="215" customWidth="1"/>
    <col min="17" max="16384" width="9.140625" style="214" customWidth="1"/>
  </cols>
  <sheetData>
    <row r="1" spans="1:2" ht="11.25">
      <c r="A1" s="213" t="s">
        <v>0</v>
      </c>
      <c r="B1" s="213"/>
    </row>
    <row r="3" spans="1:3" ht="11.25">
      <c r="A3" s="213" t="s">
        <v>1</v>
      </c>
      <c r="B3" s="213"/>
      <c r="C3" s="216" t="s">
        <v>2</v>
      </c>
    </row>
    <row r="4" spans="1:7" ht="11.25">
      <c r="A4" s="213" t="s">
        <v>3</v>
      </c>
      <c r="B4" s="213"/>
      <c r="C4" s="216" t="s">
        <v>4</v>
      </c>
      <c r="G4" s="217"/>
    </row>
    <row r="5" spans="1:7" ht="11.25">
      <c r="A5" s="213" t="s">
        <v>5</v>
      </c>
      <c r="B5" s="213"/>
      <c r="C5" s="216" t="s">
        <v>6</v>
      </c>
      <c r="G5" s="217"/>
    </row>
    <row r="7" ht="11.25">
      <c r="A7" s="214" t="s">
        <v>7</v>
      </c>
    </row>
    <row r="8" spans="1:15" ht="12" thickBot="1">
      <c r="A8" s="218" t="s">
        <v>176</v>
      </c>
      <c r="B8" s="219"/>
      <c r="C8" s="218"/>
      <c r="D8" s="389" t="s">
        <v>203</v>
      </c>
      <c r="E8" s="390"/>
      <c r="F8" s="390"/>
      <c r="G8" s="390"/>
      <c r="H8" s="391"/>
      <c r="I8" s="218"/>
      <c r="J8" s="220"/>
      <c r="K8" s="392" t="s">
        <v>177</v>
      </c>
      <c r="L8" s="393"/>
      <c r="M8" s="393"/>
      <c r="N8" s="393"/>
      <c r="O8" s="394"/>
    </row>
    <row r="9" spans="1:16" s="228" customFormat="1" ht="30.75" customHeight="1" thickBot="1">
      <c r="A9" s="221"/>
      <c r="B9" s="222" t="s">
        <v>10</v>
      </c>
      <c r="C9" s="222" t="s">
        <v>11</v>
      </c>
      <c r="D9" s="223" t="s">
        <v>12</v>
      </c>
      <c r="E9" s="224" t="s">
        <v>13</v>
      </c>
      <c r="F9" s="224" t="s">
        <v>14</v>
      </c>
      <c r="G9" s="224" t="s">
        <v>15</v>
      </c>
      <c r="H9" s="224" t="s">
        <v>16</v>
      </c>
      <c r="I9" s="225" t="s">
        <v>17</v>
      </c>
      <c r="J9" s="226"/>
      <c r="K9" s="227" t="s">
        <v>12</v>
      </c>
      <c r="L9" s="224" t="s">
        <v>13</v>
      </c>
      <c r="M9" s="224" t="s">
        <v>14</v>
      </c>
      <c r="N9" s="224" t="s">
        <v>15</v>
      </c>
      <c r="O9" s="224" t="s">
        <v>16</v>
      </c>
      <c r="P9" s="226"/>
    </row>
    <row r="10" spans="1:16" s="228" customFormat="1" ht="11.25">
      <c r="A10" s="229" t="s">
        <v>178</v>
      </c>
      <c r="B10" s="230"/>
      <c r="C10" s="230"/>
      <c r="D10" s="231">
        <f>'Mod 186 Report'!D11</f>
        <v>0.026500000000000003</v>
      </c>
      <c r="E10" s="231">
        <f>'Mod 186 Report'!E11</f>
        <v>0.03075</v>
      </c>
      <c r="F10" s="231">
        <f>'Mod 186 Report'!F11</f>
        <v>0.0305</v>
      </c>
      <c r="G10" s="231">
        <f>'Mod 186 Report'!G11</f>
        <v>0.03275</v>
      </c>
      <c r="H10" s="231">
        <f>'Mod 186 Report'!H11</f>
        <v>0.03375</v>
      </c>
      <c r="I10" s="232" t="s">
        <v>179</v>
      </c>
      <c r="J10" s="233"/>
      <c r="K10" s="231">
        <v>0.027</v>
      </c>
      <c r="L10" s="231">
        <v>0.035</v>
      </c>
      <c r="M10" s="231">
        <v>0.032</v>
      </c>
      <c r="N10" s="231">
        <v>0.032</v>
      </c>
      <c r="O10" s="231">
        <v>0.032</v>
      </c>
      <c r="P10" s="233"/>
    </row>
    <row r="11" spans="1:16" s="228" customFormat="1" ht="21.75" customHeight="1" thickBot="1">
      <c r="A11" s="234" t="s">
        <v>22</v>
      </c>
      <c r="B11" s="235"/>
      <c r="C11" s="236" t="s">
        <v>23</v>
      </c>
      <c r="D11" s="237">
        <v>0.005</v>
      </c>
      <c r="E11" s="237">
        <v>0.005</v>
      </c>
      <c r="F11" s="237">
        <v>0.005</v>
      </c>
      <c r="G11" s="237">
        <v>0.005</v>
      </c>
      <c r="H11" s="237">
        <v>0.005</v>
      </c>
      <c r="I11" s="238" t="s">
        <v>24</v>
      </c>
      <c r="J11" s="233"/>
      <c r="K11" s="237">
        <v>0.005</v>
      </c>
      <c r="L11" s="237">
        <v>0.005</v>
      </c>
      <c r="M11" s="237">
        <v>0.005</v>
      </c>
      <c r="N11" s="237">
        <v>0.005</v>
      </c>
      <c r="O11" s="237">
        <v>0.005</v>
      </c>
      <c r="P11" s="233"/>
    </row>
    <row r="12" spans="1:16" s="228" customFormat="1" ht="21.75" customHeight="1">
      <c r="A12" s="239" t="s">
        <v>25</v>
      </c>
      <c r="B12" s="230"/>
      <c r="C12" s="230"/>
      <c r="D12" s="231"/>
      <c r="E12" s="231"/>
      <c r="F12" s="231"/>
      <c r="G12" s="231"/>
      <c r="H12" s="231"/>
      <c r="I12" s="240"/>
      <c r="J12" s="233"/>
      <c r="K12" s="231"/>
      <c r="L12" s="231"/>
      <c r="M12" s="231"/>
      <c r="N12" s="231"/>
      <c r="O12" s="231"/>
      <c r="P12" s="233"/>
    </row>
    <row r="13" spans="1:16" s="228" customFormat="1" ht="33" customHeight="1">
      <c r="A13" s="241" t="s">
        <v>26</v>
      </c>
      <c r="B13" s="242"/>
      <c r="C13" s="242" t="s">
        <v>204</v>
      </c>
      <c r="D13" s="243">
        <f>'Mod 186 Report'!D15</f>
        <v>344.41761390429406</v>
      </c>
      <c r="E13" s="243">
        <f>'Mod 186 Report'!E15</f>
        <v>340.10561432051605</v>
      </c>
      <c r="F13" s="243">
        <f>'Mod 186 Report'!F15</f>
        <v>335.0123978727304</v>
      </c>
      <c r="G13" s="243">
        <f>'Mod 186 Report'!G15</f>
        <v>336.0043900691377</v>
      </c>
      <c r="H13" s="243">
        <f>'Mod 186 Report'!H15</f>
        <v>347.30145859558166</v>
      </c>
      <c r="I13" s="244" t="s">
        <v>28</v>
      </c>
      <c r="J13" s="245"/>
      <c r="K13" s="243">
        <v>344.41761390429406</v>
      </c>
      <c r="L13" s="246">
        <v>340.10561432051605</v>
      </c>
      <c r="M13" s="246">
        <v>335.0123978727304</v>
      </c>
      <c r="N13" s="246">
        <v>336.0043900691377</v>
      </c>
      <c r="O13" s="246">
        <v>347.30145859558166</v>
      </c>
      <c r="P13" s="245"/>
    </row>
    <row r="14" spans="1:16" s="228" customFormat="1" ht="36.75" customHeight="1">
      <c r="A14" s="241" t="s">
        <v>29</v>
      </c>
      <c r="B14" s="242"/>
      <c r="C14" s="242" t="s">
        <v>205</v>
      </c>
      <c r="D14" s="246">
        <f>'Mod 186 Report'!D16</f>
        <v>0</v>
      </c>
      <c r="E14" s="246">
        <f>'Mod 186 Report'!E16</f>
        <v>-0.11605216169215282</v>
      </c>
      <c r="F14" s="246">
        <f>'Mod 186 Report'!F16</f>
        <v>0</v>
      </c>
      <c r="G14" s="246">
        <f>'Mod 186 Report'!G16</f>
        <v>0</v>
      </c>
      <c r="H14" s="246">
        <f>'Mod 186 Report'!H16</f>
        <v>0</v>
      </c>
      <c r="I14" s="247" t="s">
        <v>180</v>
      </c>
      <c r="J14" s="248"/>
      <c r="K14" s="246"/>
      <c r="L14" s="246">
        <v>-1.58873556266866</v>
      </c>
      <c r="M14" s="246">
        <v>-1.9961509890792968</v>
      </c>
      <c r="N14" s="246">
        <v>-2.0265665596952545</v>
      </c>
      <c r="O14" s="246">
        <v>-1.9638682397379057</v>
      </c>
      <c r="P14" s="245"/>
    </row>
    <row r="15" spans="1:16" s="228" customFormat="1" ht="28.5" customHeight="1">
      <c r="A15" s="241" t="s">
        <v>32</v>
      </c>
      <c r="B15" s="242"/>
      <c r="C15" s="242" t="s">
        <v>206</v>
      </c>
      <c r="D15" s="246">
        <f>'[2]Mod 186 Report'!F16</f>
        <v>0</v>
      </c>
      <c r="E15" s="246">
        <f>'[2]Mod 186 Report'!G16</f>
        <v>0</v>
      </c>
      <c r="F15" s="246">
        <f>'Mod 186 Report'!F17</f>
        <v>1.5998701900945764</v>
      </c>
      <c r="G15" s="246">
        <f>'[2]Mod 186 Report'!I16</f>
        <v>0</v>
      </c>
      <c r="H15" s="246">
        <f>'[2]Mod 186 Report'!J16</f>
        <v>0</v>
      </c>
      <c r="I15" s="244" t="s">
        <v>181</v>
      </c>
      <c r="J15" s="248"/>
      <c r="K15" s="246"/>
      <c r="L15" s="246"/>
      <c r="M15" s="246">
        <v>2.1005318903172494</v>
      </c>
      <c r="N15" s="246"/>
      <c r="O15" s="246"/>
      <c r="P15" s="245"/>
    </row>
    <row r="16" spans="1:16" s="228" customFormat="1" ht="21.75" customHeight="1" thickBot="1">
      <c r="A16" s="249" t="s">
        <v>35</v>
      </c>
      <c r="B16" s="250" t="s">
        <v>207</v>
      </c>
      <c r="C16" s="250"/>
      <c r="D16" s="251">
        <f>'Mod 186 Report'!D18</f>
        <v>1.1630061243337717</v>
      </c>
      <c r="E16" s="251">
        <f>'Mod 186 Report'!E18</f>
        <v>1.2050838144310987</v>
      </c>
      <c r="F16" s="251">
        <f>'Mod 186 Report'!F18</f>
        <v>1.240641345425228</v>
      </c>
      <c r="G16" s="251">
        <f>'Mod 186 Report'!G18</f>
        <v>1.2812723494879044</v>
      </c>
      <c r="H16" s="251">
        <f>'Mod 186 Report'!H18</f>
        <v>1.324515291283121</v>
      </c>
      <c r="I16" s="252"/>
      <c r="J16" s="253"/>
      <c r="K16" s="251">
        <v>1.1630061243337717</v>
      </c>
      <c r="L16" s="251">
        <v>1.2048</v>
      </c>
      <c r="M16" s="251">
        <v>1.241</v>
      </c>
      <c r="N16" s="251">
        <v>1.2803938568634998</v>
      </c>
      <c r="O16" s="251">
        <v>1.3236104778976998</v>
      </c>
      <c r="P16" s="253"/>
    </row>
    <row r="17" spans="1:16" s="228" customFormat="1" ht="21.75" customHeight="1" thickBot="1">
      <c r="A17" s="254" t="s">
        <v>37</v>
      </c>
      <c r="B17" s="255" t="s">
        <v>208</v>
      </c>
      <c r="C17" s="255"/>
      <c r="D17" s="256">
        <f>SUM(D13:D15)*D16</f>
        <v>400.5597942991184</v>
      </c>
      <c r="E17" s="256">
        <f>SUM(E13:E15)*E16</f>
        <v>409.7159184331146</v>
      </c>
      <c r="F17" s="256">
        <f>SUM(F13:F15)*F16</f>
        <v>417.6150971361007</v>
      </c>
      <c r="G17" s="256">
        <f>SUM(G13:G15)*G16</f>
        <v>430.51313430213435</v>
      </c>
      <c r="H17" s="256">
        <f>SUM(H13:H15)*H16</f>
        <v>460.00609259477966</v>
      </c>
      <c r="I17" s="257" t="s">
        <v>209</v>
      </c>
      <c r="J17" s="258"/>
      <c r="K17" s="256">
        <f>SUM(K13:K15)*K16</f>
        <v>400.5597942991184</v>
      </c>
      <c r="L17" s="256">
        <f>SUM(L13:L15)*L16</f>
        <v>407.84513552745454</v>
      </c>
      <c r="M17" s="256">
        <f>SUM(M13:M15)*M16</f>
        <v>415.8799224584948</v>
      </c>
      <c r="N17" s="256">
        <f>SUM(N13:N15)*N16</f>
        <v>427.62315355013226</v>
      </c>
      <c r="O17" s="256">
        <f>SUM(O13:O15)*O16</f>
        <v>457.09245300693846</v>
      </c>
      <c r="P17" s="258"/>
    </row>
    <row r="18" spans="1:16" s="228" customFormat="1" ht="30" customHeight="1" thickBot="1">
      <c r="A18" s="254" t="s">
        <v>40</v>
      </c>
      <c r="B18" s="255" t="s">
        <v>210</v>
      </c>
      <c r="C18" s="255"/>
      <c r="D18" s="256">
        <f>SUM(D19:D22)</f>
        <v>0</v>
      </c>
      <c r="E18" s="256">
        <f>SUM(E19:E22)</f>
        <v>0</v>
      </c>
      <c r="F18" s="256">
        <f>SUM(F19:F22)</f>
        <v>-0.03519727906016104</v>
      </c>
      <c r="G18" s="256">
        <f>SUM(G19:G22)</f>
        <v>-0.29448111476126076</v>
      </c>
      <c r="H18" s="256">
        <f>SUM(H19:H22)</f>
        <v>-0.3458726806650849</v>
      </c>
      <c r="I18" s="259" t="s">
        <v>182</v>
      </c>
      <c r="J18" s="260"/>
      <c r="K18" s="256">
        <f>SUM(K19:K22)</f>
        <v>0</v>
      </c>
      <c r="L18" s="256">
        <f>SUM(L19:L22)</f>
        <v>0</v>
      </c>
      <c r="M18" s="256">
        <f>SUM(M19:M22)</f>
        <v>-0.1386967639242403</v>
      </c>
      <c r="N18" s="256">
        <f>SUM(N19:N22)</f>
        <v>-0.09372782414269407</v>
      </c>
      <c r="O18" s="256">
        <f>SUM(O19:O22)</f>
        <v>-0.09655840922993293</v>
      </c>
      <c r="P18" s="258"/>
    </row>
    <row r="19" spans="1:16" s="228" customFormat="1" ht="21.75" customHeight="1">
      <c r="A19" s="261" t="s">
        <v>43</v>
      </c>
      <c r="B19" s="262"/>
      <c r="C19" s="262" t="s">
        <v>44</v>
      </c>
      <c r="D19" s="243"/>
      <c r="E19" s="243"/>
      <c r="F19" s="243">
        <f>'Mod 186 Report'!F21</f>
        <v>-0.3542620857799546</v>
      </c>
      <c r="G19" s="243">
        <f>'Mod 186 Report'!G21</f>
        <v>-0.636448651559248</v>
      </c>
      <c r="H19" s="243">
        <f>'Mod 186 Report'!H21</f>
        <v>-0.6956306347054176</v>
      </c>
      <c r="I19" s="263"/>
      <c r="J19" s="245"/>
      <c r="K19" s="243"/>
      <c r="L19" s="243"/>
      <c r="M19" s="243">
        <v>-0.4385237029403316</v>
      </c>
      <c r="N19" s="243">
        <v>-0.40139420295310735</v>
      </c>
      <c r="O19" s="243">
        <v>-0.41319506332160555</v>
      </c>
      <c r="P19" s="264"/>
    </row>
    <row r="20" spans="1:16" s="228" customFormat="1" ht="21.75" customHeight="1">
      <c r="A20" s="265" t="s">
        <v>45</v>
      </c>
      <c r="B20" s="242"/>
      <c r="C20" s="242" t="s">
        <v>46</v>
      </c>
      <c r="D20" s="243"/>
      <c r="E20" s="243"/>
      <c r="F20" s="243">
        <f>'Mod 186 Report'!F22</f>
        <v>0.4048855542901573</v>
      </c>
      <c r="G20" s="243">
        <f>'Mod 186 Report'!G22</f>
        <v>0.4158851078750221</v>
      </c>
      <c r="H20" s="243">
        <f>'Mod 186 Report'!H22</f>
        <v>0.428836609225828</v>
      </c>
      <c r="I20" s="266"/>
      <c r="J20" s="245"/>
      <c r="K20" s="243"/>
      <c r="L20" s="243"/>
      <c r="M20" s="243">
        <v>0.4003080524086465</v>
      </c>
      <c r="N20" s="243">
        <v>0.4119022497744422</v>
      </c>
      <c r="O20" s="243">
        <v>0.4239105829188672</v>
      </c>
      <c r="P20" s="264"/>
    </row>
    <row r="21" spans="1:16" s="228" customFormat="1" ht="21.75" customHeight="1">
      <c r="A21" s="265" t="s">
        <v>47</v>
      </c>
      <c r="B21" s="242"/>
      <c r="C21" s="242" t="s">
        <v>48</v>
      </c>
      <c r="D21" s="243"/>
      <c r="E21" s="243"/>
      <c r="F21" s="243">
        <f>'Mod 186 Report'!F23</f>
        <v>-0.08582074757036376</v>
      </c>
      <c r="G21" s="243">
        <f>'Mod 186 Report'!G23</f>
        <v>-0.07391757107703485</v>
      </c>
      <c r="H21" s="243">
        <f>'Mod 186 Report'!H23</f>
        <v>-0.07907865518549526</v>
      </c>
      <c r="I21" s="247"/>
      <c r="J21" s="245"/>
      <c r="K21" s="243"/>
      <c r="L21" s="243"/>
      <c r="M21" s="243">
        <v>-0.10048111339255515</v>
      </c>
      <c r="N21" s="243">
        <v>-0.10423587096402889</v>
      </c>
      <c r="O21" s="243">
        <v>-0.10727392882719457</v>
      </c>
      <c r="P21" s="264"/>
    </row>
    <row r="22" spans="1:16" s="228" customFormat="1" ht="36" customHeight="1" thickBot="1">
      <c r="A22" s="267" t="s">
        <v>49</v>
      </c>
      <c r="B22" s="268"/>
      <c r="C22" s="269" t="s">
        <v>50</v>
      </c>
      <c r="D22" s="243"/>
      <c r="E22" s="243"/>
      <c r="F22" s="243">
        <f>'Mod 186 Report'!F24</f>
        <v>0</v>
      </c>
      <c r="G22" s="243">
        <f>'Mod 186 Report'!G24</f>
        <v>0</v>
      </c>
      <c r="H22" s="243">
        <f>'Mod 186 Report'!H24</f>
        <v>0</v>
      </c>
      <c r="I22" s="270"/>
      <c r="J22" s="245"/>
      <c r="K22" s="243"/>
      <c r="L22" s="243"/>
      <c r="M22" s="243">
        <v>0</v>
      </c>
      <c r="N22" s="243"/>
      <c r="O22" s="243"/>
      <c r="P22" s="264"/>
    </row>
    <row r="23" spans="1:16" s="228" customFormat="1" ht="27.75" customHeight="1" thickBot="1">
      <c r="A23" s="254" t="s">
        <v>51</v>
      </c>
      <c r="B23" s="255" t="s">
        <v>211</v>
      </c>
      <c r="C23" s="255"/>
      <c r="D23" s="256"/>
      <c r="E23" s="256"/>
      <c r="F23" s="256">
        <f>'Mod 186 Report'!F25</f>
        <v>-6.595260690797105</v>
      </c>
      <c r="G23" s="256">
        <f>'Mod 186 Report'!G25</f>
        <v>-6.680967526910825</v>
      </c>
      <c r="H23" s="256">
        <f>'Mod 186 Report'!H25</f>
        <v>-6.642557277239864</v>
      </c>
      <c r="I23" s="259" t="s">
        <v>53</v>
      </c>
      <c r="J23" s="258"/>
      <c r="K23" s="256"/>
      <c r="L23" s="256"/>
      <c r="M23" s="256">
        <v>-6.74554544556846</v>
      </c>
      <c r="N23" s="256">
        <v>-6.611050466532239</v>
      </c>
      <c r="O23" s="256">
        <v>-6.5177649062723715</v>
      </c>
      <c r="P23" s="258"/>
    </row>
    <row r="24" spans="1:16" s="228" customFormat="1" ht="21.75" customHeight="1" thickBot="1">
      <c r="A24" s="254" t="s">
        <v>54</v>
      </c>
      <c r="B24" s="255" t="s">
        <v>212</v>
      </c>
      <c r="C24" s="255"/>
      <c r="D24" s="256"/>
      <c r="E24" s="256"/>
      <c r="F24" s="256">
        <f>'Mod 186 Report'!F26</f>
        <v>1.863931138664773</v>
      </c>
      <c r="G24" s="256">
        <f>'Mod 186 Report'!G26</f>
        <v>1.863931138664773</v>
      </c>
      <c r="H24" s="256">
        <f>'Mod 186 Report'!H26</f>
        <v>1.863931138664773</v>
      </c>
      <c r="I24" s="259" t="s">
        <v>183</v>
      </c>
      <c r="J24" s="258"/>
      <c r="K24" s="256"/>
      <c r="L24" s="256"/>
      <c r="M24" s="256">
        <v>1.863931138664773</v>
      </c>
      <c r="N24" s="256">
        <v>1.863931138664773</v>
      </c>
      <c r="O24" s="256">
        <v>1.863931138664773</v>
      </c>
      <c r="P24" s="258"/>
    </row>
    <row r="25" spans="1:16" s="228" customFormat="1" ht="21.75" customHeight="1">
      <c r="A25" s="271" t="s">
        <v>57</v>
      </c>
      <c r="B25" s="272" t="s">
        <v>213</v>
      </c>
      <c r="C25" s="272"/>
      <c r="D25" s="273"/>
      <c r="E25" s="274"/>
      <c r="F25" s="274">
        <f>SUM(F26:F27)</f>
        <v>-0.6576350001576784</v>
      </c>
      <c r="G25" s="274">
        <f>SUM(G26:G27)</f>
        <v>-0.846698207674446</v>
      </c>
      <c r="H25" s="274">
        <f>SUM(H26:H27)</f>
        <v>-1.5970383005480295</v>
      </c>
      <c r="I25" s="275" t="s">
        <v>59</v>
      </c>
      <c r="J25" s="276"/>
      <c r="K25" s="273"/>
      <c r="L25" s="274"/>
      <c r="M25" s="274">
        <f>SUM(M26:M27)</f>
        <v>-0.45994730065838774</v>
      </c>
      <c r="N25" s="274">
        <f>SUM(N26:N27)</f>
        <v>-0.9273387223869086</v>
      </c>
      <c r="O25" s="274">
        <f>SUM(O26:O27)</f>
        <v>-1.6474998325770989</v>
      </c>
      <c r="P25" s="258"/>
    </row>
    <row r="26" spans="1:16" s="228" customFormat="1" ht="30" customHeight="1">
      <c r="A26" s="265" t="s">
        <v>60</v>
      </c>
      <c r="B26" s="242"/>
      <c r="C26" s="242" t="s">
        <v>214</v>
      </c>
      <c r="D26" s="277"/>
      <c r="E26" s="278"/>
      <c r="F26" s="279">
        <f>'Mod 186 Report'!F28</f>
        <v>-1.1624442822268493</v>
      </c>
      <c r="G26" s="279">
        <f>'Mod 186 Report'!G28</f>
        <v>-1.1706667237391908</v>
      </c>
      <c r="H26" s="279">
        <f>'Mod 186 Report'!H28</f>
        <v>-2.1290423158126957</v>
      </c>
      <c r="I26" s="280" t="s">
        <v>184</v>
      </c>
      <c r="J26" s="258"/>
      <c r="K26" s="277"/>
      <c r="L26" s="278"/>
      <c r="M26" s="279">
        <v>-0.9750138169296937</v>
      </c>
      <c r="N26" s="279">
        <v>-1.4597721373940487</v>
      </c>
      <c r="O26" s="279">
        <v>-2.145466396404965</v>
      </c>
      <c r="P26" s="258"/>
    </row>
    <row r="27" spans="1:16" s="228" customFormat="1" ht="33.75" customHeight="1" thickBot="1">
      <c r="A27" s="267" t="s">
        <v>63</v>
      </c>
      <c r="B27" s="268"/>
      <c r="C27" s="268" t="s">
        <v>215</v>
      </c>
      <c r="D27" s="243"/>
      <c r="E27" s="281"/>
      <c r="F27" s="279">
        <f>'Mod 186 Report'!F29</f>
        <v>0.5048092820691709</v>
      </c>
      <c r="G27" s="279">
        <f>'Mod 186 Report'!G29</f>
        <v>0.32396851606474475</v>
      </c>
      <c r="H27" s="279">
        <f>'Mod 186 Report'!H29</f>
        <v>0.5320040152646662</v>
      </c>
      <c r="I27" s="282" t="s">
        <v>65</v>
      </c>
      <c r="J27" s="245"/>
      <c r="K27" s="243"/>
      <c r="L27" s="281"/>
      <c r="M27" s="283">
        <v>0.515066516271306</v>
      </c>
      <c r="N27" s="283">
        <v>0.53243341500714</v>
      </c>
      <c r="O27" s="283">
        <v>0.4979665638278663</v>
      </c>
      <c r="P27" s="258"/>
    </row>
    <row r="28" spans="1:16" s="228" customFormat="1" ht="30.75" customHeight="1" thickBot="1">
      <c r="A28" s="254" t="s">
        <v>66</v>
      </c>
      <c r="B28" s="255" t="s">
        <v>216</v>
      </c>
      <c r="C28" s="255"/>
      <c r="D28" s="256"/>
      <c r="E28" s="256"/>
      <c r="F28" s="279">
        <f>'Mod 186 Report'!F30</f>
        <v>1.1571005068380196</v>
      </c>
      <c r="G28" s="279">
        <f>'Mod 186 Report'!G30</f>
        <v>0.7889494302926015</v>
      </c>
      <c r="H28" s="279">
        <f>'Mod 186 Report'!H30</f>
        <v>1.3389359923847717</v>
      </c>
      <c r="I28" s="259" t="s">
        <v>68</v>
      </c>
      <c r="J28" s="258"/>
      <c r="K28" s="256"/>
      <c r="L28" s="256"/>
      <c r="M28" s="256">
        <v>1.1603522988702</v>
      </c>
      <c r="N28" s="256">
        <v>1.2130579843311</v>
      </c>
      <c r="O28" s="256">
        <v>1.267702596206243</v>
      </c>
      <c r="P28" s="258"/>
    </row>
    <row r="29" spans="1:16" s="228" customFormat="1" ht="21.75" customHeight="1" thickBot="1">
      <c r="A29" s="254" t="s">
        <v>69</v>
      </c>
      <c r="B29" s="255" t="s">
        <v>217</v>
      </c>
      <c r="C29" s="255"/>
      <c r="D29" s="256">
        <f>'Mod 186 Report'!D31</f>
        <v>1.2120299999999995</v>
      </c>
      <c r="E29" s="256">
        <f>'Mod 186 Report'!E31</f>
        <v>1.3635337499999995</v>
      </c>
      <c r="F29" s="256">
        <f>'Mod 186 Report'!F31</f>
        <v>0</v>
      </c>
      <c r="G29" s="256">
        <f>'Mod 186 Report'!G31</f>
        <v>0.5</v>
      </c>
      <c r="H29" s="256">
        <f>'Mod 186 Report'!H31</f>
        <v>0</v>
      </c>
      <c r="I29" s="259" t="s">
        <v>185</v>
      </c>
      <c r="J29" s="258"/>
      <c r="K29" s="256">
        <v>1.2120299999999995</v>
      </c>
      <c r="L29" s="256">
        <v>1.3635337499999995</v>
      </c>
      <c r="M29" s="256">
        <v>0</v>
      </c>
      <c r="N29" s="256">
        <v>0.5</v>
      </c>
      <c r="O29" s="256">
        <v>0</v>
      </c>
      <c r="P29" s="258"/>
    </row>
    <row r="30" spans="1:16" s="228" customFormat="1" ht="21.75" customHeight="1" thickBot="1">
      <c r="A30" s="254" t="s">
        <v>72</v>
      </c>
      <c r="B30" s="255" t="s">
        <v>218</v>
      </c>
      <c r="C30" s="255"/>
      <c r="D30" s="256">
        <f>'Mod 186 Report'!D32</f>
        <v>0.4</v>
      </c>
      <c r="E30" s="256">
        <f>'Mod 186 Report'!E32</f>
        <v>0.4</v>
      </c>
      <c r="F30" s="256">
        <f>'Mod 186 Report'!F32</f>
        <v>0.4</v>
      </c>
      <c r="G30" s="256">
        <f>'Mod 186 Report'!G32</f>
        <v>0.4</v>
      </c>
      <c r="H30" s="256">
        <f>'Mod 186 Report'!H32</f>
        <v>0.4</v>
      </c>
      <c r="I30" s="259" t="s">
        <v>74</v>
      </c>
      <c r="J30" s="258"/>
      <c r="K30" s="256">
        <v>0.4</v>
      </c>
      <c r="L30" s="256">
        <v>0.4</v>
      </c>
      <c r="M30" s="256">
        <v>0.4</v>
      </c>
      <c r="N30" s="256">
        <v>0.4</v>
      </c>
      <c r="O30" s="256">
        <v>0.4</v>
      </c>
      <c r="P30" s="258"/>
    </row>
    <row r="31" spans="1:16" s="228" customFormat="1" ht="29.25" customHeight="1" thickBot="1">
      <c r="A31" s="254" t="s">
        <v>75</v>
      </c>
      <c r="B31" s="255" t="s">
        <v>219</v>
      </c>
      <c r="C31" s="255"/>
      <c r="D31" s="256">
        <f>'Mod 186 Report'!D33</f>
        <v>-2.130800048455261</v>
      </c>
      <c r="E31" s="256">
        <f>'[2]Mod 186 Report'!G32</f>
        <v>0</v>
      </c>
      <c r="F31" s="256">
        <f>'Mod 186 Report'!F33</f>
        <v>-6.796937108161582</v>
      </c>
      <c r="G31" s="256">
        <f>'[2]Mod 186 Report'!I32</f>
        <v>0</v>
      </c>
      <c r="H31" s="256">
        <f>'[2]Mod 186 Report'!J32</f>
        <v>0</v>
      </c>
      <c r="I31" s="257" t="s">
        <v>186</v>
      </c>
      <c r="J31" s="258"/>
      <c r="K31" s="256">
        <v>-1.7829682563567133</v>
      </c>
      <c r="L31" s="256">
        <v>0</v>
      </c>
      <c r="M31" s="256">
        <v>-7.038721817376268</v>
      </c>
      <c r="N31" s="256"/>
      <c r="O31" s="256"/>
      <c r="P31" s="258"/>
    </row>
    <row r="32" spans="1:16" s="228" customFormat="1" ht="27.75" customHeight="1" thickBot="1">
      <c r="A32" s="254" t="s">
        <v>78</v>
      </c>
      <c r="B32" s="255" t="s">
        <v>220</v>
      </c>
      <c r="C32" s="255"/>
      <c r="D32" s="256">
        <f>D17+D18+D23+D24+D25+D28+D29+D30+D31</f>
        <v>400.0410242506631</v>
      </c>
      <c r="E32" s="256">
        <f>E17+E18+E23+E24+E25+E28+E29+E30+E31</f>
        <v>411.4794521831146</v>
      </c>
      <c r="F32" s="256">
        <f>F17+F18+F23+F24+F25+F28+F29+F30+F31</f>
        <v>406.95109870342696</v>
      </c>
      <c r="G32" s="256">
        <f>G17+G18+G23+G24+G25+G28+G29+G30+G31</f>
        <v>426.2438680217452</v>
      </c>
      <c r="H32" s="256">
        <f>H17+H18+H23+H24+H25+H28+H29+H30+H31</f>
        <v>455.02349146737623</v>
      </c>
      <c r="I32" s="257" t="s">
        <v>187</v>
      </c>
      <c r="J32" s="258"/>
      <c r="K32" s="256">
        <f>K17+K18+K23+K24+K25+K28+K29+K30+K31</f>
        <v>400.3888560427617</v>
      </c>
      <c r="L32" s="256">
        <f>L17+L18+L23+L24+L25+L28+L29+L30+L31</f>
        <v>409.6086692774545</v>
      </c>
      <c r="M32" s="256">
        <f>M17+M18+M23+M24+M25+M28+M29+M30+M31</f>
        <v>404.9212945685024</v>
      </c>
      <c r="N32" s="256">
        <f>N17+N18+N23+N24+N25+N28+N29+N30+N31</f>
        <v>423.96802566006625</v>
      </c>
      <c r="O32" s="256">
        <f>O17+O18+O23+O24+O25+O28+O29+O30+O31</f>
        <v>452.36226359373</v>
      </c>
      <c r="P32" s="258"/>
    </row>
    <row r="33" spans="1:16" s="228" customFormat="1" ht="33" customHeight="1" thickBot="1">
      <c r="A33" s="254" t="s">
        <v>81</v>
      </c>
      <c r="B33" s="255" t="s">
        <v>221</v>
      </c>
      <c r="C33" s="255"/>
      <c r="D33" s="256">
        <f>'Mod 186 Report'!D35</f>
        <v>406.7358451881175</v>
      </c>
      <c r="E33" s="256">
        <f>'Mod 186 Report'!E35</f>
        <v>411.4794521831146</v>
      </c>
      <c r="F33" s="256">
        <f>'Mod 186 Report'!F35</f>
        <v>406.95109870342696</v>
      </c>
      <c r="G33" s="256">
        <f>'Mod 186 Report'!G35</f>
        <v>426.2438680217452</v>
      </c>
      <c r="H33" s="256">
        <f>'Mod 186 Report'!H35</f>
        <v>455.02349146737623</v>
      </c>
      <c r="I33" s="259" t="s">
        <v>188</v>
      </c>
      <c r="J33" s="258"/>
      <c r="K33" s="256">
        <v>407.3218291519734</v>
      </c>
      <c r="L33" s="256">
        <f>L32</f>
        <v>409.6086692774545</v>
      </c>
      <c r="M33" s="256">
        <f>M32</f>
        <v>404.9212945685024</v>
      </c>
      <c r="N33" s="256">
        <f>N32</f>
        <v>423.96802566006625</v>
      </c>
      <c r="O33" s="256">
        <f>O32</f>
        <v>452.36226359373</v>
      </c>
      <c r="P33" s="258"/>
    </row>
    <row r="34" spans="1:16" s="228" customFormat="1" ht="25.5" customHeight="1" thickBot="1">
      <c r="A34" s="284"/>
      <c r="B34" s="285" t="s">
        <v>222</v>
      </c>
      <c r="C34" s="285"/>
      <c r="D34" s="286">
        <f>D33-D32</f>
        <v>6.694820937454381</v>
      </c>
      <c r="E34" s="286">
        <f>E33-E32</f>
        <v>0</v>
      </c>
      <c r="F34" s="286">
        <f>F33-F32</f>
        <v>0</v>
      </c>
      <c r="G34" s="286">
        <f>G33-G32</f>
        <v>0</v>
      </c>
      <c r="H34" s="286">
        <f>H33-H32</f>
        <v>0</v>
      </c>
      <c r="I34" s="259" t="s">
        <v>189</v>
      </c>
      <c r="J34" s="258"/>
      <c r="K34" s="286">
        <f>K33-K32</f>
        <v>6.93297310921173</v>
      </c>
      <c r="L34" s="286">
        <f>L33-L32</f>
        <v>0</v>
      </c>
      <c r="M34" s="286">
        <f>M33-M32</f>
        <v>0</v>
      </c>
      <c r="N34" s="286">
        <f>N33-N32</f>
        <v>0</v>
      </c>
      <c r="O34" s="286">
        <f>O33-O32</f>
        <v>0</v>
      </c>
      <c r="P34" s="258"/>
    </row>
    <row r="35" spans="1:16" s="228" customFormat="1" ht="21.75" customHeight="1" thickBot="1">
      <c r="A35" s="284" t="s">
        <v>88</v>
      </c>
      <c r="B35" s="285"/>
      <c r="C35" s="285"/>
      <c r="D35" s="287">
        <f>'Mod 186 Report'!D37</f>
        <v>0.122</v>
      </c>
      <c r="E35" s="287">
        <f>'Mod 186 Report'!E37</f>
        <v>0.028</v>
      </c>
      <c r="F35" s="287">
        <f>'Mod 186 Report'!F37</f>
        <v>0.006432481580592281</v>
      </c>
      <c r="G35" s="287">
        <f>'Mod 186 Report'!G37</f>
        <v>0.06972530399469401</v>
      </c>
      <c r="H35" s="287">
        <f>'Mod 186 Report'!H37</f>
        <v>0.08692829235228469</v>
      </c>
      <c r="I35" s="259"/>
      <c r="J35" s="288"/>
      <c r="K35" s="287">
        <v>0.122</v>
      </c>
      <c r="L35" s="287">
        <v>0.03</v>
      </c>
      <c r="M35" s="287">
        <v>0.017351252321824117</v>
      </c>
      <c r="N35" s="287">
        <v>0.08068499046416445</v>
      </c>
      <c r="O35" s="287">
        <v>0.09805944789252076</v>
      </c>
      <c r="P35" s="288"/>
    </row>
    <row r="36" spans="1:16" s="228" customFormat="1" ht="11.25">
      <c r="A36" s="289"/>
      <c r="B36" s="290"/>
      <c r="C36" s="290"/>
      <c r="D36" s="291"/>
      <c r="E36" s="291"/>
      <c r="F36" s="291"/>
      <c r="G36" s="291"/>
      <c r="H36" s="291"/>
      <c r="I36" s="292"/>
      <c r="J36" s="293"/>
      <c r="K36" s="248"/>
      <c r="L36" s="248"/>
      <c r="M36" s="248"/>
      <c r="N36" s="248"/>
      <c r="O36" s="248"/>
      <c r="P36" s="248"/>
    </row>
    <row r="37" spans="1:16" s="228" customFormat="1" ht="12" thickBot="1">
      <c r="A37" s="289"/>
      <c r="B37" s="290"/>
      <c r="C37" s="290"/>
      <c r="D37" s="395" t="s">
        <v>190</v>
      </c>
      <c r="E37" s="395"/>
      <c r="F37" s="395"/>
      <c r="G37" s="395"/>
      <c r="H37" s="395"/>
      <c r="I37" s="292"/>
      <c r="J37" s="293"/>
      <c r="K37" s="395" t="s">
        <v>190</v>
      </c>
      <c r="L37" s="395"/>
      <c r="M37" s="395"/>
      <c r="N37" s="395"/>
      <c r="O37" s="395"/>
      <c r="P37" s="294"/>
    </row>
    <row r="38" spans="1:16" s="228" customFormat="1" ht="12" thickBot="1">
      <c r="A38" s="295"/>
      <c r="B38" s="296"/>
      <c r="C38" s="296"/>
      <c r="D38" s="296"/>
      <c r="E38" s="296"/>
      <c r="F38" s="296"/>
      <c r="G38" s="296"/>
      <c r="H38" s="296"/>
      <c r="I38" s="297"/>
      <c r="J38" s="298"/>
      <c r="K38" s="296"/>
      <c r="L38" s="296"/>
      <c r="M38" s="296"/>
      <c r="N38" s="296"/>
      <c r="O38" s="296"/>
      <c r="P38" s="299"/>
    </row>
    <row r="39" spans="1:16" s="228" customFormat="1" ht="30.75" customHeight="1">
      <c r="A39" s="300" t="s">
        <v>90</v>
      </c>
      <c r="B39" s="301"/>
      <c r="C39" s="301"/>
      <c r="D39" s="302">
        <f>'Mod 186 Report'!D41</f>
        <v>26.74914085967675</v>
      </c>
      <c r="E39" s="302">
        <f>'Mod 186 Report'!E41</f>
        <v>27.788027676966706</v>
      </c>
      <c r="F39" s="302">
        <f>'Mod 186 Report'!F41</f>
        <v>28.609189425505757</v>
      </c>
      <c r="G39" s="302">
        <f>'Mod 186 Report'!G41</f>
        <v>29.546140379191073</v>
      </c>
      <c r="H39" s="302">
        <f>'Mod 186 Report'!H41</f>
        <v>30.54332261698877</v>
      </c>
      <c r="I39" s="263" t="s">
        <v>191</v>
      </c>
      <c r="J39" s="303"/>
      <c r="K39" s="302">
        <v>26.74914085967675</v>
      </c>
      <c r="L39" s="302">
        <v>27.72739599152115</v>
      </c>
      <c r="M39" s="302">
        <v>28.60613917832076</v>
      </c>
      <c r="N39" s="302">
        <v>29.525882339272304</v>
      </c>
      <c r="O39" s="302">
        <v>30.522457620320957</v>
      </c>
      <c r="P39" s="303"/>
    </row>
    <row r="40" spans="1:16" s="228" customFormat="1" ht="11.25">
      <c r="A40" s="304" t="s">
        <v>92</v>
      </c>
      <c r="B40" s="305"/>
      <c r="C40" s="305"/>
      <c r="D40" s="306"/>
      <c r="E40" s="307"/>
      <c r="F40" s="307">
        <f>'Mod 186 Report'!F42</f>
        <v>-7.03236683906892</v>
      </c>
      <c r="G40" s="307">
        <f>'Mod 186 Report'!G42</f>
        <v>-7.094814677223778</v>
      </c>
      <c r="H40" s="307">
        <f>'Mod 186 Report'!H42</f>
        <v>-7.264594958457309</v>
      </c>
      <c r="I40" s="266" t="s">
        <v>192</v>
      </c>
      <c r="J40" s="308"/>
      <c r="K40" s="306"/>
      <c r="L40" s="307"/>
      <c r="M40" s="307">
        <v>-6.955536300348053</v>
      </c>
      <c r="N40" s="307">
        <v>-6.8332650909975605</v>
      </c>
      <c r="O40" s="307">
        <v>-7.138298009289547</v>
      </c>
      <c r="P40" s="309"/>
    </row>
    <row r="41" spans="1:16" s="228" customFormat="1" ht="21" customHeight="1">
      <c r="A41" s="310" t="s">
        <v>75</v>
      </c>
      <c r="B41" s="311"/>
      <c r="C41" s="311"/>
      <c r="D41" s="312">
        <f>'Mod 186 Report'!D43</f>
        <v>0.17187804389006026</v>
      </c>
      <c r="E41" s="312">
        <f>'Mod 186 Report'!E43</f>
        <v>0</v>
      </c>
      <c r="F41" s="312">
        <f>'Mod 186 Report'!F43</f>
        <v>-0.27727280039615426</v>
      </c>
      <c r="G41" s="312">
        <f>'Mod 186 Report'!G43</f>
        <v>0</v>
      </c>
      <c r="H41" s="312">
        <f>'Mod 186 Report'!H43</f>
        <v>0</v>
      </c>
      <c r="I41" s="247" t="s">
        <v>193</v>
      </c>
      <c r="J41" s="308"/>
      <c r="K41" s="312">
        <v>0.17187804389006026</v>
      </c>
      <c r="L41" s="312">
        <v>0</v>
      </c>
      <c r="M41" s="312">
        <v>-0.2647214799596954</v>
      </c>
      <c r="N41" s="312">
        <v>0</v>
      </c>
      <c r="O41" s="312">
        <v>0</v>
      </c>
      <c r="P41" s="303"/>
    </row>
    <row r="42" spans="1:16" s="228" customFormat="1" ht="12" thickBot="1">
      <c r="A42" s="313" t="s">
        <v>95</v>
      </c>
      <c r="B42" s="314"/>
      <c r="C42" s="314"/>
      <c r="D42" s="315">
        <f>SUM(D39:D41)</f>
        <v>26.92101890356681</v>
      </c>
      <c r="E42" s="315">
        <f>SUM(E39:E41)</f>
        <v>27.788027676966706</v>
      </c>
      <c r="F42" s="315">
        <f>SUM(F39:F41)</f>
        <v>21.299549786040682</v>
      </c>
      <c r="G42" s="315">
        <f>SUM(G39:G41)</f>
        <v>22.451325701967296</v>
      </c>
      <c r="H42" s="315">
        <f>SUM(H39:H41)</f>
        <v>23.278727658531462</v>
      </c>
      <c r="I42" s="316"/>
      <c r="J42" s="317"/>
      <c r="K42" s="315">
        <f>SUM(K39:K41)</f>
        <v>26.92101890356681</v>
      </c>
      <c r="L42" s="315">
        <f>SUM(L39:L41)</f>
        <v>27.72739599152115</v>
      </c>
      <c r="M42" s="315">
        <f>SUM(M39:M41)</f>
        <v>21.385881398013012</v>
      </c>
      <c r="N42" s="315">
        <f>SUM(N39:N41)</f>
        <v>22.692617248274743</v>
      </c>
      <c r="O42" s="315">
        <f>SUM(O39:O41)</f>
        <v>23.38415961103141</v>
      </c>
      <c r="P42" s="318"/>
    </row>
    <row r="43" spans="1:16" s="228" customFormat="1" ht="33" customHeight="1" thickBot="1">
      <c r="A43" s="313" t="s">
        <v>97</v>
      </c>
      <c r="B43" s="314"/>
      <c r="C43" s="314"/>
      <c r="D43" s="319">
        <f>'Mod 186 Report'!D45</f>
        <v>27.19412599870968</v>
      </c>
      <c r="E43" s="320">
        <f>'Mod 186 Report'!E45</f>
        <v>27.788027676966706</v>
      </c>
      <c r="F43" s="320">
        <f>'Mod 186 Report'!F45</f>
        <v>21.299549786040682</v>
      </c>
      <c r="G43" s="320">
        <f>'Mod 186 Report'!G45</f>
        <v>22.451325701967296</v>
      </c>
      <c r="H43" s="320">
        <f>'Mod 186 Report'!H45</f>
        <v>23.278727658531462</v>
      </c>
      <c r="I43" s="259" t="s">
        <v>188</v>
      </c>
      <c r="J43" s="317"/>
      <c r="K43" s="320">
        <v>27.181763247441936</v>
      </c>
      <c r="L43" s="315">
        <f>L42</f>
        <v>27.72739599152115</v>
      </c>
      <c r="M43" s="315">
        <f>M42</f>
        <v>21.385881398013012</v>
      </c>
      <c r="N43" s="315">
        <f>N42</f>
        <v>22.692617248274743</v>
      </c>
      <c r="O43" s="315">
        <f>O42</f>
        <v>23.38415961103141</v>
      </c>
      <c r="P43" s="318"/>
    </row>
    <row r="44" spans="1:16" s="228" customFormat="1" ht="27" customHeight="1" thickBot="1">
      <c r="A44" s="321" t="s">
        <v>99</v>
      </c>
      <c r="B44" s="311"/>
      <c r="C44" s="311"/>
      <c r="D44" s="322">
        <f>D43-D42</f>
        <v>0.2731070951428691</v>
      </c>
      <c r="E44" s="322">
        <f>E43-E42</f>
        <v>0</v>
      </c>
      <c r="F44" s="322">
        <f>F43-F42</f>
        <v>0</v>
      </c>
      <c r="G44" s="322">
        <f>G43-G42</f>
        <v>0</v>
      </c>
      <c r="H44" s="322">
        <f>H43-H42</f>
        <v>0</v>
      </c>
      <c r="I44" s="259" t="s">
        <v>194</v>
      </c>
      <c r="J44" s="258"/>
      <c r="K44" s="322">
        <f>K43-K42</f>
        <v>0.2607443438751247</v>
      </c>
      <c r="L44" s="322">
        <f>L43-L42</f>
        <v>0</v>
      </c>
      <c r="M44" s="322">
        <f>M43-M42</f>
        <v>0</v>
      </c>
      <c r="N44" s="322">
        <f>N43-N42</f>
        <v>0</v>
      </c>
      <c r="O44" s="322">
        <f>O43-O42</f>
        <v>0</v>
      </c>
      <c r="P44" s="258"/>
    </row>
    <row r="45" spans="1:16" s="228" customFormat="1" ht="25.5" customHeight="1" thickBot="1">
      <c r="A45" s="323" t="s">
        <v>223</v>
      </c>
      <c r="B45" s="268"/>
      <c r="C45" s="268"/>
      <c r="D45" s="324">
        <f>'Mod 186 Report'!D47</f>
        <v>0.083</v>
      </c>
      <c r="E45" s="324">
        <f>'Mod 186 Report'!E47</f>
        <v>0.054</v>
      </c>
      <c r="F45" s="324">
        <f>'Mod 186 Report'!F47</f>
        <v>-0.20980151897230742</v>
      </c>
      <c r="G45" s="324">
        <f>'Mod 186 Report'!G47</f>
        <v>0.08354012112792306</v>
      </c>
      <c r="H45" s="324">
        <f>'Mod 186 Report'!H47</f>
        <v>0.05173994903848651</v>
      </c>
      <c r="I45" s="270" t="s">
        <v>195</v>
      </c>
      <c r="J45" s="258"/>
      <c r="K45" s="324">
        <v>0.083</v>
      </c>
      <c r="L45" s="324">
        <v>0.062</v>
      </c>
      <c r="M45" s="324">
        <v>-0.20519691782118077</v>
      </c>
      <c r="N45" s="324">
        <v>0.09261466974418449</v>
      </c>
      <c r="O45" s="324">
        <v>0.061039075060195014</v>
      </c>
      <c r="P45" s="288"/>
    </row>
    <row r="46" spans="1:16" s="228" customFormat="1" ht="15" customHeight="1">
      <c r="A46" s="325"/>
      <c r="B46" s="290"/>
      <c r="C46" s="290"/>
      <c r="D46" s="326"/>
      <c r="E46" s="326"/>
      <c r="F46" s="326"/>
      <c r="G46" s="326"/>
      <c r="H46" s="326"/>
      <c r="I46" s="292"/>
      <c r="J46" s="293"/>
      <c r="K46" s="326"/>
      <c r="L46" s="326"/>
      <c r="M46" s="326"/>
      <c r="N46" s="326"/>
      <c r="O46" s="326"/>
      <c r="P46" s="326"/>
    </row>
    <row r="47" spans="1:16" s="228" customFormat="1" ht="12" thickBot="1">
      <c r="A47" s="327"/>
      <c r="B47" s="328"/>
      <c r="C47" s="328"/>
      <c r="D47" s="395" t="s">
        <v>190</v>
      </c>
      <c r="E47" s="395"/>
      <c r="F47" s="395"/>
      <c r="G47" s="395"/>
      <c r="H47" s="395"/>
      <c r="I47" s="292"/>
      <c r="J47" s="293"/>
      <c r="K47" s="395" t="s">
        <v>190</v>
      </c>
      <c r="L47" s="395"/>
      <c r="M47" s="395"/>
      <c r="N47" s="395"/>
      <c r="O47" s="395"/>
      <c r="P47" s="294"/>
    </row>
    <row r="48" spans="1:16" s="228" customFormat="1" ht="12" thickBot="1">
      <c r="A48" s="295"/>
      <c r="B48" s="296"/>
      <c r="C48" s="296"/>
      <c r="D48" s="296"/>
      <c r="E48" s="296"/>
      <c r="F48" s="296"/>
      <c r="G48" s="296"/>
      <c r="H48" s="296"/>
      <c r="I48" s="297"/>
      <c r="J48" s="298"/>
      <c r="K48" s="296"/>
      <c r="L48" s="296"/>
      <c r="M48" s="296"/>
      <c r="N48" s="296"/>
      <c r="O48" s="296"/>
      <c r="P48" s="299"/>
    </row>
    <row r="49" spans="1:16" s="228" customFormat="1" ht="24.75" customHeight="1" thickBot="1">
      <c r="A49" s="329" t="s">
        <v>103</v>
      </c>
      <c r="B49" s="330"/>
      <c r="C49" s="331"/>
      <c r="D49" s="332">
        <f aca="true" t="shared" si="0" ref="D49:H50">D32-D42</f>
        <v>373.1200053470963</v>
      </c>
      <c r="E49" s="332">
        <f t="shared" si="0"/>
        <v>383.6914245061479</v>
      </c>
      <c r="F49" s="332">
        <f t="shared" si="0"/>
        <v>385.65154891738626</v>
      </c>
      <c r="G49" s="332">
        <f t="shared" si="0"/>
        <v>403.7925423197779</v>
      </c>
      <c r="H49" s="332">
        <f t="shared" si="0"/>
        <v>431.74476380884477</v>
      </c>
      <c r="I49" s="263" t="s">
        <v>196</v>
      </c>
      <c r="J49" s="318"/>
      <c r="K49" s="332">
        <f aca="true" t="shared" si="1" ref="K49:O50">K32-K42</f>
        <v>373.4678371391949</v>
      </c>
      <c r="L49" s="332">
        <f t="shared" si="1"/>
        <v>381.8812732859334</v>
      </c>
      <c r="M49" s="332">
        <f t="shared" si="1"/>
        <v>383.5354131704894</v>
      </c>
      <c r="N49" s="332">
        <f t="shared" si="1"/>
        <v>401.2754084117915</v>
      </c>
      <c r="O49" s="332">
        <f t="shared" si="1"/>
        <v>428.9781039826986</v>
      </c>
      <c r="P49" s="318"/>
    </row>
    <row r="50" spans="1:16" s="228" customFormat="1" ht="21.75" customHeight="1">
      <c r="A50" s="333" t="s">
        <v>105</v>
      </c>
      <c r="B50" s="334"/>
      <c r="C50" s="314"/>
      <c r="D50" s="315">
        <f t="shared" si="0"/>
        <v>379.5417191894078</v>
      </c>
      <c r="E50" s="315">
        <f t="shared" si="0"/>
        <v>383.6914245061479</v>
      </c>
      <c r="F50" s="315">
        <f t="shared" si="0"/>
        <v>385.65154891738626</v>
      </c>
      <c r="G50" s="315">
        <f t="shared" si="0"/>
        <v>403.7925423197779</v>
      </c>
      <c r="H50" s="315">
        <f t="shared" si="0"/>
        <v>431.74476380884477</v>
      </c>
      <c r="I50" s="263" t="s">
        <v>197</v>
      </c>
      <c r="J50" s="318"/>
      <c r="K50" s="315">
        <f t="shared" si="1"/>
        <v>380.14006590453147</v>
      </c>
      <c r="L50" s="315">
        <f t="shared" si="1"/>
        <v>381.8812732859334</v>
      </c>
      <c r="M50" s="315">
        <f t="shared" si="1"/>
        <v>383.5354131704894</v>
      </c>
      <c r="N50" s="315">
        <f t="shared" si="1"/>
        <v>401.2754084117915</v>
      </c>
      <c r="O50" s="315">
        <f t="shared" si="1"/>
        <v>428.9781039826986</v>
      </c>
      <c r="P50" s="318"/>
    </row>
    <row r="51" spans="1:16" s="228" customFormat="1" ht="11.25">
      <c r="A51" s="335" t="s">
        <v>107</v>
      </c>
      <c r="B51" s="336"/>
      <c r="C51" s="311"/>
      <c r="D51" s="337">
        <f>D50-D49</f>
        <v>6.421713842311476</v>
      </c>
      <c r="E51" s="337">
        <f>E50-E49</f>
        <v>0</v>
      </c>
      <c r="F51" s="337">
        <f>F50-F49</f>
        <v>0</v>
      </c>
      <c r="G51" s="337">
        <f>G50-G49</f>
        <v>0</v>
      </c>
      <c r="H51" s="337">
        <f>H50-H49</f>
        <v>0</v>
      </c>
      <c r="I51" s="247"/>
      <c r="J51" s="318"/>
      <c r="K51" s="337">
        <f>K50-K49</f>
        <v>6.67222876533657</v>
      </c>
      <c r="L51" s="337">
        <f>L50-L49</f>
        <v>0</v>
      </c>
      <c r="M51" s="337">
        <f>M50-M49</f>
        <v>0</v>
      </c>
      <c r="N51" s="337">
        <f>N50-N49</f>
        <v>0</v>
      </c>
      <c r="O51" s="337">
        <f>O50-O49</f>
        <v>0</v>
      </c>
      <c r="P51" s="318"/>
    </row>
    <row r="52" spans="1:16" s="228" customFormat="1" ht="31.5" customHeight="1" thickBot="1">
      <c r="A52" s="338" t="s">
        <v>109</v>
      </c>
      <c r="B52" s="339"/>
      <c r="C52" s="268"/>
      <c r="D52" s="324">
        <f>'Mod 186 Report'!D54</f>
        <v>0.125</v>
      </c>
      <c r="E52" s="324">
        <f>'Mod 186 Report'!E54</f>
        <v>0.027</v>
      </c>
      <c r="F52" s="324">
        <f>'Mod 186 Report'!F54</f>
        <v>0.021961366053202636</v>
      </c>
      <c r="G52" s="324">
        <f>'Mod 186 Report'!G54</f>
        <v>0.06895641999593662</v>
      </c>
      <c r="H52" s="324">
        <f>'Mod 186 Report'!H54</f>
        <v>0.0889128394337356</v>
      </c>
      <c r="I52" s="270" t="s">
        <v>198</v>
      </c>
      <c r="J52" s="340"/>
      <c r="K52" s="324">
        <v>0.125</v>
      </c>
      <c r="L52" s="324">
        <v>0.0348</v>
      </c>
      <c r="M52" s="324">
        <v>0.03508134552850189</v>
      </c>
      <c r="N52" s="324">
        <v>0.07360028281184348</v>
      </c>
      <c r="O52" s="324">
        <v>0.0948808353394315</v>
      </c>
      <c r="P52" s="288"/>
    </row>
    <row r="53" spans="1:16" s="228" customFormat="1" ht="11.25">
      <c r="A53" s="327"/>
      <c r="B53" s="328"/>
      <c r="C53" s="328"/>
      <c r="D53" s="341"/>
      <c r="E53" s="341"/>
      <c r="F53" s="341"/>
      <c r="G53" s="341"/>
      <c r="H53" s="341"/>
      <c r="I53" s="292"/>
      <c r="J53" s="293"/>
      <c r="K53" s="342"/>
      <c r="L53" s="342"/>
      <c r="M53" s="342"/>
      <c r="N53" s="342"/>
      <c r="O53" s="342"/>
      <c r="P53" s="342"/>
    </row>
    <row r="54" spans="4:16" s="228" customFormat="1" ht="12" thickBot="1">
      <c r="D54" s="341"/>
      <c r="E54" s="341"/>
      <c r="F54" s="341"/>
      <c r="G54" s="341"/>
      <c r="H54" s="341"/>
      <c r="I54" s="343"/>
      <c r="J54" s="344"/>
      <c r="P54" s="345"/>
    </row>
    <row r="55" spans="1:16" s="353" customFormat="1" ht="11.25">
      <c r="A55" s="346"/>
      <c r="B55" s="347"/>
      <c r="C55" s="347"/>
      <c r="D55" s="348"/>
      <c r="E55" s="349"/>
      <c r="F55" s="349"/>
      <c r="G55" s="349"/>
      <c r="H55" s="349"/>
      <c r="I55" s="349"/>
      <c r="J55" s="350"/>
      <c r="K55" s="351"/>
      <c r="L55" s="349"/>
      <c r="M55" s="349"/>
      <c r="N55" s="349"/>
      <c r="O55" s="349"/>
      <c r="P55" s="352"/>
    </row>
    <row r="56" spans="1:16" s="353" customFormat="1" ht="11.25">
      <c r="A56" s="354" t="s">
        <v>111</v>
      </c>
      <c r="B56" s="250"/>
      <c r="C56" s="355"/>
      <c r="D56" s="356">
        <f>'Mod 186 Report'!D58</f>
        <v>-0.015</v>
      </c>
      <c r="E56" s="356">
        <f>'Mod 186 Report'!E58</f>
        <v>-0.02</v>
      </c>
      <c r="F56" s="356">
        <f>'Mod 186 Report'!F58</f>
        <v>-0.02</v>
      </c>
      <c r="G56" s="356">
        <f>'Mod 186 Report'!G58</f>
        <v>-0.02</v>
      </c>
      <c r="H56" s="356">
        <f>'Mod 186 Report'!H58</f>
        <v>-0.02</v>
      </c>
      <c r="I56" s="358" t="s">
        <v>199</v>
      </c>
      <c r="J56" s="340"/>
      <c r="K56" s="359">
        <v>-0.015</v>
      </c>
      <c r="L56" s="357">
        <v>-0.03</v>
      </c>
      <c r="M56" s="357">
        <v>-0.03</v>
      </c>
      <c r="N56" s="357">
        <v>-0.03</v>
      </c>
      <c r="O56" s="357">
        <v>-0.03</v>
      </c>
      <c r="P56" s="288"/>
    </row>
    <row r="57" spans="1:16" s="353" customFormat="1" ht="11.25">
      <c r="A57" s="360"/>
      <c r="B57" s="361"/>
      <c r="C57" s="361"/>
      <c r="D57" s="362"/>
      <c r="E57" s="363"/>
      <c r="F57" s="363"/>
      <c r="G57" s="363"/>
      <c r="H57" s="363"/>
      <c r="I57" s="363"/>
      <c r="J57" s="352"/>
      <c r="K57" s="364"/>
      <c r="L57" s="363"/>
      <c r="M57" s="363"/>
      <c r="N57" s="363"/>
      <c r="O57" s="363"/>
      <c r="P57" s="352"/>
    </row>
    <row r="58" spans="1:10" s="344" customFormat="1" ht="11.25">
      <c r="A58" s="365"/>
      <c r="B58" s="352"/>
      <c r="C58" s="352"/>
      <c r="D58" s="352"/>
      <c r="E58" s="352"/>
      <c r="F58" s="352"/>
      <c r="G58" s="352"/>
      <c r="H58" s="352"/>
      <c r="I58" s="352"/>
      <c r="J58" s="366"/>
    </row>
    <row r="59" s="228" customFormat="1" ht="11.25">
      <c r="P59" s="345"/>
    </row>
    <row r="60" s="228" customFormat="1" ht="11.25" hidden="1">
      <c r="P60" s="345"/>
    </row>
    <row r="61" spans="1:16" s="228" customFormat="1" ht="11.25" hidden="1">
      <c r="A61" s="367"/>
      <c r="B61" s="368"/>
      <c r="C61" s="369" t="s">
        <v>200</v>
      </c>
      <c r="D61" s="370">
        <v>0.005</v>
      </c>
      <c r="E61" s="370">
        <v>0.005</v>
      </c>
      <c r="F61" s="370">
        <v>0.005</v>
      </c>
      <c r="G61" s="370">
        <v>0.005</v>
      </c>
      <c r="H61" s="370">
        <v>0.005</v>
      </c>
      <c r="P61" s="345"/>
    </row>
    <row r="62" spans="1:16" s="228" customFormat="1" ht="11.25" hidden="1">
      <c r="A62" s="371"/>
      <c r="B62" s="372"/>
      <c r="C62" s="373" t="s">
        <v>201</v>
      </c>
      <c r="D62" s="374">
        <f>IF(((D33)&gt;((D32)*1.06)),3%,(IF(((D33)&lt;((D32)*0.94)),0%,1.5%)))</f>
        <v>0.015</v>
      </c>
      <c r="E62" s="374">
        <f>IF(((E33)&gt;((E32)*1.06)),3%,(IF(((E33)&lt;((E32)*0.94)),0%,1.5%)))</f>
        <v>0.015</v>
      </c>
      <c r="F62" s="374">
        <f>IF(((F33)&gt;((F32)*1.06)),3%,(IF(((F33)&lt;((F32)*0.94)),0%,1.5%)))</f>
        <v>0.015</v>
      </c>
      <c r="G62" s="374">
        <f>IF(((G33)&gt;((G32)*1.06)),3%,(IF(((G33)&lt;((G32)*0.94)),0%,1.5%)))</f>
        <v>0.015</v>
      </c>
      <c r="H62" s="374">
        <f>IF(((H33)&gt;((H32)*1.06)),3%,(IF(((H33)&lt;((H32)*0.94)),0%,1.5%)))</f>
        <v>0.015</v>
      </c>
      <c r="P62" s="345"/>
    </row>
    <row r="63" spans="1:16" s="228" customFormat="1" ht="11.25" hidden="1">
      <c r="A63" s="375"/>
      <c r="B63" s="372"/>
      <c r="C63" s="369"/>
      <c r="D63" s="376">
        <v>1.5</v>
      </c>
      <c r="E63" s="376">
        <v>1.5</v>
      </c>
      <c r="F63" s="376">
        <v>1.5</v>
      </c>
      <c r="G63" s="376">
        <v>1.5</v>
      </c>
      <c r="H63" s="376">
        <v>1.5</v>
      </c>
      <c r="P63" s="345"/>
    </row>
    <row r="64" spans="1:16" s="228" customFormat="1" ht="11.25" hidden="1">
      <c r="A64" s="377"/>
      <c r="B64" s="378"/>
      <c r="C64" s="379"/>
      <c r="D64" s="372"/>
      <c r="E64" s="372"/>
      <c r="F64" s="372"/>
      <c r="G64" s="372"/>
      <c r="H64" s="372"/>
      <c r="P64" s="345"/>
    </row>
    <row r="65" spans="1:16" s="228" customFormat="1" ht="11.25" hidden="1">
      <c r="A65" s="380"/>
      <c r="B65" s="380"/>
      <c r="C65" s="369" t="s">
        <v>202</v>
      </c>
      <c r="D65" s="381">
        <f>D34*(1+(D61+D62)/100)*(1+(D61+D63)/100)</f>
        <v>6.796937108161582</v>
      </c>
      <c r="E65" s="381">
        <f>E34*(1+(E61+E62)/100)*(1+(E61+E63)/100)</f>
        <v>0</v>
      </c>
      <c r="F65" s="381">
        <f>F34*(1+(F61+F62)/100)*(1+(F61+F63)/100)</f>
        <v>0</v>
      </c>
      <c r="G65" s="381">
        <f>G34*(1+(G61+G62)/100)*(1+(G61+G63)/100)</f>
        <v>0</v>
      </c>
      <c r="H65" s="381">
        <f>H34*(1+(H61+H62)/100)*(1+(H61+H63)/100)</f>
        <v>0</v>
      </c>
      <c r="P65" s="345"/>
    </row>
    <row r="66" spans="1:16" s="228" customFormat="1" ht="11.25" hidden="1">
      <c r="A66" s="380"/>
      <c r="B66" s="380"/>
      <c r="C66" s="380"/>
      <c r="D66" s="381"/>
      <c r="E66" s="381"/>
      <c r="F66" s="381"/>
      <c r="G66" s="381"/>
      <c r="H66" s="381"/>
      <c r="P66" s="345"/>
    </row>
    <row r="67" spans="1:16" s="228" customFormat="1" ht="11.25" hidden="1">
      <c r="A67" s="380"/>
      <c r="B67" s="380"/>
      <c r="C67" s="382"/>
      <c r="D67" s="381"/>
      <c r="E67" s="381"/>
      <c r="F67" s="381"/>
      <c r="G67" s="381"/>
      <c r="H67" s="381"/>
      <c r="P67" s="345"/>
    </row>
    <row r="68" spans="1:16" s="228" customFormat="1" ht="11.25" hidden="1">
      <c r="A68" s="382"/>
      <c r="B68" s="382"/>
      <c r="C68" s="383"/>
      <c r="D68" s="372"/>
      <c r="E68" s="372"/>
      <c r="F68" s="372"/>
      <c r="G68" s="372"/>
      <c r="H68" s="372"/>
      <c r="P68" s="345"/>
    </row>
    <row r="69" spans="1:16" s="228" customFormat="1" ht="11.25" hidden="1">
      <c r="A69" s="379"/>
      <c r="B69" s="379"/>
      <c r="C69" s="383"/>
      <c r="D69" s="381"/>
      <c r="E69" s="381"/>
      <c r="F69" s="381"/>
      <c r="G69" s="381"/>
      <c r="H69" s="381"/>
      <c r="P69" s="345"/>
    </row>
    <row r="70" spans="1:16" s="228" customFormat="1" ht="11.25" hidden="1">
      <c r="A70" s="379"/>
      <c r="B70" s="379"/>
      <c r="C70" s="384"/>
      <c r="D70" s="372"/>
      <c r="E70" s="372"/>
      <c r="F70" s="372"/>
      <c r="G70" s="372"/>
      <c r="H70" s="372"/>
      <c r="P70" s="345"/>
    </row>
    <row r="71" spans="1:16" s="228" customFormat="1" ht="11.25" hidden="1">
      <c r="A71" s="385"/>
      <c r="B71" s="385"/>
      <c r="C71" s="379"/>
      <c r="D71" s="386"/>
      <c r="E71" s="386"/>
      <c r="F71" s="386"/>
      <c r="G71" s="386"/>
      <c r="H71" s="386"/>
      <c r="P71" s="345"/>
    </row>
    <row r="72" spans="1:16" s="228" customFormat="1" ht="11.25" hidden="1">
      <c r="A72" s="387"/>
      <c r="B72" s="387"/>
      <c r="C72" s="369" t="s">
        <v>200</v>
      </c>
      <c r="D72" s="370">
        <f>D61</f>
        <v>0.005</v>
      </c>
      <c r="E72" s="370">
        <f>E61</f>
        <v>0.005</v>
      </c>
      <c r="F72" s="370">
        <f>F61</f>
        <v>0.005</v>
      </c>
      <c r="G72" s="370">
        <f>G61</f>
        <v>0.005</v>
      </c>
      <c r="H72" s="370">
        <f>H61</f>
        <v>0.005</v>
      </c>
      <c r="P72" s="345"/>
    </row>
    <row r="73" spans="1:16" s="228" customFormat="1" ht="11.25" hidden="1">
      <c r="A73" s="388"/>
      <c r="B73" s="388"/>
      <c r="C73" s="373" t="s">
        <v>201</v>
      </c>
      <c r="D73" s="374">
        <f>IF(((D43)&gt;((D42)*1.06)),3%,(IF(((D43)&lt;((D42)*0.94)),0%,1.5%)))</f>
        <v>0.015</v>
      </c>
      <c r="E73" s="374">
        <f>IF(((E43)&gt;((E42)*1.06)),3%,(IF(((E43)&lt;((E42)*0.94)),0%,1.5%)))</f>
        <v>0.015</v>
      </c>
      <c r="F73" s="374">
        <f>IF(((F43)&gt;((F42)*1.06)),3%,(IF(((F43)&lt;((F42)*0.94)),0%,1.5%)))</f>
        <v>0.015</v>
      </c>
      <c r="G73" s="374">
        <f>IF(((G43)&gt;((G42)*1.06)),3%,(IF(((G43)&lt;((G42)*0.94)),0%,1.5%)))</f>
        <v>0.015</v>
      </c>
      <c r="H73" s="374">
        <f>IF(((H43)&gt;((H42)*1.06)),3%,(IF(((H43)&lt;((H42)*0.94)),0%,1.5%)))</f>
        <v>0.015</v>
      </c>
      <c r="P73" s="345"/>
    </row>
    <row r="74" spans="1:16" s="228" customFormat="1" ht="11.25" hidden="1">
      <c r="A74" s="381"/>
      <c r="B74" s="381"/>
      <c r="C74" s="369"/>
      <c r="D74" s="376">
        <f>D63</f>
        <v>1.5</v>
      </c>
      <c r="E74" s="376">
        <f>E63</f>
        <v>1.5</v>
      </c>
      <c r="F74" s="376">
        <f>F63</f>
        <v>1.5</v>
      </c>
      <c r="G74" s="376">
        <f>G63</f>
        <v>1.5</v>
      </c>
      <c r="H74" s="376">
        <f>H63</f>
        <v>1.5</v>
      </c>
      <c r="P74" s="345"/>
    </row>
    <row r="75" spans="1:16" s="228" customFormat="1" ht="11.25" hidden="1">
      <c r="A75" s="381"/>
      <c r="B75" s="381"/>
      <c r="C75" s="379"/>
      <c r="D75" s="379"/>
      <c r="E75" s="379"/>
      <c r="F75" s="379"/>
      <c r="G75" s="379"/>
      <c r="H75" s="379"/>
      <c r="P75" s="345"/>
    </row>
    <row r="76" spans="1:16" s="228" customFormat="1" ht="11.25" hidden="1">
      <c r="A76" s="381"/>
      <c r="B76" s="381"/>
      <c r="C76" s="369" t="s">
        <v>202</v>
      </c>
      <c r="D76" s="381">
        <f>D44*(1+(D72+D73)/100)*(1+(D72+D74)/100)</f>
        <v>0.27727280039615426</v>
      </c>
      <c r="E76" s="381">
        <f>E44*(1+(E72+E73)/100)*(1+(E72+E74)/100)</f>
        <v>0</v>
      </c>
      <c r="F76" s="381">
        <f>F44*(1+(F72+F73)/100)*(1+(F72+F74)/100)</f>
        <v>0</v>
      </c>
      <c r="G76" s="381">
        <f>G44*(1+(G72+G73)/100)*(1+(G72+G74)/100)</f>
        <v>0</v>
      </c>
      <c r="H76" s="381">
        <f>H44*(1+(H72+H73)/100)*(1+(H72+H74)/100)</f>
        <v>0</v>
      </c>
      <c r="P76" s="345"/>
    </row>
    <row r="77" s="228" customFormat="1" ht="11.25" hidden="1">
      <c r="P77" s="345"/>
    </row>
    <row r="78" s="228" customFormat="1" ht="11.25" hidden="1">
      <c r="P78" s="345"/>
    </row>
    <row r="79" s="228" customFormat="1" ht="11.25" hidden="1">
      <c r="P79" s="345"/>
    </row>
    <row r="80" s="228" customFormat="1" ht="11.25" hidden="1">
      <c r="P80" s="345"/>
    </row>
    <row r="81" s="228" customFormat="1" ht="11.25" hidden="1">
      <c r="P81" s="345"/>
    </row>
    <row r="82" s="228" customFormat="1" ht="11.25" hidden="1">
      <c r="P82" s="345"/>
    </row>
    <row r="83" s="228" customFormat="1" ht="11.25">
      <c r="P83" s="345"/>
    </row>
    <row r="84" s="228" customFormat="1" ht="11.25">
      <c r="P84" s="345"/>
    </row>
    <row r="85" s="228" customFormat="1" ht="11.25">
      <c r="P85" s="345"/>
    </row>
    <row r="86" s="228" customFormat="1" ht="11.25">
      <c r="P86" s="345"/>
    </row>
    <row r="87" s="228" customFormat="1" ht="11.25">
      <c r="P87" s="345"/>
    </row>
    <row r="88" s="228" customFormat="1" ht="11.25">
      <c r="P88" s="345"/>
    </row>
    <row r="89" s="228" customFormat="1" ht="11.25">
      <c r="P89" s="345"/>
    </row>
    <row r="90" s="228" customFormat="1" ht="11.25">
      <c r="P90" s="345"/>
    </row>
    <row r="91" s="228" customFormat="1" ht="11.25">
      <c r="P91" s="345"/>
    </row>
    <row r="92" s="228" customFormat="1" ht="11.25">
      <c r="P92" s="345"/>
    </row>
    <row r="93" s="228" customFormat="1" ht="11.25">
      <c r="P93" s="345"/>
    </row>
    <row r="94" s="228" customFormat="1" ht="11.25">
      <c r="P94" s="345"/>
    </row>
    <row r="95" s="228" customFormat="1" ht="11.25">
      <c r="P95" s="345"/>
    </row>
    <row r="96" s="228" customFormat="1" ht="11.25">
      <c r="P96" s="345"/>
    </row>
    <row r="97" s="228" customFormat="1" ht="11.25">
      <c r="P97" s="345"/>
    </row>
    <row r="98" s="228" customFormat="1" ht="11.25">
      <c r="P98" s="345"/>
    </row>
    <row r="99" s="228" customFormat="1" ht="11.25">
      <c r="P99" s="345"/>
    </row>
    <row r="100" s="228" customFormat="1" ht="11.25">
      <c r="P100" s="345"/>
    </row>
    <row r="101" s="228" customFormat="1" ht="11.25">
      <c r="P101" s="345"/>
    </row>
    <row r="102" s="228" customFormat="1" ht="11.25">
      <c r="P102" s="345"/>
    </row>
    <row r="103" s="228" customFormat="1" ht="11.25">
      <c r="P103" s="345"/>
    </row>
    <row r="104" s="228" customFormat="1" ht="11.25">
      <c r="P104" s="345"/>
    </row>
    <row r="105" s="228" customFormat="1" ht="11.25">
      <c r="P105" s="345"/>
    </row>
    <row r="106" s="228" customFormat="1" ht="11.25">
      <c r="P106" s="345"/>
    </row>
    <row r="107" s="228" customFormat="1" ht="11.25">
      <c r="P107" s="345"/>
    </row>
    <row r="108" s="228" customFormat="1" ht="11.25">
      <c r="P108" s="345"/>
    </row>
    <row r="109" s="228" customFormat="1" ht="11.25">
      <c r="P109" s="345"/>
    </row>
    <row r="110" s="228" customFormat="1" ht="11.25">
      <c r="P110" s="345"/>
    </row>
    <row r="111" s="228" customFormat="1" ht="11.25">
      <c r="P111" s="345"/>
    </row>
    <row r="112" s="228" customFormat="1" ht="11.25">
      <c r="P112" s="345"/>
    </row>
    <row r="113" s="228" customFormat="1" ht="11.25">
      <c r="P113" s="345"/>
    </row>
    <row r="114" s="228" customFormat="1" ht="11.25">
      <c r="P114" s="345"/>
    </row>
    <row r="115" s="228" customFormat="1" ht="11.25">
      <c r="P115" s="345"/>
    </row>
    <row r="116" s="228" customFormat="1" ht="11.25">
      <c r="P116" s="345"/>
    </row>
    <row r="117" s="228" customFormat="1" ht="11.25">
      <c r="P117" s="345"/>
    </row>
    <row r="118" s="228" customFormat="1" ht="11.25">
      <c r="P118" s="345"/>
    </row>
    <row r="119" s="228" customFormat="1" ht="11.25">
      <c r="P119" s="345"/>
    </row>
    <row r="120" s="228" customFormat="1" ht="11.25">
      <c r="P120" s="345"/>
    </row>
    <row r="121" s="228" customFormat="1" ht="11.25">
      <c r="P121" s="345"/>
    </row>
    <row r="122" s="228" customFormat="1" ht="11.25">
      <c r="P122" s="345"/>
    </row>
    <row r="123" s="228" customFormat="1" ht="11.25">
      <c r="P123" s="345"/>
    </row>
    <row r="124" s="228" customFormat="1" ht="11.25">
      <c r="P124" s="345"/>
    </row>
    <row r="125" s="228" customFormat="1" ht="11.25">
      <c r="P125" s="345"/>
    </row>
    <row r="126" s="228" customFormat="1" ht="11.25">
      <c r="P126" s="345"/>
    </row>
    <row r="127" s="228" customFormat="1" ht="11.25">
      <c r="P127" s="345"/>
    </row>
    <row r="128" s="228" customFormat="1" ht="11.25">
      <c r="P128" s="345"/>
    </row>
    <row r="129" s="228" customFormat="1" ht="11.25">
      <c r="P129" s="345"/>
    </row>
    <row r="130" s="228" customFormat="1" ht="11.25">
      <c r="P130" s="345"/>
    </row>
    <row r="131" s="228" customFormat="1" ht="11.25">
      <c r="P131" s="345"/>
    </row>
    <row r="132" s="228" customFormat="1" ht="11.25">
      <c r="P132" s="345"/>
    </row>
    <row r="133" s="228" customFormat="1" ht="11.25">
      <c r="P133" s="345"/>
    </row>
    <row r="134" s="228" customFormat="1" ht="11.25">
      <c r="P134" s="345"/>
    </row>
    <row r="135" s="228" customFormat="1" ht="11.25">
      <c r="P135" s="345"/>
    </row>
    <row r="136" s="228" customFormat="1" ht="11.25">
      <c r="P136" s="345"/>
    </row>
    <row r="137" s="228" customFormat="1" ht="11.25">
      <c r="P137" s="345"/>
    </row>
    <row r="138" s="228" customFormat="1" ht="11.25">
      <c r="P138" s="345"/>
    </row>
    <row r="139" s="228" customFormat="1" ht="11.25">
      <c r="P139" s="345"/>
    </row>
    <row r="140" s="228" customFormat="1" ht="11.25">
      <c r="P140" s="345"/>
    </row>
    <row r="141" s="228" customFormat="1" ht="11.25">
      <c r="P141" s="345"/>
    </row>
    <row r="142" s="228" customFormat="1" ht="11.25">
      <c r="P142" s="345"/>
    </row>
    <row r="143" s="228" customFormat="1" ht="11.25">
      <c r="P143" s="345"/>
    </row>
    <row r="144" s="228" customFormat="1" ht="11.25">
      <c r="P144" s="345"/>
    </row>
    <row r="145" s="228" customFormat="1" ht="11.25">
      <c r="P145" s="345"/>
    </row>
    <row r="146" s="228" customFormat="1" ht="11.25">
      <c r="P146" s="345"/>
    </row>
    <row r="147" s="228" customFormat="1" ht="11.25">
      <c r="P147" s="345"/>
    </row>
    <row r="148" s="228" customFormat="1" ht="11.25">
      <c r="P148" s="345"/>
    </row>
    <row r="149" s="228" customFormat="1" ht="11.25">
      <c r="P149" s="345"/>
    </row>
    <row r="150" s="228" customFormat="1" ht="11.25">
      <c r="P150" s="345"/>
    </row>
    <row r="151" s="228" customFormat="1" ht="11.25">
      <c r="P151" s="345"/>
    </row>
    <row r="152" s="228" customFormat="1" ht="11.25">
      <c r="P152" s="345"/>
    </row>
    <row r="153" s="228" customFormat="1" ht="11.25">
      <c r="P153" s="345"/>
    </row>
    <row r="154" s="228" customFormat="1" ht="11.25">
      <c r="P154" s="345"/>
    </row>
    <row r="155" s="228" customFormat="1" ht="11.25">
      <c r="P155" s="345"/>
    </row>
    <row r="156" s="228" customFormat="1" ht="11.25">
      <c r="P156" s="345"/>
    </row>
    <row r="157" s="228" customFormat="1" ht="11.25">
      <c r="P157" s="345"/>
    </row>
    <row r="158" s="228" customFormat="1" ht="11.25">
      <c r="P158" s="345"/>
    </row>
    <row r="159" s="228" customFormat="1" ht="11.25">
      <c r="P159" s="345"/>
    </row>
    <row r="160" s="228" customFormat="1" ht="11.25">
      <c r="P160" s="345"/>
    </row>
    <row r="161" s="228" customFormat="1" ht="11.25">
      <c r="P161" s="345"/>
    </row>
    <row r="162" s="228" customFormat="1" ht="11.25">
      <c r="P162" s="345"/>
    </row>
    <row r="163" s="228" customFormat="1" ht="11.25">
      <c r="P163" s="345"/>
    </row>
    <row r="164" s="228" customFormat="1" ht="11.25">
      <c r="P164" s="345"/>
    </row>
    <row r="165" s="228" customFormat="1" ht="11.25">
      <c r="P165" s="345"/>
    </row>
    <row r="166" s="228" customFormat="1" ht="11.25">
      <c r="P166" s="345"/>
    </row>
    <row r="167" s="228" customFormat="1" ht="11.25">
      <c r="P167" s="345"/>
    </row>
    <row r="168" s="228" customFormat="1" ht="11.25">
      <c r="P168" s="345"/>
    </row>
    <row r="169" s="228" customFormat="1" ht="11.25">
      <c r="P169" s="345"/>
    </row>
    <row r="170" s="228" customFormat="1" ht="11.25">
      <c r="P170" s="345"/>
    </row>
    <row r="171" s="228" customFormat="1" ht="11.25">
      <c r="P171" s="345"/>
    </row>
    <row r="172" s="228" customFormat="1" ht="11.25">
      <c r="P172" s="345"/>
    </row>
    <row r="173" s="228" customFormat="1" ht="11.25">
      <c r="P173" s="345"/>
    </row>
    <row r="174" s="228" customFormat="1" ht="11.25">
      <c r="P174" s="345"/>
    </row>
    <row r="175" s="228" customFormat="1" ht="11.25">
      <c r="P175" s="345"/>
    </row>
    <row r="176" s="228" customFormat="1" ht="11.25">
      <c r="P176" s="345"/>
    </row>
    <row r="177" s="228" customFormat="1" ht="11.25">
      <c r="P177" s="345"/>
    </row>
    <row r="178" s="228" customFormat="1" ht="11.25">
      <c r="P178" s="345"/>
    </row>
    <row r="179" s="228" customFormat="1" ht="11.25">
      <c r="P179" s="345"/>
    </row>
    <row r="180" s="228" customFormat="1" ht="11.25">
      <c r="P180" s="345"/>
    </row>
    <row r="181" s="228" customFormat="1" ht="11.25">
      <c r="P181" s="345"/>
    </row>
    <row r="182" s="228" customFormat="1" ht="11.25">
      <c r="P182" s="345"/>
    </row>
    <row r="183" s="228" customFormat="1" ht="11.25">
      <c r="P183" s="345"/>
    </row>
    <row r="184" s="228" customFormat="1" ht="11.25">
      <c r="P184" s="345"/>
    </row>
    <row r="185" s="228" customFormat="1" ht="11.25">
      <c r="P185" s="345"/>
    </row>
    <row r="186" s="228" customFormat="1" ht="11.25">
      <c r="P186" s="345"/>
    </row>
    <row r="187" s="228" customFormat="1" ht="11.25">
      <c r="P187" s="345"/>
    </row>
    <row r="188" s="228" customFormat="1" ht="11.25">
      <c r="P188" s="345"/>
    </row>
    <row r="189" s="228" customFormat="1" ht="11.25">
      <c r="P189" s="345"/>
    </row>
    <row r="190" s="228" customFormat="1" ht="11.25">
      <c r="P190" s="345"/>
    </row>
    <row r="191" s="228" customFormat="1" ht="11.25">
      <c r="P191" s="345"/>
    </row>
    <row r="192" s="228" customFormat="1" ht="11.25">
      <c r="P192" s="345"/>
    </row>
    <row r="193" s="228" customFormat="1" ht="11.25">
      <c r="P193" s="345"/>
    </row>
    <row r="194" s="228" customFormat="1" ht="11.25">
      <c r="P194" s="345"/>
    </row>
    <row r="195" s="228" customFormat="1" ht="11.25">
      <c r="P195" s="345"/>
    </row>
    <row r="196" s="228" customFormat="1" ht="11.25">
      <c r="P196" s="345"/>
    </row>
    <row r="197" s="228" customFormat="1" ht="11.25">
      <c r="P197" s="345"/>
    </row>
    <row r="198" s="228" customFormat="1" ht="11.25">
      <c r="P198" s="345"/>
    </row>
    <row r="199" s="228" customFormat="1" ht="11.25">
      <c r="P199" s="345"/>
    </row>
    <row r="200" s="228" customFormat="1" ht="11.25">
      <c r="P200" s="345"/>
    </row>
    <row r="201" s="228" customFormat="1" ht="11.25">
      <c r="P201" s="345"/>
    </row>
    <row r="202" s="228" customFormat="1" ht="11.25">
      <c r="P202" s="345"/>
    </row>
    <row r="203" s="228" customFormat="1" ht="11.25">
      <c r="P203" s="345"/>
    </row>
    <row r="204" s="228" customFormat="1" ht="11.25">
      <c r="P204" s="345"/>
    </row>
    <row r="205" s="228" customFormat="1" ht="11.25">
      <c r="P205" s="345"/>
    </row>
    <row r="206" s="228" customFormat="1" ht="11.25">
      <c r="P206" s="345"/>
    </row>
    <row r="207" s="228" customFormat="1" ht="11.25">
      <c r="P207" s="345"/>
    </row>
    <row r="208" s="228" customFormat="1" ht="11.25">
      <c r="P208" s="345"/>
    </row>
    <row r="209" s="228" customFormat="1" ht="11.25">
      <c r="P209" s="345"/>
    </row>
    <row r="210" s="228" customFormat="1" ht="11.25">
      <c r="P210" s="345"/>
    </row>
    <row r="211" s="228" customFormat="1" ht="11.25">
      <c r="P211" s="345"/>
    </row>
    <row r="212" s="228" customFormat="1" ht="11.25">
      <c r="P212" s="345"/>
    </row>
    <row r="213" s="228" customFormat="1" ht="11.25">
      <c r="P213" s="345"/>
    </row>
    <row r="214" s="228" customFormat="1" ht="11.25">
      <c r="P214" s="345"/>
    </row>
    <row r="215" s="228" customFormat="1" ht="11.25">
      <c r="P215" s="345"/>
    </row>
    <row r="216" s="228" customFormat="1" ht="11.25">
      <c r="P216" s="345"/>
    </row>
    <row r="217" s="228" customFormat="1" ht="11.25">
      <c r="P217" s="345"/>
    </row>
    <row r="218" s="228" customFormat="1" ht="11.25">
      <c r="P218" s="345"/>
    </row>
    <row r="219" s="228" customFormat="1" ht="11.25">
      <c r="P219" s="345"/>
    </row>
    <row r="220" s="228" customFormat="1" ht="11.25">
      <c r="P220" s="345"/>
    </row>
    <row r="221" s="228" customFormat="1" ht="11.25">
      <c r="P221" s="345"/>
    </row>
    <row r="222" s="228" customFormat="1" ht="11.25">
      <c r="P222" s="345"/>
    </row>
    <row r="223" s="228" customFormat="1" ht="11.25">
      <c r="P223" s="345"/>
    </row>
    <row r="224" s="228" customFormat="1" ht="11.25">
      <c r="P224" s="345"/>
    </row>
    <row r="225" s="228" customFormat="1" ht="11.25">
      <c r="P225" s="345"/>
    </row>
    <row r="226" s="228" customFormat="1" ht="11.25">
      <c r="P226" s="345"/>
    </row>
    <row r="227" s="228" customFormat="1" ht="11.25">
      <c r="P227" s="345"/>
    </row>
    <row r="228" s="228" customFormat="1" ht="11.25">
      <c r="P228" s="345"/>
    </row>
    <row r="229" s="228" customFormat="1" ht="11.25">
      <c r="P229" s="345"/>
    </row>
    <row r="230" s="228" customFormat="1" ht="11.25">
      <c r="P230" s="345"/>
    </row>
    <row r="231" s="228" customFormat="1" ht="11.25">
      <c r="P231" s="345"/>
    </row>
    <row r="232" s="228" customFormat="1" ht="11.25">
      <c r="P232" s="345"/>
    </row>
    <row r="233" s="228" customFormat="1" ht="11.25">
      <c r="P233" s="345"/>
    </row>
    <row r="234" s="228" customFormat="1" ht="11.25">
      <c r="P234" s="345"/>
    </row>
    <row r="235" s="228" customFormat="1" ht="11.25">
      <c r="P235" s="345"/>
    </row>
    <row r="236" s="228" customFormat="1" ht="11.25">
      <c r="P236" s="345"/>
    </row>
  </sheetData>
  <sheetProtection/>
  <mergeCells count="6">
    <mergeCell ref="D8:H8"/>
    <mergeCell ref="K8:O8"/>
    <mergeCell ref="K37:O37"/>
    <mergeCell ref="K47:O47"/>
    <mergeCell ref="D37:H37"/>
    <mergeCell ref="D47:H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Wales and West Utilities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Edwards</dc:creator>
  <cp:keywords/>
  <dc:description/>
  <cp:lastModifiedBy>John Edwards</cp:lastModifiedBy>
  <cp:lastPrinted>2014-01-17T11:52:31Z</cp:lastPrinted>
  <dcterms:created xsi:type="dcterms:W3CDTF">2014-01-17T10:25:03Z</dcterms:created>
  <dcterms:modified xsi:type="dcterms:W3CDTF">2014-01-17T11:52:37Z</dcterms:modified>
  <cp:category/>
  <cp:version/>
  <cp:contentType/>
  <cp:contentStatus/>
</cp:coreProperties>
</file>