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750" windowWidth="15330" windowHeight="3810" firstSheet="1" activeTab="2"/>
  </bookViews>
  <sheets>
    <sheet name="Summary" sheetId="1" r:id="rId1"/>
    <sheet name="EoE Mod 186" sheetId="2" r:id="rId2"/>
    <sheet name="Ldn Mod186" sheetId="3" r:id="rId3"/>
    <sheet name="NW Mod186" sheetId="4" r:id="rId4"/>
    <sheet name="WM Mod186" sheetId="5" r:id="rId5"/>
  </sheets>
  <externalReferences>
    <externalReference r:id="rId8"/>
    <externalReference r:id="rId9"/>
  </externalReferences>
  <definedNames>
    <definedName name="AMt">#REF!</definedName>
    <definedName name="COt">#REF!</definedName>
    <definedName name="Et">'[2]Input Page'!$G$95:$L$95</definedName>
    <definedName name="ExCIRt">#REF!</definedName>
    <definedName name="ExCt">#REF!</definedName>
    <definedName name="ExIICt">#REF!</definedName>
    <definedName name="IQIt">'[2]Licence Condition Values'!$G$65:$L$65</definedName>
    <definedName name="It">'[2]Input Page'!$G$9:$L$9</definedName>
    <definedName name="Jt">'[2]Licence Condition Values'!$G$66:$L$66</definedName>
    <definedName name="MRt_1">'[2]workings'!$G$213:$L$213</definedName>
    <definedName name="_xlnm.Print_Area" localSheetId="1">'EoE Mod 186'!$A$1:$J$76</definedName>
    <definedName name="_xlnm.Print_Area" localSheetId="2">'Ldn Mod186'!$A$1:$J$76</definedName>
    <definedName name="_xlnm.Print_Area" localSheetId="3">'NW Mod186'!$A$1:$J$76</definedName>
    <definedName name="_xlnm.Print_Area" localSheetId="0">'Summary'!$C$1:$M$39</definedName>
    <definedName name="_xlnm.Print_Area" localSheetId="4">'WM Mod186'!$A$1:$J$76</definedName>
    <definedName name="PRt">'[2]workings'!$G$215:$L$215</definedName>
    <definedName name="Reporting_month">'[1]Title Page'!$A$11</definedName>
    <definedName name="RPIt">'[2]Input Page'!$G$8:$L$8</definedName>
    <definedName name="Rt">'[2]Input Page'!$G$19:$L$19</definedName>
    <definedName name="Rt_1">'[2]workings'!$G$214:$L$214</definedName>
  </definedNames>
  <calcPr fullCalcOnLoad="1"/>
</workbook>
</file>

<file path=xl/sharedStrings.xml><?xml version="1.0" encoding="utf-8"?>
<sst xmlns="http://schemas.openxmlformats.org/spreadsheetml/2006/main" count="591" uniqueCount="212">
  <si>
    <t>Updated Value</t>
  </si>
  <si>
    <t>Business rates for 2010-2015</t>
  </si>
  <si>
    <t>Data file</t>
  </si>
  <si>
    <t>Tony Kelly</t>
  </si>
  <si>
    <t>Roy Malin</t>
  </si>
  <si>
    <t>2009/10 - 2014 Shrinkage values</t>
  </si>
  <si>
    <t>RPI and Interest Rates</t>
  </si>
  <si>
    <t>Public Information Sources</t>
  </si>
  <si>
    <t>Core Allowed Revenue</t>
  </si>
  <si>
    <t>Pensions</t>
  </si>
  <si>
    <t>License Fee</t>
  </si>
  <si>
    <t>Rates</t>
  </si>
  <si>
    <t>Cost Pass Through</t>
  </si>
  <si>
    <t>Ft</t>
  </si>
  <si>
    <t>Repex Adjustment</t>
  </si>
  <si>
    <t>2007/8</t>
  </si>
  <si>
    <t>2008/9</t>
  </si>
  <si>
    <t>East of England</t>
  </si>
  <si>
    <t>London</t>
  </si>
  <si>
    <t>North West</t>
  </si>
  <si>
    <t>West Midlands</t>
  </si>
  <si>
    <t>MSRAt</t>
  </si>
  <si>
    <t>Ext</t>
  </si>
  <si>
    <t>Sht</t>
  </si>
  <si>
    <t>Income Adjusting Event</t>
  </si>
  <si>
    <t>IAEt</t>
  </si>
  <si>
    <t>DRSt</t>
  </si>
  <si>
    <t>Innovation Funding Inc</t>
  </si>
  <si>
    <t>Discretionary Reward Inc</t>
  </si>
  <si>
    <t>IFISDt</t>
  </si>
  <si>
    <t>Environmental Emissions Inc</t>
  </si>
  <si>
    <t>EEt</t>
  </si>
  <si>
    <t>Loss of Meter Work Driver</t>
  </si>
  <si>
    <t>Exit Inc</t>
  </si>
  <si>
    <t>Shrinkage Adjustment</t>
  </si>
  <si>
    <t>LMt</t>
  </si>
  <si>
    <t>Kt</t>
  </si>
  <si>
    <t>Final Allowed</t>
  </si>
  <si>
    <t>MRt</t>
  </si>
  <si>
    <t>2009/10</t>
  </si>
  <si>
    <t>2010/11</t>
  </si>
  <si>
    <t>2011/12</t>
  </si>
  <si>
    <t>2012/13</t>
  </si>
  <si>
    <t>It</t>
  </si>
  <si>
    <r>
      <t xml:space="preserve">Zt </t>
    </r>
    <r>
      <rPr>
        <sz val="5"/>
        <rFont val="Arial"/>
        <family val="2"/>
      </rPr>
      <t>(RPIt)</t>
    </r>
  </si>
  <si>
    <t>Total RDN Allowed Revenue</t>
  </si>
  <si>
    <t>East of England (National Grid)</t>
  </si>
  <si>
    <t>Mod 186 Report</t>
  </si>
  <si>
    <t>£m</t>
  </si>
  <si>
    <t>Current Prices</t>
  </si>
  <si>
    <t>Core Allowed</t>
  </si>
  <si>
    <t>Shrinkage  2008-2013 [Incentives &amp; Adjustments 2007]</t>
  </si>
  <si>
    <t>Final Allowed Rev per PCR</t>
  </si>
  <si>
    <t>Inflation Assumed</t>
  </si>
  <si>
    <t>Final Allowed Rev per PCR at prices of year</t>
  </si>
  <si>
    <t>Cost Pass through Movements</t>
  </si>
  <si>
    <t>Incentives &amp; Adjustments Movement</t>
  </si>
  <si>
    <t>K Movement</t>
  </si>
  <si>
    <t>Final Allowed Revenue Latest Forecast</t>
  </si>
  <si>
    <t>% of previous year</t>
  </si>
  <si>
    <t>Forecast Collected Revenue</t>
  </si>
  <si>
    <t>Forecast Under / Over Recovery ( K ) under recover (-)</t>
  </si>
  <si>
    <t>Commentaries</t>
  </si>
  <si>
    <t>2007/08</t>
  </si>
  <si>
    <t xml:space="preserve">Disclaimer: </t>
  </si>
  <si>
    <t xml:space="preserve">Nothing in this report constitutes advice or recommendations and all figures within this report are estimated and indicative status only. National Grid Gas plc accepts no responsibility for the accuracy or completeness of this report or for any use to which it may be put. National Grid Gas plc reserves the right to amend or change all or any of the data contained in this report at any time without further notice.
To the fullest extent permitted by law National Grid excludes any representations or warranties of any kind, express or implied and accepts no liability or responsibility whatsoever for any loss or damage suffered by any user in respect of the information contained in this report. The receipt of this information does not create any contractual or close relationship between the recipient and National Grid.
The content of this report is provided for your own personal information only. The content of this report is the copyright of National Grid Gas plc. You may not republish, retransmit, redistribute or otherwise make this report available to any other party in any form without National Grid Gas plc's express prior written consent. </t>
  </si>
  <si>
    <t>London (National Grid)</t>
  </si>
  <si>
    <t>Forecast Under / Over Recovery ( K ) under recovery (-)</t>
  </si>
  <si>
    <t>North West (National Grid)</t>
  </si>
  <si>
    <t>West Midlands (National Grid)</t>
  </si>
  <si>
    <t>Collected Revenue</t>
  </si>
  <si>
    <t>Under / Over recovery</t>
  </si>
  <si>
    <t>Oct</t>
  </si>
  <si>
    <t>Apr</t>
  </si>
  <si>
    <t>2004/05</t>
  </si>
  <si>
    <t>2005/06</t>
  </si>
  <si>
    <t>2006/07</t>
  </si>
  <si>
    <t>2008/09</t>
  </si>
  <si>
    <t>2013/14</t>
  </si>
  <si>
    <t>2014/15</t>
  </si>
  <si>
    <t>Date</t>
  </si>
  <si>
    <t>Zt*RPIt</t>
  </si>
  <si>
    <t>DNMRAt</t>
  </si>
  <si>
    <t>Other notes</t>
  </si>
  <si>
    <t>Sensitivities</t>
  </si>
  <si>
    <t>2006/7</t>
  </si>
  <si>
    <t>2005/6</t>
  </si>
  <si>
    <t>2004/5</t>
  </si>
  <si>
    <t>B Tucker</t>
  </si>
  <si>
    <t>R Malin</t>
  </si>
  <si>
    <t>G Jones</t>
  </si>
  <si>
    <t>*  Previous Mod186 price levels reported</t>
  </si>
  <si>
    <t>SOQ Assumption October each year</t>
  </si>
  <si>
    <t>Under / Over Recovery Brought Forward</t>
  </si>
  <si>
    <t>DNMRAt / MSRAt</t>
  </si>
  <si>
    <t>Core Allowed Income (nominal)</t>
  </si>
  <si>
    <t>Shrinkage allowance</t>
  </si>
  <si>
    <t>NTS charge for pensions</t>
  </si>
  <si>
    <t>Formula rates</t>
  </si>
  <si>
    <t>Licence fees</t>
  </si>
  <si>
    <t>Meter work</t>
  </si>
  <si>
    <t>Innovation Funding Incentive</t>
  </si>
  <si>
    <t>Exit Capacity</t>
  </si>
  <si>
    <t>Leakage Incentive</t>
  </si>
  <si>
    <t>Repex (DNMSRA)</t>
  </si>
  <si>
    <t>TMA</t>
  </si>
  <si>
    <t>K c/f from previous year</t>
  </si>
  <si>
    <t>Under/over recovery</t>
  </si>
  <si>
    <t>Collectible Income</t>
  </si>
  <si>
    <t>Allowed Income</t>
  </si>
  <si>
    <t xml:space="preserve">No values have been included for TMA or Tax re-openers. There remains uncertainty to the value and timing. </t>
  </si>
  <si>
    <t>All incentive and adjustment positions are estimates and the actual out turn position may deviate between those shown.</t>
  </si>
  <si>
    <t>6.3% / -4%</t>
  </si>
  <si>
    <t>9.4% / -10%</t>
  </si>
  <si>
    <t>2015/16</t>
  </si>
  <si>
    <t>Nelson (DNMRA / MSRA) revised</t>
  </si>
  <si>
    <t>Julian Allsopp</t>
  </si>
  <si>
    <t>EE 2008/9</t>
  </si>
  <si>
    <t>Units</t>
  </si>
  <si>
    <t>Distribution network transportation activity revenue</t>
  </si>
  <si>
    <t>Distribution Network transportation activity revenue adjustment factor</t>
  </si>
  <si>
    <t>DN exit capacity costs and incentive revenue</t>
  </si>
  <si>
    <t>Maximum Distribution network transportation activity revenue</t>
  </si>
  <si>
    <t>(under)/over recovery for year</t>
  </si>
  <si>
    <t>Any allowance in respect of approved income adjusting events</t>
  </si>
  <si>
    <t>Distribution Network shrinkage incentive revenue</t>
  </si>
  <si>
    <t>Pass through items</t>
  </si>
  <si>
    <t>Base revenue, adjusted for inflation</t>
  </si>
  <si>
    <t>Rt</t>
  </si>
  <si>
    <t>Mains Replacement expenditure adjustment (2007/08)</t>
  </si>
  <si>
    <t>Mains and Services Replacement expenditure adjustment (2008/09 to 2012/13)</t>
  </si>
  <si>
    <t>Environmental Emissions incentive revenue</t>
  </si>
  <si>
    <t>Innovation Funding incentive for SD revenue</t>
  </si>
  <si>
    <t xml:space="preserve">Revenue under loss of meter work revenue driver </t>
  </si>
  <si>
    <t>Discretionary Reward Scheme revenue</t>
  </si>
  <si>
    <t>It + PRt</t>
  </si>
  <si>
    <t>RPI Forecast</t>
  </si>
  <si>
    <t>H Choudury</t>
  </si>
  <si>
    <t>Repex Adjustment 2005/06</t>
  </si>
  <si>
    <t>Repex Adjustment 2006/07</t>
  </si>
  <si>
    <t>Interest K Adjustment 2005/06</t>
  </si>
  <si>
    <t>2006/07 total</t>
  </si>
  <si>
    <t>Check Difference between 2005/06 &amp; 2006/07 Under/Over recovery for year</t>
  </si>
  <si>
    <t>Interest K Adjustment 2006/07</t>
  </si>
  <si>
    <t>Repex Adjustment 2007/08</t>
  </si>
  <si>
    <t>Check Difference between 2006/07 &amp; 2007/08 Under/Over recovery for year</t>
  </si>
  <si>
    <t>2007/08 total</t>
  </si>
  <si>
    <t>Pre Adjustment</t>
  </si>
  <si>
    <t>Reconciled to Nelson Returns</t>
  </si>
  <si>
    <t>S Marland</t>
  </si>
  <si>
    <t>S Singh</t>
  </si>
  <si>
    <t>T Kelly</t>
  </si>
  <si>
    <t>2009-11 License Fee</t>
  </si>
  <si>
    <t>2009-11 Exit Incentive</t>
  </si>
  <si>
    <t>2009-11 Business Rates</t>
  </si>
  <si>
    <t>2009-11 Shrinkage / &amp; Environmental Emissions</t>
  </si>
  <si>
    <t>RPI Assumption (Average July - December relative to previous year)</t>
  </si>
  <si>
    <t>MSRA 2009/10 - 2012/13</t>
  </si>
  <si>
    <t>IFI 2009/10 &amp; 2010/11</t>
  </si>
  <si>
    <t>The prices shown are average price change and the actual change to price levels may differ between load size.</t>
  </si>
  <si>
    <t>MSRA 2009/10 - 2010/11</t>
  </si>
  <si>
    <t>DRS 2010/11</t>
  </si>
  <si>
    <t>Stephen Marland</t>
  </si>
  <si>
    <t>Shrinkage &amp; EE</t>
  </si>
  <si>
    <t>Exit</t>
  </si>
  <si>
    <t>Licence Fee 2009/10 &amp; 2010/11</t>
  </si>
  <si>
    <t>Kiran Jassal</t>
  </si>
  <si>
    <t>Business rates for 2009-2011</t>
  </si>
  <si>
    <t>D Chalmers</t>
  </si>
  <si>
    <t>DRS &amp; TMA</t>
  </si>
  <si>
    <t>Loss of Meter Work</t>
  </si>
  <si>
    <t xml:space="preserve">No values have been included for Tax. There remains uncertainty to the value and timing. </t>
  </si>
  <si>
    <t>References</t>
  </si>
  <si>
    <t>RRP July 2010</t>
  </si>
  <si>
    <t>Revised August Position (DR4 included)</t>
  </si>
  <si>
    <t>RRP July Vs Pre Position</t>
  </si>
  <si>
    <t>August Position Vs Pre Position</t>
  </si>
  <si>
    <t>Other (other License Revenue i.e. DRS)</t>
  </si>
  <si>
    <t>Allowed Revenues</t>
  </si>
  <si>
    <t>(Nominal Prices)</t>
  </si>
  <si>
    <t>East of England (inc Outer Met)</t>
  </si>
  <si>
    <t>London (Ex Outer met)</t>
  </si>
  <si>
    <t>Historically reported</t>
  </si>
  <si>
    <t>Amended</t>
  </si>
  <si>
    <t>% Change</t>
  </si>
  <si>
    <t>Total NGG</t>
  </si>
  <si>
    <t>Cumulative Change</t>
  </si>
  <si>
    <t>2009/10 Environmental Emissions</t>
  </si>
  <si>
    <t>Collected Income forecast 2009/10</t>
  </si>
  <si>
    <t>Shrinkage &amp; environmental emissions</t>
  </si>
  <si>
    <t>Jo Nunnerley</t>
  </si>
  <si>
    <t>IFI 2010/11 &amp; 2011/12</t>
  </si>
  <si>
    <t>Loss of Meter Work 2010/11 &amp; 2011/12</t>
  </si>
  <si>
    <t>Business rates for 2010/11 &amp; 2011/12</t>
  </si>
  <si>
    <t>Licence Fee 2010/11 &amp; 2011/12</t>
  </si>
  <si>
    <t>Exit 2010/11 &amp; 2011/12</t>
  </si>
  <si>
    <t>Shrinkage &amp; EE 2010/11 &amp; 2011/12</t>
  </si>
  <si>
    <t>DRS &amp; TMA 2010/11 &amp; 2011/12</t>
  </si>
  <si>
    <t>Steve Armstrong</t>
  </si>
  <si>
    <t>RPI Forecast 2010/11 &amp; 2011/12</t>
  </si>
  <si>
    <t>Arithmetical April/October* Price level change needed for Collected to = Allowed</t>
  </si>
  <si>
    <t>The assumed SOQ movement from the October AQ Review is shown in the table above.</t>
  </si>
  <si>
    <t>9.1% / -4%</t>
  </si>
  <si>
    <t>RPI and cost pass through assumptions for allowed revenue per PCR updated</t>
  </si>
  <si>
    <t>End of year K updated to reflect updated Allowed revenue estimate and actual income to date. Cold November and December weather has increased revenue slightly.</t>
  </si>
  <si>
    <t xml:space="preserve">It is assumed that there will be no further discounts to Interruptible loads from October 2011 </t>
  </si>
  <si>
    <t>An overall increase to maximum allowed revenue by 1% in 2011/12 would lead to an increase of around 1% to quoted price changes.</t>
  </si>
  <si>
    <t xml:space="preserve">A 1% additional reduction (between October 2011 and March 2012) in estimated SOQ above would lead to around an additional +0.5% change in price from April 2011. </t>
  </si>
  <si>
    <t xml:space="preserve">K brought forward updated following revised forecast collected and Allowed Revenue for 2010/11 and 2011/12. </t>
  </si>
  <si>
    <t>The core allowed revenue is based on RPI assumptions over July to December. RPI assumptions are listed in the above table.</t>
  </si>
  <si>
    <t>Forecast of replacement work likely to be updated prior to publication of definitive April 2011 prices</t>
  </si>
  <si>
    <t>Increase in Incentives and Adjustments is primarily due to increased wholesale gas prices impacting on shrinkage</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</si>
</sst>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0.000000"/>
    <numFmt numFmtId="166" formatCode="0.0000"/>
    <numFmt numFmtId="167" formatCode="#,##0.000"/>
    <numFmt numFmtId="168" formatCode="&quot;£&quot;#,##0.00"/>
    <numFmt numFmtId="169" formatCode="#,##0.0_ ;[Red]\-#,##0.0\ "/>
    <numFmt numFmtId="170" formatCode="0.0"/>
    <numFmt numFmtId="171" formatCode="0.0%"/>
    <numFmt numFmtId="172" formatCode="#,##0.0"/>
    <numFmt numFmtId="173" formatCode="#,##0_ ;[Red]\-#,##0\ "/>
    <numFmt numFmtId="174" formatCode="[$-809]d\ mmmm\ yyyy;@"/>
    <numFmt numFmtId="175" formatCode="#,##0.000000"/>
    <numFmt numFmtId="176" formatCode="&quot;£&quot;#,##0.0"/>
    <numFmt numFmtId="177" formatCode="d\-mmm\-yy"/>
    <numFmt numFmtId="178" formatCode="#,##0.0_ ;[Red]\(#,##0.0\)"/>
    <numFmt numFmtId="179" formatCode="#,##0.0;\(#,##0.0\);\-"/>
    <numFmt numFmtId="180" formatCode="#,##0.000_ ;[Red]\(#,##0.000\)"/>
    <numFmt numFmtId="181" formatCode="General_)"/>
    <numFmt numFmtId="182" formatCode="0.00000"/>
    <numFmt numFmtId="183" formatCode="[=0]\-;&quot;£&quot;#,##0"/>
    <numFmt numFmtId="184" formatCode="[=0]\-;0"/>
    <numFmt numFmtId="185" formatCode="[=0]&quot;&quot;;#,##0"/>
    <numFmt numFmtId="186" formatCode="[=0]&quot;&quot;;0.0%"/>
    <numFmt numFmtId="187" formatCode="mmm\-yyyy"/>
    <numFmt numFmtId="188" formatCode="&quot;£&quot;#,##0.0,,"/>
    <numFmt numFmtId="189" formatCode="0.000"/>
    <numFmt numFmtId="190" formatCode="0.000%"/>
    <numFmt numFmtId="191" formatCode="0.0000%"/>
    <numFmt numFmtId="192" formatCode="0.00000%"/>
  </numFmts>
  <fonts count="54">
    <font>
      <sz val="10"/>
      <name val="Arial"/>
      <family val="0"/>
    </font>
    <font>
      <b/>
      <sz val="10"/>
      <name val="Arial"/>
      <family val="2"/>
    </font>
    <font>
      <sz val="8"/>
      <name val="Arial"/>
      <family val="0"/>
    </font>
    <font>
      <b/>
      <sz val="8"/>
      <name val="Arial"/>
      <family val="2"/>
    </font>
    <font>
      <u val="single"/>
      <sz val="10"/>
      <color indexed="12"/>
      <name val="Arial"/>
      <family val="0"/>
    </font>
    <font>
      <u val="single"/>
      <sz val="10"/>
      <color indexed="36"/>
      <name val="Arial"/>
      <family val="0"/>
    </font>
    <font>
      <sz val="5"/>
      <name val="Arial"/>
      <family val="2"/>
    </font>
    <font>
      <b/>
      <sz val="11"/>
      <name val="Arial"/>
      <family val="2"/>
    </font>
    <font>
      <b/>
      <u val="single"/>
      <sz val="8"/>
      <name val="Arial"/>
      <family val="2"/>
    </font>
    <font>
      <b/>
      <sz val="12"/>
      <name val="Arial"/>
      <family val="2"/>
    </font>
    <font>
      <b/>
      <sz val="14"/>
      <name val="Arial"/>
      <family val="2"/>
    </font>
    <font>
      <b/>
      <sz val="12"/>
      <color indexed="10"/>
      <name val="Arial"/>
      <family val="2"/>
    </font>
    <font>
      <sz val="10"/>
      <color indexed="8"/>
      <name val="Arial"/>
      <family val="0"/>
    </font>
    <font>
      <b/>
      <u val="single"/>
      <sz val="10"/>
      <name val="Arial"/>
      <family val="2"/>
    </font>
    <font>
      <i/>
      <sz val="8"/>
      <name val="Arial"/>
      <family val="2"/>
    </font>
    <font>
      <sz val="10"/>
      <color indexed="10"/>
      <name val="Arial"/>
      <family val="2"/>
    </font>
    <font>
      <u val="single"/>
      <sz val="12"/>
      <color indexed="12"/>
      <name val="Arial"/>
      <family val="0"/>
    </font>
    <font>
      <u val="single"/>
      <sz val="8"/>
      <color indexed="12"/>
      <name val="Arial"/>
      <family val="0"/>
    </font>
    <font>
      <sz val="12"/>
      <name val="Times New Roman"/>
      <family val="0"/>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b/>
      <sz val="12"/>
      <color indexed="8"/>
      <name val="Arial"/>
      <family val="0"/>
    </font>
    <font>
      <sz val="10"/>
      <color indexed="39"/>
      <name val="Arial"/>
      <family val="2"/>
    </font>
    <font>
      <sz val="19"/>
      <color indexed="48"/>
      <name val="Arial"/>
      <family val="0"/>
    </font>
    <font>
      <b/>
      <sz val="18"/>
      <color indexed="62"/>
      <name val="Cambria"/>
      <family val="2"/>
    </font>
    <font>
      <sz val="11"/>
      <color indexed="10"/>
      <name val="Calibri"/>
      <family val="2"/>
    </font>
    <font>
      <sz val="10"/>
      <name val="Helv"/>
      <family val="0"/>
    </font>
    <font>
      <sz val="10"/>
      <color indexed="9"/>
      <name val="Arial"/>
      <family val="2"/>
    </font>
    <font>
      <i/>
      <sz val="10"/>
      <color indexed="23"/>
      <name val="Arial"/>
      <family val="2"/>
    </font>
    <font>
      <sz val="8"/>
      <name val="Verdana"/>
      <family val="2"/>
    </font>
    <font>
      <sz val="10"/>
      <color indexed="9"/>
      <name val="Verdana"/>
      <family val="2"/>
    </font>
    <font>
      <sz val="11"/>
      <name val="CG Omega"/>
      <family val="0"/>
    </font>
    <font>
      <sz val="11"/>
      <name val="Verdana"/>
      <family val="2"/>
    </font>
    <font>
      <b/>
      <sz val="11"/>
      <name val="Verdana"/>
      <family val="2"/>
    </font>
    <font>
      <b/>
      <sz val="8"/>
      <name val="Verdana"/>
      <family val="2"/>
    </font>
    <font>
      <sz val="10"/>
      <name val="Verdana"/>
      <family val="2"/>
    </font>
    <font>
      <b/>
      <sz val="10"/>
      <name val="Verdana"/>
      <family val="2"/>
    </font>
    <font>
      <sz val="12"/>
      <color indexed="10"/>
      <name val="Arial"/>
      <family val="2"/>
    </font>
    <font>
      <sz val="12"/>
      <name val="Arial"/>
      <family val="0"/>
    </font>
    <font>
      <u val="single"/>
      <sz val="8"/>
      <name val="Verdana"/>
      <family val="2"/>
    </font>
  </fonts>
  <fills count="50">
    <fill>
      <patternFill/>
    </fill>
    <fill>
      <patternFill patternType="gray125"/>
    </fill>
    <fill>
      <patternFill patternType="solid">
        <fgColor indexed="40"/>
        <bgColor indexed="64"/>
      </patternFill>
    </fill>
    <fill>
      <patternFill patternType="solid">
        <fgColor indexed="29"/>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45"/>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
      <patternFill patternType="solid">
        <fgColor indexed="47"/>
        <bgColor indexed="64"/>
      </patternFill>
    </fill>
    <fill>
      <patternFill patternType="solid">
        <fgColor indexed="48"/>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indexed="62"/>
        <bgColor indexed="64"/>
      </patternFill>
    </fill>
    <fill>
      <patternFill patternType="solid">
        <fgColor indexed="25"/>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indexed="10"/>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indexed="23"/>
        <bgColor indexed="64"/>
      </patternFill>
    </fill>
    <fill>
      <patternFill patternType="solid">
        <fgColor indexed="36"/>
        <bgColor indexed="64"/>
      </patternFill>
    </fill>
    <fill>
      <patternFill patternType="solid">
        <fgColor indexed="49"/>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47"/>
        <bgColor indexed="64"/>
      </patternFill>
    </fill>
    <fill>
      <patternFill patternType="solid">
        <fgColor indexed="53"/>
        <bgColor indexed="64"/>
      </patternFill>
    </fill>
    <fill>
      <patternFill patternType="solid">
        <fgColor indexed="9"/>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64"/>
      </patternFill>
    </fill>
    <fill>
      <patternFill patternType="solid">
        <fgColor indexed="43"/>
        <bgColor indexed="64"/>
      </patternFill>
    </fill>
    <fill>
      <patternFill patternType="solid">
        <fgColor indexed="51"/>
        <bgColor indexed="64"/>
      </patternFill>
    </fill>
    <fill>
      <patternFill patternType="solid">
        <fgColor indexed="52"/>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41"/>
        <bgColor indexed="64"/>
      </patternFill>
    </fill>
    <fill>
      <patternFill patternType="solid">
        <fgColor indexed="15"/>
        <bgColor indexed="64"/>
      </patternFill>
    </fill>
    <fill>
      <patternFill patternType="solid">
        <fgColor indexed="20"/>
        <bgColor indexed="64"/>
      </patternFill>
    </fill>
    <fill>
      <patternFill patternType="solid">
        <fgColor indexed="42"/>
        <bgColor indexed="64"/>
      </patternFill>
    </fill>
    <fill>
      <patternFill patternType="solid">
        <fgColor indexed="13"/>
        <bgColor indexed="64"/>
      </patternFill>
    </fill>
    <fill>
      <patternFill patternType="lightDown"/>
    </fill>
  </fills>
  <borders count="4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8"/>
      </bottom>
    </border>
    <border>
      <left>
        <color indexed="63"/>
      </left>
      <right>
        <color indexed="63"/>
      </right>
      <top>
        <color indexed="63"/>
      </top>
      <bottom style="thick">
        <color indexed="22"/>
      </bottom>
    </border>
    <border>
      <left>
        <color indexed="63"/>
      </left>
      <right>
        <color indexed="63"/>
      </right>
      <top>
        <color indexed="63"/>
      </top>
      <bottom style="medium">
        <color indexed="24"/>
      </bottom>
    </border>
    <border>
      <left>
        <color indexed="63"/>
      </left>
      <right>
        <color indexed="63"/>
      </right>
      <top>
        <color indexed="63"/>
      </top>
      <bottom style="double">
        <color indexed="5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style="thin"/>
      <top style="thin"/>
      <bottom style="thin"/>
    </border>
    <border>
      <left style="thin">
        <color indexed="54"/>
      </left>
      <right>
        <color indexed="63"/>
      </right>
      <top style="thin">
        <color indexed="54"/>
      </top>
      <bottom>
        <color indexed="63"/>
      </bottom>
    </border>
    <border>
      <left>
        <color indexed="63"/>
      </left>
      <right>
        <color indexed="63"/>
      </right>
      <top style="thin">
        <color indexed="48"/>
      </top>
      <bottom style="double">
        <color indexed="4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style="thin"/>
      <right>
        <color indexed="63"/>
      </right>
      <top>
        <color indexed="63"/>
      </top>
      <bottom>
        <color indexed="63"/>
      </bottom>
    </border>
    <border>
      <left style="thin"/>
      <right>
        <color indexed="63"/>
      </right>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s>
  <cellStyleXfs count="1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pplyFill="0" applyBorder="0" applyAlignment="0" applyProtection="0"/>
    <xf numFmtId="0" fontId="0"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0" fillId="0" borderId="0" applyFont="0" applyFill="0" applyBorder="0" applyAlignment="0" applyProtection="0"/>
    <xf numFmtId="0" fontId="40" fillId="0" borderId="0">
      <alignment/>
      <protection/>
    </xf>
    <xf numFmtId="0" fontId="40" fillId="0" borderId="0">
      <alignment/>
      <protection/>
    </xf>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lignment/>
      <protection/>
    </xf>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lignment/>
      <protection/>
    </xf>
    <xf numFmtId="0" fontId="0" fillId="0" borderId="0" applyFont="0" applyFill="0" applyBorder="0" applyAlignment="0" applyProtection="0"/>
    <xf numFmtId="0" fontId="40" fillId="0" borderId="0">
      <alignment/>
      <protection/>
    </xf>
    <xf numFmtId="0" fontId="0" fillId="0" borderId="0">
      <alignment/>
      <protection/>
    </xf>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3"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8" borderId="0" applyNumberFormat="0" applyBorder="0" applyAlignment="0" applyProtection="0"/>
    <xf numFmtId="0" fontId="41" fillId="11" borderId="0" applyNumberFormat="0" applyBorder="0" applyAlignment="0" applyProtection="0"/>
    <xf numFmtId="0" fontId="19"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19" fillId="15" borderId="0" applyNumberFormat="0" applyBorder="0" applyAlignment="0" applyProtection="0"/>
    <xf numFmtId="0" fontId="44" fillId="16" borderId="0" applyNumberFormat="0" applyBorder="0" applyAlignment="0" applyProtection="0"/>
    <xf numFmtId="0" fontId="19"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19" fillId="20" borderId="0" applyNumberFormat="0" applyBorder="0" applyAlignment="0" applyProtection="0"/>
    <xf numFmtId="0" fontId="44" fillId="21" borderId="0" applyNumberFormat="0" applyBorder="0" applyAlignment="0" applyProtection="0"/>
    <xf numFmtId="0" fontId="19" fillId="20"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19" fillId="24" borderId="0" applyNumberFormat="0" applyBorder="0" applyAlignment="0" applyProtection="0"/>
    <xf numFmtId="0" fontId="44" fillId="9" borderId="0" applyNumberFormat="0" applyBorder="0" applyAlignment="0" applyProtection="0"/>
    <xf numFmtId="0" fontId="19" fillId="25"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19" fillId="24" borderId="0" applyNumberFormat="0" applyBorder="0" applyAlignment="0" applyProtection="0"/>
    <xf numFmtId="0" fontId="44" fillId="26" borderId="0" applyNumberFormat="0" applyBorder="0" applyAlignment="0" applyProtection="0"/>
    <xf numFmtId="0" fontId="19" fillId="27"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19" fillId="14" borderId="0" applyNumberFormat="0" applyBorder="0" applyAlignment="0" applyProtection="0"/>
    <xf numFmtId="0" fontId="44" fillId="28" borderId="0" applyNumberFormat="0" applyBorder="0" applyAlignment="0" applyProtection="0"/>
    <xf numFmtId="0" fontId="19" fillId="29" borderId="0" applyNumberFormat="0" applyBorder="0" applyAlignment="0" applyProtection="0"/>
    <xf numFmtId="0" fontId="20" fillId="30" borderId="0" applyNumberFormat="0" applyBorder="0" applyAlignment="0" applyProtection="0"/>
    <xf numFmtId="0" fontId="20" fillId="19" borderId="0" applyNumberFormat="0" applyBorder="0" applyAlignment="0" applyProtection="0"/>
    <xf numFmtId="0" fontId="19" fillId="31" borderId="0" applyNumberFormat="0" applyBorder="0" applyAlignment="0" applyProtection="0"/>
    <xf numFmtId="0" fontId="44" fillId="32" borderId="0" applyNumberFormat="0" applyBorder="0" applyAlignment="0" applyProtection="0"/>
    <xf numFmtId="0" fontId="21" fillId="19" borderId="0" applyNumberFormat="0" applyBorder="0" applyAlignment="0" applyProtection="0"/>
    <xf numFmtId="0" fontId="22" fillId="33" borderId="1" applyNumberFormat="0" applyAlignment="0" applyProtection="0"/>
    <xf numFmtId="0" fontId="23"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34" borderId="0" applyNumberFormat="0" applyBorder="0" applyAlignment="0" applyProtection="0"/>
    <xf numFmtId="0" fontId="24" fillId="35" borderId="0" applyNumberFormat="0" applyBorder="0" applyAlignment="0" applyProtection="0"/>
    <xf numFmtId="0" fontId="24" fillId="36" borderId="0" applyNumberFormat="0" applyBorder="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25" fillId="37"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4" fillId="0" borderId="0" applyNumberFormat="0" applyFill="0" applyBorder="0" applyAlignment="0" applyProtection="0"/>
    <xf numFmtId="0" fontId="29" fillId="31"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45" fillId="0" borderId="0">
      <alignment/>
      <protection/>
    </xf>
    <xf numFmtId="0" fontId="45" fillId="0" borderId="0">
      <alignment vertical="top"/>
      <protection/>
    </xf>
    <xf numFmtId="0" fontId="45" fillId="0" borderId="0">
      <alignment/>
      <protection/>
    </xf>
    <xf numFmtId="0" fontId="0" fillId="30" borderId="7" applyNumberFormat="0" applyFont="0" applyAlignment="0" applyProtection="0"/>
    <xf numFmtId="0" fontId="32" fillId="33" borderId="8" applyNumberFormat="0" applyAlignment="0" applyProtection="0"/>
    <xf numFmtId="9" fontId="0"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4" fontId="33" fillId="38" borderId="9" applyNumberFormat="0" applyProtection="0">
      <alignment vertical="center"/>
    </xf>
    <xf numFmtId="4" fontId="34" fillId="38" borderId="9" applyNumberFormat="0" applyProtection="0">
      <alignment vertical="center"/>
    </xf>
    <xf numFmtId="4" fontId="33" fillId="38" borderId="9" applyNumberFormat="0" applyProtection="0">
      <alignment horizontal="left" vertical="center" indent="1"/>
    </xf>
    <xf numFmtId="0" fontId="33" fillId="38" borderId="9" applyNumberFormat="0" applyProtection="0">
      <alignment horizontal="left" vertical="top" indent="1"/>
    </xf>
    <xf numFmtId="4" fontId="33" fillId="2" borderId="0" applyNumberFormat="0" applyProtection="0">
      <alignment horizontal="left" vertical="center" indent="1"/>
    </xf>
    <xf numFmtId="4" fontId="12" fillId="7" borderId="9" applyNumberFormat="0" applyProtection="0">
      <alignment horizontal="right" vertical="center"/>
    </xf>
    <xf numFmtId="4" fontId="12" fillId="3" borderId="9" applyNumberFormat="0" applyProtection="0">
      <alignment horizontal="right" vertical="center"/>
    </xf>
    <xf numFmtId="4" fontId="12" fillId="21" borderId="9" applyNumberFormat="0" applyProtection="0">
      <alignment horizontal="right" vertical="center"/>
    </xf>
    <xf numFmtId="4" fontId="12" fillId="39" borderId="9" applyNumberFormat="0" applyProtection="0">
      <alignment horizontal="right" vertical="center"/>
    </xf>
    <xf numFmtId="4" fontId="12" fillId="40" borderId="9" applyNumberFormat="0" applyProtection="0">
      <alignment horizontal="right" vertical="center"/>
    </xf>
    <xf numFmtId="4" fontId="12" fillId="32" borderId="9" applyNumberFormat="0" applyProtection="0">
      <alignment horizontal="right" vertical="center"/>
    </xf>
    <xf numFmtId="4" fontId="12" fillId="9" borderId="9" applyNumberFormat="0" applyProtection="0">
      <alignment horizontal="right" vertical="center"/>
    </xf>
    <xf numFmtId="4" fontId="12" fillId="41" borderId="9" applyNumberFormat="0" applyProtection="0">
      <alignment horizontal="right" vertical="center"/>
    </xf>
    <xf numFmtId="4" fontId="12" fillId="42" borderId="9" applyNumberFormat="0" applyProtection="0">
      <alignment horizontal="right" vertical="center"/>
    </xf>
    <xf numFmtId="4" fontId="33" fillId="43" borderId="10" applyNumberFormat="0" applyProtection="0">
      <alignment horizontal="left" vertical="center" indent="1"/>
    </xf>
    <xf numFmtId="4" fontId="12" fillId="44" borderId="0" applyNumberFormat="0" applyProtection="0">
      <alignment horizontal="left" vertical="center" indent="1"/>
    </xf>
    <xf numFmtId="4" fontId="35" fillId="8" borderId="0" applyNumberFormat="0" applyProtection="0">
      <alignment horizontal="left" vertical="center" indent="1"/>
    </xf>
    <xf numFmtId="4" fontId="12" fillId="2" borderId="9" applyNumberFormat="0" applyProtection="0">
      <alignment horizontal="right" vertical="center"/>
    </xf>
    <xf numFmtId="4" fontId="12" fillId="44" borderId="0" applyNumberFormat="0" applyProtection="0">
      <alignment horizontal="left" vertical="center" indent="1"/>
    </xf>
    <xf numFmtId="4" fontId="12" fillId="2" borderId="0" applyNumberFormat="0" applyProtection="0">
      <alignment horizontal="left" vertical="center" indent="1"/>
    </xf>
    <xf numFmtId="0" fontId="0" fillId="8" borderId="9" applyNumberFormat="0" applyProtection="0">
      <alignment horizontal="left" vertical="center" indent="1"/>
    </xf>
    <xf numFmtId="0" fontId="0" fillId="8" borderId="9" applyNumberFormat="0" applyProtection="0">
      <alignment horizontal="left" vertical="top" indent="1"/>
    </xf>
    <xf numFmtId="0" fontId="0" fillId="2" borderId="9" applyNumberFormat="0" applyProtection="0">
      <alignment horizontal="left" vertical="center" indent="1"/>
    </xf>
    <xf numFmtId="0" fontId="0" fillId="2" borderId="9" applyNumberFormat="0" applyProtection="0">
      <alignment horizontal="left" vertical="top" indent="1"/>
    </xf>
    <xf numFmtId="0" fontId="0" fillId="6" borderId="9" applyNumberFormat="0" applyProtection="0">
      <alignment horizontal="left" vertical="center" indent="1"/>
    </xf>
    <xf numFmtId="0" fontId="0" fillId="6" borderId="9" applyNumberFormat="0" applyProtection="0">
      <alignment horizontal="left" vertical="top" indent="1"/>
    </xf>
    <xf numFmtId="0" fontId="0" fillId="44" borderId="9" applyNumberFormat="0" applyProtection="0">
      <alignment horizontal="left" vertical="center" indent="1"/>
    </xf>
    <xf numFmtId="0" fontId="0" fillId="44" borderId="9" applyNumberFormat="0" applyProtection="0">
      <alignment horizontal="left" vertical="top" indent="1"/>
    </xf>
    <xf numFmtId="0" fontId="0" fillId="5" borderId="11" applyNumberFormat="0">
      <alignment/>
      <protection locked="0"/>
    </xf>
    <xf numFmtId="0" fontId="3" fillId="8" borderId="12" applyBorder="0">
      <alignment/>
      <protection/>
    </xf>
    <xf numFmtId="4" fontId="12" fillId="4" borderId="9" applyNumberFormat="0" applyProtection="0">
      <alignment vertical="center"/>
    </xf>
    <xf numFmtId="4" fontId="36" fillId="4" borderId="9" applyNumberFormat="0" applyProtection="0">
      <alignment vertical="center"/>
    </xf>
    <xf numFmtId="4" fontId="12" fillId="4" borderId="9" applyNumberFormat="0" applyProtection="0">
      <alignment horizontal="left" vertical="center" indent="1"/>
    </xf>
    <xf numFmtId="0" fontId="12" fillId="4" borderId="9" applyNumberFormat="0" applyProtection="0">
      <alignment horizontal="left" vertical="top" indent="1"/>
    </xf>
    <xf numFmtId="4" fontId="12" fillId="44" borderId="9" applyNumberFormat="0" applyProtection="0">
      <alignment horizontal="right" vertical="center"/>
    </xf>
    <xf numFmtId="4" fontId="36" fillId="44" borderId="9" applyNumberFormat="0" applyProtection="0">
      <alignment horizontal="right" vertical="center"/>
    </xf>
    <xf numFmtId="4" fontId="12" fillId="2" borderId="9" applyNumberFormat="0" applyProtection="0">
      <alignment horizontal="left" vertical="center" indent="1"/>
    </xf>
    <xf numFmtId="0" fontId="12" fillId="2" borderId="9" applyNumberFormat="0" applyProtection="0">
      <alignment horizontal="left" vertical="top" indent="1"/>
    </xf>
    <xf numFmtId="4" fontId="37" fillId="45" borderId="0" applyNumberFormat="0" applyProtection="0">
      <alignment horizontal="left" vertical="center" indent="1"/>
    </xf>
    <xf numFmtId="0" fontId="2" fillId="46" borderId="11">
      <alignment/>
      <protection/>
    </xf>
    <xf numFmtId="4" fontId="15" fillId="44" borderId="9" applyNumberFormat="0" applyProtection="0">
      <alignment horizontal="right" vertical="center"/>
    </xf>
    <xf numFmtId="0" fontId="38" fillId="0" borderId="0" applyNumberFormat="0" applyFill="0" applyBorder="0" applyAlignment="0" applyProtection="0"/>
    <xf numFmtId="0" fontId="0" fillId="0" borderId="0" applyFont="0" applyFill="0" applyBorder="0" applyAlignment="0" applyProtection="0"/>
    <xf numFmtId="0" fontId="38" fillId="0" borderId="0" applyNumberFormat="0" applyFill="0" applyBorder="0" applyAlignment="0" applyProtection="0"/>
    <xf numFmtId="0" fontId="24" fillId="0" borderId="13" applyNumberFormat="0" applyFill="0" applyAlignment="0" applyProtection="0"/>
    <xf numFmtId="0" fontId="39" fillId="0" borderId="0" applyNumberFormat="0" applyFill="0" applyBorder="0" applyAlignment="0" applyProtection="0"/>
  </cellStyleXfs>
  <cellXfs count="203">
    <xf numFmtId="0" fontId="0" fillId="0" borderId="0" xfId="0" applyAlignment="1">
      <alignment/>
    </xf>
    <xf numFmtId="164" fontId="0" fillId="0" borderId="0" xfId="0" applyNumberFormat="1" applyAlignment="1">
      <alignment/>
    </xf>
    <xf numFmtId="0" fontId="1" fillId="0" borderId="0" xfId="0" applyFont="1" applyAlignment="1">
      <alignment/>
    </xf>
    <xf numFmtId="0" fontId="0" fillId="0" borderId="0" xfId="0" applyFill="1" applyAlignment="1">
      <alignment/>
    </xf>
    <xf numFmtId="0" fontId="1" fillId="0" borderId="0" xfId="0" applyFont="1" applyAlignment="1">
      <alignment horizontal="center"/>
    </xf>
    <xf numFmtId="0" fontId="0" fillId="0" borderId="0" xfId="0" applyFill="1" applyBorder="1" applyAlignment="1">
      <alignment/>
    </xf>
    <xf numFmtId="0" fontId="0" fillId="0" borderId="0" xfId="0" applyAlignment="1">
      <alignment horizontal="center"/>
    </xf>
    <xf numFmtId="0" fontId="1" fillId="0" borderId="14" xfId="0" applyFont="1" applyBorder="1" applyAlignment="1">
      <alignment/>
    </xf>
    <xf numFmtId="0" fontId="1" fillId="38" borderId="15" xfId="0" applyFont="1" applyFill="1" applyBorder="1" applyAlignment="1">
      <alignment/>
    </xf>
    <xf numFmtId="164" fontId="1" fillId="0" borderId="16" xfId="0" applyNumberFormat="1" applyFont="1" applyBorder="1" applyAlignment="1">
      <alignment/>
    </xf>
    <xf numFmtId="164" fontId="2" fillId="0" borderId="0" xfId="0" applyNumberFormat="1" applyFont="1" applyFill="1" applyBorder="1" applyAlignment="1">
      <alignment/>
    </xf>
    <xf numFmtId="0" fontId="0" fillId="0" borderId="17" xfId="0" applyBorder="1" applyAlignment="1">
      <alignment/>
    </xf>
    <xf numFmtId="0" fontId="0" fillId="38" borderId="18" xfId="0" applyFont="1" applyFill="1" applyBorder="1" applyAlignment="1">
      <alignment/>
    </xf>
    <xf numFmtId="0" fontId="0" fillId="0" borderId="19" xfId="0" applyBorder="1" applyAlignment="1">
      <alignment/>
    </xf>
    <xf numFmtId="0" fontId="0" fillId="47" borderId="0" xfId="0" applyFill="1" applyBorder="1" applyAlignment="1">
      <alignment/>
    </xf>
    <xf numFmtId="164" fontId="2" fillId="10" borderId="20" xfId="0" applyNumberFormat="1" applyFont="1" applyFill="1" applyBorder="1" applyAlignment="1">
      <alignment/>
    </xf>
    <xf numFmtId="0" fontId="0" fillId="38" borderId="0" xfId="0" applyFill="1" applyBorder="1" applyAlignment="1">
      <alignment/>
    </xf>
    <xf numFmtId="164" fontId="2" fillId="0" borderId="20" xfId="0" applyNumberFormat="1" applyFont="1" applyFill="1" applyBorder="1" applyAlignment="1">
      <alignment/>
    </xf>
    <xf numFmtId="0" fontId="0" fillId="0" borderId="21" xfId="0" applyBorder="1" applyAlignment="1">
      <alignment/>
    </xf>
    <xf numFmtId="0" fontId="0" fillId="38" borderId="22" xfId="0" applyFill="1" applyBorder="1" applyAlignment="1">
      <alignment/>
    </xf>
    <xf numFmtId="164" fontId="2" fillId="0" borderId="23" xfId="0" applyNumberFormat="1" applyFont="1" applyFill="1" applyBorder="1" applyAlignment="1">
      <alignment/>
    </xf>
    <xf numFmtId="164" fontId="2" fillId="0" borderId="24" xfId="0" applyNumberFormat="1" applyFont="1" applyFill="1" applyBorder="1" applyAlignment="1">
      <alignment/>
    </xf>
    <xf numFmtId="9" fontId="0" fillId="0" borderId="0" xfId="0" applyNumberFormat="1" applyAlignment="1">
      <alignment/>
    </xf>
    <xf numFmtId="0" fontId="7" fillId="0" borderId="0" xfId="0" applyFont="1" applyFill="1" applyAlignment="1">
      <alignment/>
    </xf>
    <xf numFmtId="0" fontId="8" fillId="0" borderId="0" xfId="0" applyFont="1" applyFill="1" applyAlignment="1">
      <alignment horizontal="left"/>
    </xf>
    <xf numFmtId="0" fontId="2" fillId="0" borderId="0" xfId="0" applyFont="1" applyFill="1" applyAlignment="1">
      <alignment horizontal="center"/>
    </xf>
    <xf numFmtId="0" fontId="2" fillId="0" borderId="0" xfId="0" applyFont="1" applyFill="1" applyAlignment="1">
      <alignment/>
    </xf>
    <xf numFmtId="0" fontId="3" fillId="0" borderId="0" xfId="0" applyFont="1" applyFill="1" applyAlignment="1">
      <alignment/>
    </xf>
    <xf numFmtId="174" fontId="3" fillId="0" borderId="0" xfId="0" applyNumberFormat="1" applyFont="1" applyAlignment="1">
      <alignment horizontal="left"/>
    </xf>
    <xf numFmtId="169" fontId="2" fillId="0" borderId="0" xfId="0" applyNumberFormat="1" applyFont="1" applyAlignment="1">
      <alignment horizontal="center"/>
    </xf>
    <xf numFmtId="169" fontId="0" fillId="0" borderId="0" xfId="0" applyNumberFormat="1" applyAlignment="1">
      <alignment horizontal="center"/>
    </xf>
    <xf numFmtId="0" fontId="2" fillId="42" borderId="11" xfId="0" applyFont="1" applyFill="1" applyBorder="1" applyAlignment="1">
      <alignment/>
    </xf>
    <xf numFmtId="169" fontId="2" fillId="42" borderId="11" xfId="0" applyNumberFormat="1" applyFont="1" applyFill="1" applyBorder="1" applyAlignment="1">
      <alignment horizontal="center"/>
    </xf>
    <xf numFmtId="170" fontId="2" fillId="42" borderId="11" xfId="0" applyNumberFormat="1" applyFont="1" applyFill="1" applyBorder="1" applyAlignment="1">
      <alignment horizontal="center"/>
    </xf>
    <xf numFmtId="0" fontId="2" fillId="0" borderId="25" xfId="0" applyFont="1" applyFill="1" applyBorder="1" applyAlignment="1">
      <alignment/>
    </xf>
    <xf numFmtId="169" fontId="2" fillId="0" borderId="0" xfId="0" applyNumberFormat="1" applyFont="1" applyFill="1" applyBorder="1" applyAlignment="1">
      <alignment horizontal="center"/>
    </xf>
    <xf numFmtId="170" fontId="2" fillId="0" borderId="0" xfId="0" applyNumberFormat="1" applyFont="1" applyFill="1" applyBorder="1" applyAlignment="1">
      <alignment horizontal="center"/>
    </xf>
    <xf numFmtId="2" fontId="2" fillId="0" borderId="11" xfId="0" applyNumberFormat="1" applyFont="1" applyFill="1" applyBorder="1" applyAlignment="1">
      <alignment horizontal="center"/>
    </xf>
    <xf numFmtId="0" fontId="2" fillId="0" borderId="0" xfId="0" applyFont="1" applyFill="1" applyBorder="1" applyAlignment="1">
      <alignment/>
    </xf>
    <xf numFmtId="170" fontId="2" fillId="42" borderId="26" xfId="0" applyNumberFormat="1" applyFont="1" applyFill="1" applyBorder="1" applyAlignment="1">
      <alignment horizontal="center"/>
    </xf>
    <xf numFmtId="171" fontId="2" fillId="0" borderId="0" xfId="0" applyNumberFormat="1" applyFont="1" applyFill="1" applyBorder="1" applyAlignment="1">
      <alignment horizontal="center"/>
    </xf>
    <xf numFmtId="4" fontId="2" fillId="0" borderId="0" xfId="0" applyNumberFormat="1" applyFont="1" applyFill="1" applyAlignment="1">
      <alignment/>
    </xf>
    <xf numFmtId="4" fontId="2" fillId="0" borderId="25" xfId="0" applyNumberFormat="1" applyFont="1" applyFill="1" applyBorder="1" applyAlignment="1">
      <alignment/>
    </xf>
    <xf numFmtId="0" fontId="2" fillId="45" borderId="11" xfId="0" applyFont="1" applyFill="1" applyBorder="1" applyAlignment="1">
      <alignment/>
    </xf>
    <xf numFmtId="169" fontId="2" fillId="45" borderId="11" xfId="0" applyNumberFormat="1" applyFont="1" applyFill="1" applyBorder="1" applyAlignment="1">
      <alignment horizontal="center"/>
    </xf>
    <xf numFmtId="170" fontId="2" fillId="45" borderId="26" xfId="0" applyNumberFormat="1" applyFont="1" applyFill="1" applyBorder="1" applyAlignment="1">
      <alignment horizontal="center"/>
    </xf>
    <xf numFmtId="0" fontId="3" fillId="0" borderId="25" xfId="0" applyFont="1" applyFill="1" applyBorder="1" applyAlignment="1">
      <alignment/>
    </xf>
    <xf numFmtId="169" fontId="3" fillId="0" borderId="0" xfId="0" applyNumberFormat="1" applyFont="1" applyFill="1" applyBorder="1" applyAlignment="1">
      <alignment horizontal="center"/>
    </xf>
    <xf numFmtId="170" fontId="3" fillId="0" borderId="0" xfId="0" applyNumberFormat="1" applyFont="1" applyFill="1" applyBorder="1" applyAlignment="1">
      <alignment horizontal="center"/>
    </xf>
    <xf numFmtId="0" fontId="9" fillId="48" borderId="11" xfId="0" applyFont="1" applyFill="1" applyBorder="1" applyAlignment="1">
      <alignment/>
    </xf>
    <xf numFmtId="169" fontId="9" fillId="48" borderId="11" xfId="0" applyNumberFormat="1" applyFont="1" applyFill="1" applyBorder="1" applyAlignment="1">
      <alignment horizontal="center"/>
    </xf>
    <xf numFmtId="0" fontId="9" fillId="0" borderId="0" xfId="0" applyFont="1" applyFill="1" applyBorder="1" applyAlignment="1">
      <alignment/>
    </xf>
    <xf numFmtId="0" fontId="9" fillId="0" borderId="25" xfId="0" applyFont="1" applyFill="1" applyBorder="1" applyAlignment="1">
      <alignment/>
    </xf>
    <xf numFmtId="0" fontId="9" fillId="0" borderId="0" xfId="0" applyFont="1" applyFill="1" applyBorder="1" applyAlignment="1">
      <alignment horizontal="center"/>
    </xf>
    <xf numFmtId="0" fontId="9" fillId="0" borderId="0" xfId="0" applyFont="1" applyFill="1" applyAlignment="1">
      <alignment/>
    </xf>
    <xf numFmtId="0" fontId="9" fillId="2" borderId="25" xfId="0" applyFont="1" applyFill="1" applyBorder="1" applyAlignment="1">
      <alignment wrapText="1"/>
    </xf>
    <xf numFmtId="171" fontId="9" fillId="2" borderId="0" xfId="0" applyNumberFormat="1" applyFont="1" applyFill="1" applyBorder="1" applyAlignment="1">
      <alignment horizontal="center"/>
    </xf>
    <xf numFmtId="0" fontId="10" fillId="0" borderId="0" xfId="0" applyFont="1" applyFill="1" applyAlignment="1">
      <alignment/>
    </xf>
    <xf numFmtId="0" fontId="2" fillId="10" borderId="0" xfId="0" applyFont="1" applyFill="1" applyAlignment="1">
      <alignment/>
    </xf>
    <xf numFmtId="0" fontId="2" fillId="10" borderId="0" xfId="0" applyFont="1" applyFill="1" applyAlignment="1">
      <alignment horizontal="center"/>
    </xf>
    <xf numFmtId="171" fontId="11" fillId="2" borderId="0" xfId="0" applyNumberFormat="1" applyFont="1" applyFill="1" applyBorder="1" applyAlignment="1">
      <alignment horizontal="center"/>
    </xf>
    <xf numFmtId="0" fontId="1" fillId="0" borderId="0" xfId="0" applyFont="1" applyFill="1" applyBorder="1" applyAlignment="1">
      <alignment/>
    </xf>
    <xf numFmtId="171" fontId="0" fillId="0" borderId="0" xfId="0" applyNumberFormat="1" applyAlignment="1">
      <alignment/>
    </xf>
    <xf numFmtId="0" fontId="2" fillId="0" borderId="0" xfId="0" applyFont="1" applyAlignment="1">
      <alignment/>
    </xf>
    <xf numFmtId="10" fontId="2" fillId="0" borderId="0" xfId="0" applyNumberFormat="1" applyFont="1" applyAlignment="1">
      <alignment/>
    </xf>
    <xf numFmtId="0" fontId="0" fillId="0" borderId="17" xfId="0" applyFill="1" applyBorder="1" applyAlignment="1">
      <alignment/>
    </xf>
    <xf numFmtId="0" fontId="0" fillId="0" borderId="18" xfId="0" applyBorder="1" applyAlignment="1">
      <alignment/>
    </xf>
    <xf numFmtId="0" fontId="0" fillId="0" borderId="21" xfId="0" applyFill="1" applyBorder="1" applyAlignment="1">
      <alignment/>
    </xf>
    <xf numFmtId="0" fontId="0" fillId="0" borderId="22" xfId="0" applyBorder="1" applyAlignment="1">
      <alignment/>
    </xf>
    <xf numFmtId="0" fontId="2" fillId="0" borderId="0" xfId="0" applyFont="1" applyFill="1" applyBorder="1" applyAlignment="1">
      <alignment horizontal="center"/>
    </xf>
    <xf numFmtId="0" fontId="1" fillId="0" borderId="0" xfId="0" applyFont="1" applyFill="1" applyBorder="1" applyAlignment="1">
      <alignment horizontal="center"/>
    </xf>
    <xf numFmtId="164" fontId="1" fillId="0" borderId="0" xfId="0" applyNumberFormat="1" applyFont="1" applyFill="1" applyBorder="1" applyAlignment="1">
      <alignment/>
    </xf>
    <xf numFmtId="0" fontId="0" fillId="0" borderId="0" xfId="0" applyFont="1" applyFill="1" applyBorder="1" applyAlignment="1">
      <alignment/>
    </xf>
    <xf numFmtId="0" fontId="0" fillId="0" borderId="0" xfId="0" applyBorder="1" applyAlignment="1">
      <alignment/>
    </xf>
    <xf numFmtId="3" fontId="0" fillId="0" borderId="0" xfId="0" applyNumberFormat="1" applyFill="1" applyBorder="1" applyAlignment="1">
      <alignment/>
    </xf>
    <xf numFmtId="0" fontId="2" fillId="49" borderId="0" xfId="0" applyFont="1" applyFill="1" applyBorder="1" applyAlignment="1">
      <alignment horizontal="center"/>
    </xf>
    <xf numFmtId="169" fontId="2" fillId="11" borderId="0" xfId="0" applyNumberFormat="1" applyFont="1" applyFill="1" applyAlignment="1">
      <alignment/>
    </xf>
    <xf numFmtId="0" fontId="1" fillId="0" borderId="0" xfId="0" applyFont="1" applyFill="1" applyAlignment="1">
      <alignment horizontal="center"/>
    </xf>
    <xf numFmtId="164" fontId="2" fillId="47" borderId="27" xfId="0" applyNumberFormat="1" applyFont="1" applyFill="1" applyBorder="1" applyAlignment="1">
      <alignment/>
    </xf>
    <xf numFmtId="164" fontId="2" fillId="47" borderId="28" xfId="0" applyNumberFormat="1" applyFont="1" applyFill="1" applyBorder="1" applyAlignment="1">
      <alignment/>
    </xf>
    <xf numFmtId="164" fontId="2" fillId="10" borderId="28" xfId="0" applyNumberFormat="1" applyFont="1" applyFill="1" applyBorder="1" applyAlignment="1">
      <alignment/>
    </xf>
    <xf numFmtId="164" fontId="2" fillId="47" borderId="29" xfId="0" applyNumberFormat="1" applyFont="1" applyFill="1" applyBorder="1" applyAlignment="1">
      <alignment/>
    </xf>
    <xf numFmtId="164" fontId="1" fillId="47" borderId="30" xfId="0" applyNumberFormat="1" applyFont="1" applyFill="1" applyBorder="1" applyAlignment="1">
      <alignment/>
    </xf>
    <xf numFmtId="164" fontId="13" fillId="47" borderId="29" xfId="0" applyNumberFormat="1" applyFont="1" applyFill="1" applyBorder="1" applyAlignment="1">
      <alignment/>
    </xf>
    <xf numFmtId="0" fontId="0" fillId="10" borderId="28" xfId="0" applyFill="1" applyBorder="1" applyAlignment="1">
      <alignment/>
    </xf>
    <xf numFmtId="164" fontId="1" fillId="47" borderId="27" xfId="0" applyNumberFormat="1" applyFont="1" applyFill="1" applyBorder="1" applyAlignment="1">
      <alignment/>
    </xf>
    <xf numFmtId="164" fontId="2" fillId="0" borderId="0" xfId="0" applyNumberFormat="1" applyFont="1" applyFill="1" applyAlignment="1">
      <alignment/>
    </xf>
    <xf numFmtId="0" fontId="0" fillId="0" borderId="17" xfId="0" applyFont="1" applyBorder="1" applyAlignment="1">
      <alignment/>
    </xf>
    <xf numFmtId="0" fontId="0" fillId="0" borderId="18" xfId="0" applyFill="1" applyBorder="1" applyAlignment="1">
      <alignment/>
    </xf>
    <xf numFmtId="176" fontId="2" fillId="0" borderId="18" xfId="0" applyNumberFormat="1" applyFont="1" applyFill="1" applyBorder="1" applyAlignment="1">
      <alignment/>
    </xf>
    <xf numFmtId="176" fontId="2" fillId="0" borderId="23" xfId="0" applyNumberFormat="1" applyFont="1" applyFill="1" applyBorder="1" applyAlignment="1">
      <alignment/>
    </xf>
    <xf numFmtId="0" fontId="0" fillId="0" borderId="19" xfId="0" applyFont="1" applyBorder="1" applyAlignment="1">
      <alignment/>
    </xf>
    <xf numFmtId="176" fontId="2" fillId="0" borderId="0" xfId="0" applyNumberFormat="1" applyFont="1" applyFill="1" applyBorder="1" applyAlignment="1">
      <alignment/>
    </xf>
    <xf numFmtId="176" fontId="2" fillId="0" borderId="20" xfId="0" applyNumberFormat="1" applyFont="1" applyFill="1" applyBorder="1" applyAlignment="1">
      <alignment/>
    </xf>
    <xf numFmtId="0" fontId="0" fillId="0" borderId="21" xfId="0" applyFont="1" applyFill="1" applyBorder="1" applyAlignment="1">
      <alignment/>
    </xf>
    <xf numFmtId="176" fontId="2" fillId="0" borderId="22" xfId="0" applyNumberFormat="1" applyFont="1" applyFill="1" applyBorder="1" applyAlignment="1">
      <alignment/>
    </xf>
    <xf numFmtId="176" fontId="2" fillId="0" borderId="24" xfId="0" applyNumberFormat="1" applyFont="1" applyFill="1" applyBorder="1" applyAlignment="1">
      <alignment/>
    </xf>
    <xf numFmtId="0" fontId="7" fillId="0" borderId="0" xfId="0" applyFont="1" applyFill="1" applyBorder="1" applyAlignment="1">
      <alignment horizontal="right"/>
    </xf>
    <xf numFmtId="169" fontId="9" fillId="0" borderId="0" xfId="0" applyNumberFormat="1" applyFont="1" applyFill="1" applyBorder="1" applyAlignment="1">
      <alignment horizontal="center"/>
    </xf>
    <xf numFmtId="170" fontId="2" fillId="0" borderId="0" xfId="0" applyNumberFormat="1" applyFont="1" applyFill="1" applyAlignment="1">
      <alignment horizontal="center"/>
    </xf>
    <xf numFmtId="14" fontId="0" fillId="0" borderId="0" xfId="0" applyNumberFormat="1" applyFill="1" applyBorder="1" applyAlignment="1">
      <alignment/>
    </xf>
    <xf numFmtId="0" fontId="3" fillId="0" borderId="0" xfId="0" applyFont="1" applyAlignment="1">
      <alignment horizontal="center"/>
    </xf>
    <xf numFmtId="0" fontId="47" fillId="0" borderId="0" xfId="124" applyFont="1" applyFill="1" applyBorder="1">
      <alignment/>
      <protection/>
    </xf>
    <xf numFmtId="0" fontId="46" fillId="0" borderId="0" xfId="124" applyFont="1" applyFill="1" applyBorder="1">
      <alignment/>
      <protection/>
    </xf>
    <xf numFmtId="0" fontId="48" fillId="0" borderId="0" xfId="124" applyFont="1">
      <alignment/>
      <protection/>
    </xf>
    <xf numFmtId="0" fontId="48" fillId="0" borderId="0" xfId="124" applyFont="1" applyFill="1" applyBorder="1">
      <alignment/>
      <protection/>
    </xf>
    <xf numFmtId="0" fontId="48" fillId="0" borderId="0" xfId="124" applyFont="1" applyFill="1" applyBorder="1" applyAlignment="1">
      <alignment horizontal="center"/>
      <protection/>
    </xf>
    <xf numFmtId="0" fontId="48" fillId="0" borderId="0" xfId="0" applyFont="1" applyAlignment="1">
      <alignment horizontal="center"/>
    </xf>
    <xf numFmtId="0" fontId="48" fillId="0" borderId="0" xfId="124" applyFont="1" applyBorder="1" applyAlignment="1">
      <alignment horizontal="center"/>
      <protection/>
    </xf>
    <xf numFmtId="0" fontId="48" fillId="0" borderId="0" xfId="124" applyFont="1" applyAlignment="1" applyProtection="1">
      <alignment horizontal="right"/>
      <protection/>
    </xf>
    <xf numFmtId="0" fontId="46" fillId="0" borderId="0" xfId="124" applyFont="1">
      <alignment/>
      <protection/>
    </xf>
    <xf numFmtId="0" fontId="43" fillId="0" borderId="0" xfId="124" applyFont="1">
      <alignment/>
      <protection/>
    </xf>
    <xf numFmtId="0" fontId="46" fillId="0" borderId="0" xfId="124" applyFont="1" applyFill="1">
      <alignment/>
      <protection/>
    </xf>
    <xf numFmtId="0" fontId="46" fillId="0" borderId="0" xfId="124" applyFont="1" applyAlignment="1">
      <alignment horizontal="center"/>
      <protection/>
    </xf>
    <xf numFmtId="0" fontId="46" fillId="0" borderId="0" xfId="124" applyFont="1" applyFill="1" applyBorder="1" applyAlignment="1">
      <alignment horizontal="center"/>
      <protection/>
    </xf>
    <xf numFmtId="2" fontId="43" fillId="6" borderId="11" xfId="124" applyNumberFormat="1" applyFont="1" applyFill="1" applyBorder="1" applyAlignment="1">
      <alignment horizontal="center"/>
      <protection/>
    </xf>
    <xf numFmtId="2" fontId="46" fillId="10" borderId="11" xfId="124" applyNumberFormat="1" applyFont="1" applyFill="1" applyBorder="1" applyAlignment="1">
      <alignment horizontal="center"/>
      <protection/>
    </xf>
    <xf numFmtId="2" fontId="0" fillId="10" borderId="11" xfId="0" applyNumberFormat="1" applyFill="1" applyBorder="1" applyAlignment="1">
      <alignment horizontal="center"/>
    </xf>
    <xf numFmtId="2" fontId="43" fillId="10" borderId="11" xfId="97" applyNumberFormat="1" applyFont="1" applyFill="1" applyBorder="1" applyAlignment="1">
      <alignment horizontal="center"/>
    </xf>
    <xf numFmtId="2" fontId="43" fillId="10" borderId="11" xfId="124" applyNumberFormat="1" applyFont="1" applyFill="1" applyBorder="1" applyAlignment="1">
      <alignment horizontal="center"/>
      <protection/>
    </xf>
    <xf numFmtId="2" fontId="46" fillId="0" borderId="0" xfId="124" applyNumberFormat="1" applyFont="1" applyFill="1" applyBorder="1" applyAlignment="1">
      <alignment horizontal="center"/>
      <protection/>
    </xf>
    <xf numFmtId="2" fontId="0" fillId="0" borderId="0" xfId="0" applyNumberFormat="1" applyAlignment="1">
      <alignment horizontal="center"/>
    </xf>
    <xf numFmtId="2" fontId="43" fillId="0" borderId="0" xfId="124" applyNumberFormat="1" applyFont="1" applyFill="1" applyBorder="1" applyAlignment="1">
      <alignment horizontal="center"/>
      <protection/>
    </xf>
    <xf numFmtId="2" fontId="43" fillId="44" borderId="11" xfId="124" applyNumberFormat="1" applyFont="1" applyFill="1" applyBorder="1" applyAlignment="1">
      <alignment horizontal="center"/>
      <protection/>
    </xf>
    <xf numFmtId="10" fontId="2" fillId="0" borderId="0" xfId="0" applyNumberFormat="1" applyFont="1" applyFill="1" applyBorder="1" applyAlignment="1">
      <alignment horizontal="right"/>
    </xf>
    <xf numFmtId="165" fontId="46" fillId="0" borderId="0" xfId="124" applyNumberFormat="1" applyFont="1" applyFill="1" applyBorder="1" applyAlignment="1">
      <alignment horizontal="center"/>
      <protection/>
    </xf>
    <xf numFmtId="168" fontId="43" fillId="0" borderId="0" xfId="0" applyNumberFormat="1" applyFont="1" applyAlignment="1">
      <alignment horizontal="center"/>
    </xf>
    <xf numFmtId="168" fontId="43" fillId="6" borderId="0" xfId="0" applyNumberFormat="1" applyFont="1" applyFill="1" applyAlignment="1">
      <alignment horizontal="center"/>
    </xf>
    <xf numFmtId="168" fontId="48" fillId="0" borderId="0" xfId="0" applyNumberFormat="1" applyFont="1" applyAlignment="1">
      <alignment horizontal="center"/>
    </xf>
    <xf numFmtId="0" fontId="49" fillId="0" borderId="0" xfId="0" applyFont="1" applyAlignment="1">
      <alignment/>
    </xf>
    <xf numFmtId="0" fontId="50" fillId="0" borderId="0" xfId="0" applyFont="1" applyAlignment="1">
      <alignment/>
    </xf>
    <xf numFmtId="2" fontId="1" fillId="38" borderId="0" xfId="0" applyNumberFormat="1" applyFont="1" applyFill="1" applyAlignment="1">
      <alignment horizontal="center"/>
    </xf>
    <xf numFmtId="0" fontId="47" fillId="0" borderId="0" xfId="124" applyFont="1">
      <alignment/>
      <protection/>
    </xf>
    <xf numFmtId="164" fontId="2" fillId="47" borderId="23" xfId="0" applyNumberFormat="1" applyFont="1" applyFill="1" applyBorder="1" applyAlignment="1">
      <alignment/>
    </xf>
    <xf numFmtId="164" fontId="2" fillId="47" borderId="20" xfId="0" applyNumberFormat="1" applyFont="1" applyFill="1" applyBorder="1" applyAlignment="1">
      <alignment/>
    </xf>
    <xf numFmtId="164" fontId="2" fillId="47" borderId="24" xfId="0" applyNumberFormat="1" applyFont="1" applyFill="1" applyBorder="1" applyAlignment="1">
      <alignment/>
    </xf>
    <xf numFmtId="164" fontId="1" fillId="47" borderId="16" xfId="0" applyNumberFormat="1" applyFont="1" applyFill="1" applyBorder="1" applyAlignment="1">
      <alignment/>
    </xf>
    <xf numFmtId="0" fontId="2" fillId="10" borderId="0" xfId="0" applyFont="1" applyFill="1" applyAlignment="1">
      <alignment/>
    </xf>
    <xf numFmtId="0" fontId="2" fillId="0" borderId="0" xfId="0" applyFont="1" applyFill="1" applyBorder="1" applyAlignment="1">
      <alignment horizontal="right"/>
    </xf>
    <xf numFmtId="0" fontId="2" fillId="0" borderId="25" xfId="0" applyFont="1" applyFill="1" applyBorder="1" applyAlignment="1">
      <alignment horizontal="right"/>
    </xf>
    <xf numFmtId="17" fontId="2" fillId="0" borderId="0" xfId="0" applyNumberFormat="1" applyFont="1" applyFill="1" applyBorder="1" applyAlignment="1">
      <alignment horizontal="right"/>
    </xf>
    <xf numFmtId="171" fontId="51" fillId="0" borderId="0" xfId="0" applyNumberFormat="1" applyFont="1" applyFill="1" applyBorder="1" applyAlignment="1">
      <alignment horizontal="center"/>
    </xf>
    <xf numFmtId="171" fontId="9" fillId="2" borderId="0" xfId="0" applyNumberFormat="1" applyFont="1" applyFill="1" applyBorder="1" applyAlignment="1">
      <alignment horizontal="center" vertical="center"/>
    </xf>
    <xf numFmtId="2" fontId="9" fillId="2" borderId="0" xfId="0" applyNumberFormat="1" applyFont="1" applyFill="1" applyBorder="1" applyAlignment="1">
      <alignment horizontal="center" vertical="center"/>
    </xf>
    <xf numFmtId="10" fontId="2" fillId="0" borderId="0" xfId="0" applyNumberFormat="1" applyFont="1" applyFill="1" applyBorder="1" applyAlignment="1">
      <alignment horizontal="center"/>
    </xf>
    <xf numFmtId="171" fontId="11" fillId="0" borderId="0" xfId="0" applyNumberFormat="1" applyFont="1" applyFill="1" applyBorder="1" applyAlignment="1">
      <alignment horizontal="center"/>
    </xf>
    <xf numFmtId="14" fontId="0" fillId="0" borderId="0" xfId="0" applyNumberFormat="1" applyAlignment="1">
      <alignment/>
    </xf>
    <xf numFmtId="9" fontId="9" fillId="2" borderId="0" xfId="0" applyNumberFormat="1" applyFont="1" applyFill="1" applyAlignment="1">
      <alignment horizontal="center" vertical="center"/>
    </xf>
    <xf numFmtId="171" fontId="2" fillId="0" borderId="0" xfId="0" applyNumberFormat="1" applyFont="1" applyFill="1" applyBorder="1" applyAlignment="1">
      <alignment horizontal="center" vertical="center"/>
    </xf>
    <xf numFmtId="171" fontId="2" fillId="0" borderId="0" xfId="0" applyNumberFormat="1" applyFont="1" applyFill="1" applyAlignment="1">
      <alignment horizontal="center" vertical="center"/>
    </xf>
    <xf numFmtId="170" fontId="9" fillId="0" borderId="0" xfId="0" applyNumberFormat="1" applyFont="1" applyFill="1" applyAlignment="1">
      <alignment/>
    </xf>
    <xf numFmtId="170" fontId="10" fillId="0" borderId="0" xfId="0" applyNumberFormat="1" applyFont="1" applyFill="1" applyAlignment="1">
      <alignment/>
    </xf>
    <xf numFmtId="9" fontId="10" fillId="0" borderId="0" xfId="0" applyNumberFormat="1" applyFont="1" applyFill="1" applyAlignment="1">
      <alignment/>
    </xf>
    <xf numFmtId="164" fontId="13" fillId="0" borderId="0" xfId="0" applyNumberFormat="1" applyFont="1" applyFill="1" applyBorder="1" applyAlignment="1">
      <alignment/>
    </xf>
    <xf numFmtId="164" fontId="0" fillId="0" borderId="0" xfId="0" applyNumberFormat="1" applyFill="1" applyBorder="1" applyAlignment="1">
      <alignment/>
    </xf>
    <xf numFmtId="168" fontId="43" fillId="0" borderId="0" xfId="0" applyNumberFormat="1" applyFont="1" applyFill="1" applyBorder="1" applyAlignment="1">
      <alignment horizontal="center"/>
    </xf>
    <xf numFmtId="168" fontId="48" fillId="0" borderId="0" xfId="0" applyNumberFormat="1" applyFont="1" applyFill="1" applyBorder="1" applyAlignment="1">
      <alignment horizontal="center"/>
    </xf>
    <xf numFmtId="0" fontId="49" fillId="0" borderId="0" xfId="0" applyFont="1" applyFill="1" applyBorder="1" applyAlignment="1">
      <alignment/>
    </xf>
    <xf numFmtId="0" fontId="50" fillId="0" borderId="0" xfId="0" applyFont="1" applyFill="1" applyBorder="1" applyAlignment="1">
      <alignment/>
    </xf>
    <xf numFmtId="168" fontId="3" fillId="0" borderId="0" xfId="0" applyNumberFormat="1" applyFont="1" applyFill="1" applyBorder="1" applyAlignment="1">
      <alignment horizontal="center"/>
    </xf>
    <xf numFmtId="168" fontId="43" fillId="0" borderId="0" xfId="0" applyNumberFormat="1" applyFont="1" applyFill="1" applyAlignment="1">
      <alignment horizontal="center"/>
    </xf>
    <xf numFmtId="2" fontId="1" fillId="0" borderId="0" xfId="0" applyNumberFormat="1" applyFont="1" applyFill="1" applyAlignment="1">
      <alignment horizontal="center"/>
    </xf>
    <xf numFmtId="168" fontId="53" fillId="0" borderId="0" xfId="0" applyNumberFormat="1" applyFont="1" applyFill="1" applyBorder="1" applyAlignment="1">
      <alignment horizontal="center"/>
    </xf>
    <xf numFmtId="0" fontId="50" fillId="0" borderId="22" xfId="0" applyFont="1" applyFill="1" applyBorder="1" applyAlignment="1">
      <alignment/>
    </xf>
    <xf numFmtId="0" fontId="2" fillId="0" borderId="22" xfId="0" applyFont="1" applyBorder="1" applyAlignment="1">
      <alignment/>
    </xf>
    <xf numFmtId="0" fontId="9" fillId="0" borderId="0" xfId="0" applyFont="1" applyAlignment="1">
      <alignment/>
    </xf>
    <xf numFmtId="0" fontId="14" fillId="0" borderId="0" xfId="0" applyFont="1" applyAlignment="1">
      <alignment/>
    </xf>
    <xf numFmtId="0" fontId="1" fillId="0" borderId="31" xfId="0" applyFont="1" applyBorder="1" applyAlignment="1">
      <alignment horizontal="center"/>
    </xf>
    <xf numFmtId="0" fontId="1" fillId="0" borderId="32" xfId="0" applyFont="1" applyBorder="1" applyAlignment="1">
      <alignment horizontal="center"/>
    </xf>
    <xf numFmtId="0" fontId="1" fillId="0" borderId="33" xfId="0" applyFont="1" applyBorder="1" applyAlignment="1">
      <alignment horizontal="center"/>
    </xf>
    <xf numFmtId="0" fontId="0" fillId="0" borderId="25" xfId="0" applyBorder="1" applyAlignment="1">
      <alignment/>
    </xf>
    <xf numFmtId="0" fontId="0" fillId="0" borderId="34" xfId="0" applyBorder="1" applyAlignment="1">
      <alignment/>
    </xf>
    <xf numFmtId="170" fontId="0" fillId="0" borderId="25" xfId="0" applyNumberFormat="1" applyBorder="1" applyAlignment="1">
      <alignment/>
    </xf>
    <xf numFmtId="170" fontId="0" fillId="0" borderId="0" xfId="0" applyNumberFormat="1" applyBorder="1" applyAlignment="1">
      <alignment/>
    </xf>
    <xf numFmtId="170" fontId="0" fillId="0" borderId="34" xfId="0" applyNumberFormat="1" applyBorder="1" applyAlignment="1">
      <alignment/>
    </xf>
    <xf numFmtId="171" fontId="14" fillId="0" borderId="25" xfId="0" applyNumberFormat="1" applyFont="1" applyBorder="1" applyAlignment="1">
      <alignment/>
    </xf>
    <xf numFmtId="171" fontId="14" fillId="0" borderId="0" xfId="0" applyNumberFormat="1" applyFont="1" applyBorder="1" applyAlignment="1">
      <alignment/>
    </xf>
    <xf numFmtId="171" fontId="14" fillId="0" borderId="34" xfId="0" applyNumberFormat="1" applyFont="1" applyBorder="1" applyAlignment="1">
      <alignment/>
    </xf>
    <xf numFmtId="171" fontId="14" fillId="0" borderId="35" xfId="0" applyNumberFormat="1" applyFont="1" applyBorder="1" applyAlignment="1">
      <alignment/>
    </xf>
    <xf numFmtId="171" fontId="14" fillId="0" borderId="36" xfId="0" applyNumberFormat="1" applyFont="1" applyBorder="1" applyAlignment="1">
      <alignment/>
    </xf>
    <xf numFmtId="171" fontId="14" fillId="0" borderId="37" xfId="0" applyNumberFormat="1" applyFont="1" applyBorder="1" applyAlignment="1">
      <alignment/>
    </xf>
    <xf numFmtId="0" fontId="1" fillId="0" borderId="38" xfId="0" applyFont="1" applyBorder="1" applyAlignment="1">
      <alignment horizontal="center"/>
    </xf>
    <xf numFmtId="0" fontId="2" fillId="0" borderId="39" xfId="0" applyFont="1" applyBorder="1" applyAlignment="1">
      <alignment/>
    </xf>
    <xf numFmtId="172" fontId="0" fillId="0" borderId="39" xfId="0" applyNumberFormat="1" applyBorder="1" applyAlignment="1">
      <alignment/>
    </xf>
    <xf numFmtId="171" fontId="14" fillId="0" borderId="39" xfId="0" applyNumberFormat="1" applyFont="1" applyBorder="1" applyAlignment="1">
      <alignment/>
    </xf>
    <xf numFmtId="171" fontId="14" fillId="0" borderId="40" xfId="0" applyNumberFormat="1" applyFont="1" applyBorder="1" applyAlignment="1">
      <alignment/>
    </xf>
    <xf numFmtId="179" fontId="0" fillId="0" borderId="41" xfId="0" applyNumberFormat="1" applyBorder="1" applyAlignment="1">
      <alignment/>
    </xf>
    <xf numFmtId="179" fontId="0" fillId="0" borderId="42" xfId="0" applyNumberFormat="1" applyBorder="1" applyAlignment="1">
      <alignment/>
    </xf>
    <xf numFmtId="179" fontId="0" fillId="0" borderId="43" xfId="0" applyNumberFormat="1" applyBorder="1" applyAlignment="1">
      <alignment/>
    </xf>
    <xf numFmtId="179" fontId="0" fillId="0" borderId="44" xfId="0" applyNumberFormat="1" applyBorder="1" applyAlignment="1">
      <alignment/>
    </xf>
    <xf numFmtId="164" fontId="1" fillId="0" borderId="27" xfId="0" applyNumberFormat="1" applyFont="1" applyFill="1" applyBorder="1" applyAlignment="1">
      <alignment/>
    </xf>
    <xf numFmtId="171" fontId="11" fillId="2" borderId="0" xfId="0" applyNumberFormat="1" applyFont="1" applyFill="1" applyBorder="1" applyAlignment="1">
      <alignment horizontal="center" vertical="center"/>
    </xf>
    <xf numFmtId="2" fontId="43" fillId="2" borderId="11" xfId="124" applyNumberFormat="1" applyFont="1" applyFill="1" applyBorder="1" applyAlignment="1">
      <alignment horizontal="center"/>
      <protection/>
    </xf>
    <xf numFmtId="164" fontId="13" fillId="0" borderId="29" xfId="0" applyNumberFormat="1" applyFont="1" applyFill="1" applyBorder="1" applyAlignment="1">
      <alignment/>
    </xf>
    <xf numFmtId="0" fontId="48" fillId="0" borderId="0" xfId="124" applyFont="1" applyAlignment="1">
      <alignment horizontal="center"/>
      <protection/>
    </xf>
    <xf numFmtId="170" fontId="2" fillId="45" borderId="11" xfId="0" applyNumberFormat="1" applyFont="1" applyFill="1" applyBorder="1" applyAlignment="1">
      <alignment horizontal="center"/>
    </xf>
    <xf numFmtId="0" fontId="1" fillId="0" borderId="11" xfId="0" applyFont="1" applyBorder="1" applyAlignment="1">
      <alignment horizontal="center" vertical="top" wrapText="1"/>
    </xf>
    <xf numFmtId="0" fontId="8" fillId="0" borderId="0" xfId="0" applyFont="1" applyFill="1" applyAlignment="1">
      <alignment horizontal="left" wrapText="1"/>
    </xf>
    <xf numFmtId="0" fontId="3" fillId="0" borderId="0" xfId="0" applyFont="1" applyFill="1" applyAlignment="1">
      <alignment horizontal="left" wrapText="1"/>
    </xf>
    <xf numFmtId="0" fontId="2" fillId="0" borderId="0" xfId="0" applyFont="1" applyFill="1" applyAlignment="1">
      <alignment horizontal="left" wrapText="1"/>
    </xf>
    <xf numFmtId="0" fontId="3" fillId="0" borderId="0" xfId="0" applyFont="1" applyFill="1" applyAlignment="1">
      <alignment horizontal="center" wrapText="1"/>
    </xf>
    <xf numFmtId="0" fontId="1" fillId="0" borderId="0" xfId="0" applyFont="1" applyAlignment="1">
      <alignment horizontal="left"/>
    </xf>
    <xf numFmtId="0" fontId="2" fillId="0" borderId="0" xfId="0" applyFont="1" applyAlignment="1">
      <alignment horizontal="left" vertical="top" wrapText="1"/>
    </xf>
  </cellXfs>
  <cellStyles count="163">
    <cellStyle name="Normal" xfId="0"/>
    <cellStyle name="%" xfId="16"/>
    <cellStyle name="%_x0000__x0000_O%_x0000__x0000_P%_x0000__x0000_Q%_x0000__x0000_R%_x0000__x0000_S%_x0000__x0000_T%_x0000__x0000_U%_x0000__x0000_V%_x0000__x0000_W%_x0000__x0000_X%_x0000__x0000_Y%_x0000__x0000_Z%_x0000__x0000_[%_x0000__x0000_\%_x0000__x0000_]%_x0000__x0000_^%_x0000__x0000__%_x0000__x0000_`%_x0000__x0000_a%_x0000_" xfId="17"/>
    <cellStyle name="_070323 - 5yr opex BPQ (Final)" xfId="18"/>
    <cellStyle name="_070323 - 5yr opex BPQ (Final)_Copy of 08 9 DMS" xfId="19"/>
    <cellStyle name="_070323 - 5yr opex BPQ (Final)_Costs Customer System Charges Sept 2009 (1)" xfId="20"/>
    <cellStyle name="_070323 - 5yr opex BPQ (Final)_Sheet 3 2008-9" xfId="21"/>
    <cellStyle name="_ABC Model 2008" xfId="22"/>
    <cellStyle name="_Acc depreciation" xfId="23"/>
    <cellStyle name="_Comparison to 20067 values" xfId="24"/>
    <cellStyle name="_data" xfId="25"/>
    <cellStyle name="_EoE" xfId="26"/>
    <cellStyle name="_IS" xfId="27"/>
    <cellStyle name="_Ldn" xfId="28"/>
    <cellStyle name="_Monthly Value" xfId="29"/>
    <cellStyle name="_North West" xfId="30"/>
    <cellStyle name="_NW" xfId="31"/>
    <cellStyle name="_Price Model Output" xfId="32"/>
    <cellStyle name="_Repex" xfId="33"/>
    <cellStyle name="_RRP - Charges 2007-8" xfId="34"/>
    <cellStyle name="_RRP Map - Charges 2006-7 Rec" xfId="35"/>
    <cellStyle name="_RRP Map - Charges 2007-8 Emerge" xfId="36"/>
    <cellStyle name="_Sheet 1  2006-7" xfId="37"/>
    <cellStyle name="_Sheet 1  2006-7_1" xfId="38"/>
    <cellStyle name="_Sheet 2 2007-8" xfId="39"/>
    <cellStyle name="_Sheet1" xfId="40"/>
    <cellStyle name="_Sheet2" xfId="41"/>
    <cellStyle name="_Sheet2_1" xfId="42"/>
    <cellStyle name="_Sheet3" xfId="43"/>
    <cellStyle name="_WM" xfId="44"/>
    <cellStyle name="=C:\WINNT\SYSTEM32\COMMAND.COM" xfId="45"/>
    <cellStyle name="20% - Accent1" xfId="46"/>
    <cellStyle name="20% - Accent2" xfId="47"/>
    <cellStyle name="20% - Accent3" xfId="48"/>
    <cellStyle name="20% - Accent4" xfId="49"/>
    <cellStyle name="20% - Accent5" xfId="50"/>
    <cellStyle name="20% - Accent6" xfId="51"/>
    <cellStyle name="40% - Accent1" xfId="52"/>
    <cellStyle name="40% - Accent2" xfId="53"/>
    <cellStyle name="40% - Accent3" xfId="54"/>
    <cellStyle name="40% - Accent4" xfId="55"/>
    <cellStyle name="40% - Accent5" xfId="56"/>
    <cellStyle name="40% - Accent6" xfId="57"/>
    <cellStyle name="60% - Accent1" xfId="58"/>
    <cellStyle name="60% - Accent2" xfId="59"/>
    <cellStyle name="60% - Accent3" xfId="60"/>
    <cellStyle name="60% - Accent4" xfId="61"/>
    <cellStyle name="60% - Accent5" xfId="62"/>
    <cellStyle name="60% - Accent6" xfId="63"/>
    <cellStyle name="Accent1" xfId="64"/>
    <cellStyle name="Accent1 - 20%" xfId="65"/>
    <cellStyle name="Accent1 - 40%" xfId="66"/>
    <cellStyle name="Accent1 - 60%" xfId="67"/>
    <cellStyle name="Accent1_EoE" xfId="68"/>
    <cellStyle name="Accent2" xfId="69"/>
    <cellStyle name="Accent2 - 20%" xfId="70"/>
    <cellStyle name="Accent2 - 40%" xfId="71"/>
    <cellStyle name="Accent2 - 60%" xfId="72"/>
    <cellStyle name="Accent2_EoE" xfId="73"/>
    <cellStyle name="Accent3" xfId="74"/>
    <cellStyle name="Accent3 - 20%" xfId="75"/>
    <cellStyle name="Accent3 - 40%" xfId="76"/>
    <cellStyle name="Accent3 - 60%" xfId="77"/>
    <cellStyle name="Accent3_EoE" xfId="78"/>
    <cellStyle name="Accent4" xfId="79"/>
    <cellStyle name="Accent4 - 20%" xfId="80"/>
    <cellStyle name="Accent4 - 40%" xfId="81"/>
    <cellStyle name="Accent4 - 60%" xfId="82"/>
    <cellStyle name="Accent4_EoE" xfId="83"/>
    <cellStyle name="Accent5" xfId="84"/>
    <cellStyle name="Accent5 - 20%" xfId="85"/>
    <cellStyle name="Accent5 - 40%" xfId="86"/>
    <cellStyle name="Accent5 - 60%" xfId="87"/>
    <cellStyle name="Accent5_EoE" xfId="88"/>
    <cellStyle name="Accent6" xfId="89"/>
    <cellStyle name="Accent6 - 20%" xfId="90"/>
    <cellStyle name="Accent6 - 40%" xfId="91"/>
    <cellStyle name="Accent6 - 60%" xfId="92"/>
    <cellStyle name="Accent6_EoE" xfId="93"/>
    <cellStyle name="Bad" xfId="94"/>
    <cellStyle name="Calculation" xfId="95"/>
    <cellStyle name="Check Cell" xfId="96"/>
    <cellStyle name="Comma" xfId="97"/>
    <cellStyle name="Comma [0]" xfId="98"/>
    <cellStyle name="Comma 2" xfId="99"/>
    <cellStyle name="Comma 3" xfId="100"/>
    <cellStyle name="Comma 4" xfId="101"/>
    <cellStyle name="Currency" xfId="102"/>
    <cellStyle name="Currency [0]" xfId="103"/>
    <cellStyle name="Emphasis 1" xfId="104"/>
    <cellStyle name="Emphasis 2" xfId="105"/>
    <cellStyle name="Emphasis 3" xfId="106"/>
    <cellStyle name="Explanatory Text" xfId="107"/>
    <cellStyle name="Followed Hyperlink" xfId="108"/>
    <cellStyle name="Good" xfId="109"/>
    <cellStyle name="Heading 1" xfId="110"/>
    <cellStyle name="Heading 2" xfId="111"/>
    <cellStyle name="Heading 3" xfId="112"/>
    <cellStyle name="Heading 4" xfId="113"/>
    <cellStyle name="Hyperlink" xfId="114"/>
    <cellStyle name="Input" xfId="115"/>
    <cellStyle name="Linked Cell" xfId="116"/>
    <cellStyle name="Neutral" xfId="117"/>
    <cellStyle name="Normal 2" xfId="118"/>
    <cellStyle name="Normal 2 2" xfId="119"/>
    <cellStyle name="Normal 2 3" xfId="120"/>
    <cellStyle name="Normal 2 4" xfId="121"/>
    <cellStyle name="Normal 2_EoE" xfId="122"/>
    <cellStyle name="Normal 3" xfId="123"/>
    <cellStyle name="Normal_Sheet1" xfId="124"/>
    <cellStyle name="Note" xfId="125"/>
    <cellStyle name="Output" xfId="126"/>
    <cellStyle name="Percent" xfId="127"/>
    <cellStyle name="Percent 2" xfId="128"/>
    <cellStyle name="Percent 3" xfId="129"/>
    <cellStyle name="Percent 4" xfId="130"/>
    <cellStyle name="Percent 5" xfId="131"/>
    <cellStyle name="SAPBEXaggData" xfId="132"/>
    <cellStyle name="SAPBEXaggDataEmph" xfId="133"/>
    <cellStyle name="SAPBEXaggItem" xfId="134"/>
    <cellStyle name="SAPBEXaggItemX" xfId="135"/>
    <cellStyle name="SAPBEXchaText" xfId="136"/>
    <cellStyle name="SAPBEXexcBad7" xfId="137"/>
    <cellStyle name="SAPBEXexcBad8" xfId="138"/>
    <cellStyle name="SAPBEXexcBad9" xfId="139"/>
    <cellStyle name="SAPBEXexcCritical4" xfId="140"/>
    <cellStyle name="SAPBEXexcCritical5" xfId="141"/>
    <cellStyle name="SAPBEXexcCritical6" xfId="142"/>
    <cellStyle name="SAPBEXexcGood1" xfId="143"/>
    <cellStyle name="SAPBEXexcGood2" xfId="144"/>
    <cellStyle name="SAPBEXexcGood3" xfId="145"/>
    <cellStyle name="SAPBEXfilterDrill" xfId="146"/>
    <cellStyle name="SAPBEXfilterItem" xfId="147"/>
    <cellStyle name="SAPBEXfilterText" xfId="148"/>
    <cellStyle name="SAPBEXformats" xfId="149"/>
    <cellStyle name="SAPBEXheaderItem" xfId="150"/>
    <cellStyle name="SAPBEXheaderText" xfId="151"/>
    <cellStyle name="SAPBEXHLevel0" xfId="152"/>
    <cellStyle name="SAPBEXHLevel0X" xfId="153"/>
    <cellStyle name="SAPBEXHLevel1" xfId="154"/>
    <cellStyle name="SAPBEXHLevel1X" xfId="155"/>
    <cellStyle name="SAPBEXHLevel2" xfId="156"/>
    <cellStyle name="SAPBEXHLevel2X" xfId="157"/>
    <cellStyle name="SAPBEXHLevel3" xfId="158"/>
    <cellStyle name="SAPBEXHLevel3X" xfId="159"/>
    <cellStyle name="SAPBEXinputData" xfId="160"/>
    <cellStyle name="SAPBEXItemHeader" xfId="161"/>
    <cellStyle name="SAPBEXresData" xfId="162"/>
    <cellStyle name="SAPBEXresDataEmph" xfId="163"/>
    <cellStyle name="SAPBEXresItem" xfId="164"/>
    <cellStyle name="SAPBEXresItemX" xfId="165"/>
    <cellStyle name="SAPBEXstdData" xfId="166"/>
    <cellStyle name="SAPBEXstdDataEmph" xfId="167"/>
    <cellStyle name="SAPBEXstdItem" xfId="168"/>
    <cellStyle name="SAPBEXstdItemX" xfId="169"/>
    <cellStyle name="SAPBEXtitle" xfId="170"/>
    <cellStyle name="SAPBEXunassignedItem" xfId="171"/>
    <cellStyle name="SAPBEXundefined" xfId="172"/>
    <cellStyle name="Sheet Title" xfId="173"/>
    <cellStyle name="Style 1" xfId="174"/>
    <cellStyle name="Title" xfId="175"/>
    <cellStyle name="Total" xfId="176"/>
    <cellStyle name="Warning Text" xfId="177"/>
  </cellStyles>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CDDEE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EFF6FB"/>
      <rgbColor rgb="00CCFFCC"/>
      <rgbColor rgb="00F5FF7F"/>
      <rgbColor rgb="00DEEAF2"/>
      <rgbColor rgb="00FFBBBB"/>
      <rgbColor rgb="00CC99FF"/>
      <rgbColor rgb="00FFCC99"/>
      <rgbColor rgb="004D6776"/>
      <rgbColor rgb="0033CCCC"/>
      <rgbColor rgb="0060ED84"/>
      <rgbColor rgb="00FFCC33"/>
      <rgbColor rgb="00FFAB1D"/>
      <rgbColor rgb="00FF8800"/>
      <rgbColor rgb="00C4D9E9"/>
      <rgbColor rgb="00969696"/>
      <rgbColor rgb="00003366"/>
      <rgbColor rgb="005BCB77"/>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pgd/Documents%20and%20Settings\stephen.a.marland\Local%20Settings\Temporary%20Internet%20Files\OLKDF\LDZ%20Shrinkage%20Monthly%20Report%20Nov-07_v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pshared/sites/drr/Shared%20Documents/2009%2010%20Revenue%20Reporting%20Pack/Revenue%20Reporting%20Pack%20Templates/Submission/200910_London_Rev_R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le Page"/>
      <sheetName val="Revenue Summary"/>
      <sheetName val="Page 2"/>
      <sheetName val="Page 3"/>
      <sheetName val="Page 4"/>
      <sheetName val="Page 5"/>
      <sheetName val="Page 6"/>
      <sheetName val="Page 7"/>
      <sheetName val="Purchasing Summary"/>
      <sheetName val="Year End Forecast"/>
      <sheetName val="Procurement Scehdule"/>
      <sheetName val="Accrual Data"/>
      <sheetName val="LDZ Budget"/>
      <sheetName val="Most Recent Forecast"/>
      <sheetName val="Actuals"/>
      <sheetName val="Budget Variance"/>
      <sheetName val="Throughput Variance"/>
      <sheetName val="Revenue"/>
      <sheetName val="Revenue Variance"/>
      <sheetName val="YEP Original SF"/>
      <sheetName val="Chartdata"/>
      <sheetName val="Incentive Slide"/>
      <sheetName val="Sensitivity Analysis Data"/>
      <sheetName val="Actual Demand To-date"/>
      <sheetName val="Demand for Mike"/>
      <sheetName val="PurchaseSummary"/>
      <sheetName val="Interbook Transfers"/>
      <sheetName val="Daily Trades"/>
      <sheetName val="SAP"/>
      <sheetName val="DS6 Based Shrinkage Demand"/>
      <sheetName val="ActDemand By Month"/>
      <sheetName val="ActualDemand By Day"/>
      <sheetName val="DD_EA"/>
      <sheetName val="DD_EM"/>
      <sheetName val="DD_NT"/>
      <sheetName val="DD_NW"/>
      <sheetName val="DD_WM"/>
      <sheetName val="DailyShrinkage"/>
    </sheetNames>
    <sheetDataSet>
      <sheetData sheetId="0">
        <row r="11">
          <cell r="A11">
            <v>39387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ing Page"/>
      <sheetName val="Contents"/>
      <sheetName val="Log"/>
      <sheetName val="Input Page"/>
      <sheetName val="Licence Condition Values"/>
      <sheetName val="NTS charges"/>
      <sheetName val="Gas prices"/>
      <sheetName val="workings"/>
      <sheetName val="Trans Act Forecast Return"/>
      <sheetName val="Trans Act Detailed Return"/>
      <sheetName val="Other revenue"/>
      <sheetName val="Recn to stat accts"/>
      <sheetName val="NG Reconciliation"/>
    </sheetNames>
    <sheetDataSet>
      <sheetData sheetId="3">
        <row r="8">
          <cell r="G8">
            <v>1.06390511594972</v>
          </cell>
          <cell r="H8">
            <v>1.10719</v>
          </cell>
          <cell r="I8">
            <v>1.1495</v>
          </cell>
        </row>
        <row r="9">
          <cell r="G9">
            <v>0.0554</v>
          </cell>
          <cell r="H9">
            <v>0.0363</v>
          </cell>
          <cell r="I9">
            <v>0.005</v>
          </cell>
        </row>
        <row r="19">
          <cell r="G19">
            <v>266.9629404183129</v>
          </cell>
          <cell r="H19">
            <v>295.311956</v>
          </cell>
          <cell r="I19">
            <v>317.117917</v>
          </cell>
        </row>
        <row r="95">
          <cell r="G95">
            <v>39.86154663963729</v>
          </cell>
          <cell r="H95">
            <v>86.01760730277354</v>
          </cell>
          <cell r="I95">
            <v>106.06028135420713</v>
          </cell>
        </row>
      </sheetData>
      <sheetData sheetId="4">
        <row r="65">
          <cell r="H65">
            <v>0.36</v>
          </cell>
          <cell r="I65">
            <v>0.36</v>
          </cell>
          <cell r="J65">
            <v>0.36</v>
          </cell>
          <cell r="K65">
            <v>0.36</v>
          </cell>
          <cell r="L65">
            <v>0.36</v>
          </cell>
        </row>
        <row r="66">
          <cell r="G66">
            <v>25.3</v>
          </cell>
          <cell r="H66">
            <v>93.02</v>
          </cell>
          <cell r="I66">
            <v>81.37</v>
          </cell>
          <cell r="J66">
            <v>84.48</v>
          </cell>
          <cell r="K66">
            <v>85.93</v>
          </cell>
          <cell r="L66">
            <v>81.55</v>
          </cell>
        </row>
      </sheetData>
      <sheetData sheetId="7">
        <row r="213">
          <cell r="H213">
            <v>271.52162746491865</v>
          </cell>
          <cell r="I213">
            <v>288.783550440951</v>
          </cell>
          <cell r="J213">
            <v>318.7920896519116</v>
          </cell>
          <cell r="K213">
            <v>4.5164709654403215</v>
          </cell>
          <cell r="L213">
            <v>6.184790965440321</v>
          </cell>
        </row>
        <row r="214">
          <cell r="H214">
            <v>266.9629404183129</v>
          </cell>
          <cell r="I214">
            <v>295.311956</v>
          </cell>
          <cell r="J214">
            <v>317.117917</v>
          </cell>
          <cell r="K214">
            <v>0</v>
          </cell>
          <cell r="L214">
            <v>0</v>
          </cell>
        </row>
        <row r="215">
          <cell r="H215">
            <v>0.015</v>
          </cell>
          <cell r="I215">
            <v>0.015</v>
          </cell>
          <cell r="J215">
            <v>0.015</v>
          </cell>
          <cell r="K215">
            <v>0</v>
          </cell>
          <cell r="L21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1:O229"/>
  <sheetViews>
    <sheetView showGridLines="0" zoomScale="85" zoomScaleNormal="85" workbookViewId="0" topLeftCell="C1">
      <pane xSplit="2" ySplit="4" topLeftCell="J5" activePane="bottomRight" state="frozen"/>
      <selection pane="topLeft" activeCell="C1" sqref="C1"/>
      <selection pane="topRight" activeCell="E1" sqref="E1"/>
      <selection pane="bottomLeft" activeCell="C5" sqref="C5"/>
      <selection pane="bottomRight" activeCell="L19" sqref="L19"/>
    </sheetView>
  </sheetViews>
  <sheetFormatPr defaultColWidth="9.140625" defaultRowHeight="12.75"/>
  <cols>
    <col min="2" max="2" width="10.57421875" style="0" customWidth="1"/>
    <col min="3" max="3" width="39.57421875" style="0" customWidth="1"/>
    <col min="4" max="4" width="16.00390625" style="0" customWidth="1"/>
    <col min="5" max="9" width="13.7109375" style="0" hidden="1" customWidth="1"/>
    <col min="10" max="11" width="13.7109375" style="0" customWidth="1"/>
    <col min="12" max="12" width="14.421875" style="0" bestFit="1" customWidth="1"/>
    <col min="13" max="13" width="14.57421875" style="0" bestFit="1" customWidth="1"/>
    <col min="14" max="14" width="16.00390625" style="0" bestFit="1" customWidth="1"/>
    <col min="15" max="15" width="24.8515625" style="0" bestFit="1" customWidth="1"/>
  </cols>
  <sheetData>
    <row r="1" ht="12.75">
      <c r="C1" s="28">
        <f ca="1">TODAY()</f>
        <v>40557</v>
      </c>
    </row>
    <row r="3" spans="3:9" ht="12.75">
      <c r="C3" s="2" t="s">
        <v>45</v>
      </c>
      <c r="G3" s="22"/>
      <c r="H3" s="22"/>
      <c r="I3" s="22"/>
    </row>
    <row r="4" spans="5:13" ht="13.5" thickBot="1">
      <c r="E4" s="4" t="s">
        <v>87</v>
      </c>
      <c r="F4" s="4" t="s">
        <v>86</v>
      </c>
      <c r="G4" s="4" t="s">
        <v>85</v>
      </c>
      <c r="H4" s="4" t="s">
        <v>15</v>
      </c>
      <c r="I4" s="4" t="s">
        <v>16</v>
      </c>
      <c r="J4" s="4" t="s">
        <v>39</v>
      </c>
      <c r="K4" s="4" t="s">
        <v>40</v>
      </c>
      <c r="L4" s="4" t="s">
        <v>41</v>
      </c>
      <c r="M4" s="4" t="s">
        <v>42</v>
      </c>
    </row>
    <row r="5" spans="3:14" ht="12.75">
      <c r="C5" s="11" t="s">
        <v>8</v>
      </c>
      <c r="D5" s="12" t="s">
        <v>44</v>
      </c>
      <c r="E5" s="78" t="e">
        <f>#REF!+#REF!+#REF!+#REF!</f>
        <v>#REF!</v>
      </c>
      <c r="F5" s="78" t="e">
        <f>#REF!+#REF!+#REF!+#REF!</f>
        <v>#REF!</v>
      </c>
      <c r="G5" s="78" t="e">
        <f>#REF!+#REF!+#REF!+#REF!</f>
        <v>#REF!</v>
      </c>
      <c r="H5" s="78" t="e">
        <f>#REF!+#REF!+#REF!+#REF!</f>
        <v>#REF!</v>
      </c>
      <c r="I5" s="133" t="e">
        <f>#REF!+#REF!+#REF!+#REF!</f>
        <v>#REF!</v>
      </c>
      <c r="J5" s="133" t="e">
        <f>#REF!+#REF!+#REF!+#REF!</f>
        <v>#REF!</v>
      </c>
      <c r="K5" s="20" t="e">
        <f>#REF!+#REF!+#REF!+#REF!</f>
        <v>#REF!</v>
      </c>
      <c r="L5" s="20" t="e">
        <f>#REF!+#REF!+#REF!+#REF!</f>
        <v>#REF!</v>
      </c>
      <c r="M5" s="20" t="e">
        <f>#REF!+#REF!+#REF!+#REF!</f>
        <v>#REF!</v>
      </c>
      <c r="N5" s="62"/>
    </row>
    <row r="6" spans="3:14" ht="12.75">
      <c r="C6" s="13" t="s">
        <v>9</v>
      </c>
      <c r="D6" s="14"/>
      <c r="E6" s="84"/>
      <c r="F6" s="84"/>
      <c r="G6" s="84"/>
      <c r="H6" s="80" t="e">
        <f>#REF!+#REF!+#REF!+#REF!</f>
        <v>#REF!</v>
      </c>
      <c r="I6" s="15" t="e">
        <f>#REF!+#REF!+#REF!+#REF!</f>
        <v>#REF!</v>
      </c>
      <c r="J6" s="15" t="e">
        <f>#REF!+#REF!+#REF!+#REF!</f>
        <v>#REF!</v>
      </c>
      <c r="K6" s="15" t="e">
        <f>#REF!+#REF!+#REF!+#REF!</f>
        <v>#REF!</v>
      </c>
      <c r="L6" s="15" t="e">
        <f>#REF!+#REF!+#REF!+#REF!</f>
        <v>#REF!</v>
      </c>
      <c r="M6" s="15" t="e">
        <f>#REF!+#REF!+#REF!+#REF!</f>
        <v>#REF!</v>
      </c>
      <c r="N6" s="62"/>
    </row>
    <row r="7" spans="3:14" ht="12.75">
      <c r="C7" s="13" t="s">
        <v>10</v>
      </c>
      <c r="D7" s="14"/>
      <c r="E7" s="84"/>
      <c r="F7" s="84"/>
      <c r="G7" s="84"/>
      <c r="H7" s="80" t="e">
        <f>#REF!+#REF!+#REF!+#REF!</f>
        <v>#REF!</v>
      </c>
      <c r="I7" s="15" t="e">
        <f>#REF!+#REF!+#REF!+#REF!</f>
        <v>#REF!</v>
      </c>
      <c r="J7" s="15" t="e">
        <f>#REF!+#REF!+#REF!+#REF!</f>
        <v>#REF!</v>
      </c>
      <c r="K7" s="15" t="e">
        <f>#REF!+#REF!+#REF!+#REF!</f>
        <v>#REF!</v>
      </c>
      <c r="L7" s="15" t="e">
        <f>#REF!+#REF!+#REF!+#REF!</f>
        <v>#REF!</v>
      </c>
      <c r="M7" s="15" t="e">
        <f>#REF!+#REF!+#REF!+#REF!</f>
        <v>#REF!</v>
      </c>
      <c r="N7" s="62"/>
    </row>
    <row r="8" spans="3:14" ht="12.75">
      <c r="C8" s="13" t="s">
        <v>11</v>
      </c>
      <c r="D8" s="14"/>
      <c r="E8" s="84"/>
      <c r="F8" s="84"/>
      <c r="G8" s="84"/>
      <c r="H8" s="80" t="e">
        <f>#REF!+#REF!+#REF!+#REF!</f>
        <v>#REF!</v>
      </c>
      <c r="I8" s="15" t="e">
        <f>#REF!+#REF!+#REF!+#REF!</f>
        <v>#REF!</v>
      </c>
      <c r="J8" s="15" t="e">
        <f>#REF!+#REF!+#REF!+#REF!</f>
        <v>#REF!</v>
      </c>
      <c r="K8" s="15" t="e">
        <f>#REF!+#REF!+#REF!+#REF!</f>
        <v>#REF!</v>
      </c>
      <c r="L8" s="15" t="e">
        <f>#REF!+#REF!+#REF!+#REF!</f>
        <v>#REF!</v>
      </c>
      <c r="M8" s="15" t="e">
        <f>#REF!+#REF!+#REF!+#REF!</f>
        <v>#REF!</v>
      </c>
      <c r="N8" s="62"/>
    </row>
    <row r="9" spans="3:14" ht="12.75">
      <c r="C9" s="13" t="s">
        <v>12</v>
      </c>
      <c r="D9" s="16" t="s">
        <v>13</v>
      </c>
      <c r="E9" s="79" t="e">
        <f>#REF!+#REF!+#REF!+#REF!</f>
        <v>#REF!</v>
      </c>
      <c r="F9" s="79" t="e">
        <f>#REF!+#REF!+#REF!+#REF!</f>
        <v>#REF!</v>
      </c>
      <c r="G9" s="79" t="e">
        <f>#REF!+#REF!+#REF!+#REF!</f>
        <v>#REF!</v>
      </c>
      <c r="H9" s="79" t="e">
        <f>#REF!+#REF!+#REF!+#REF!</f>
        <v>#REF!</v>
      </c>
      <c r="I9" s="134" t="e">
        <f>#REF!+#REF!+#REF!+#REF!</f>
        <v>#REF!</v>
      </c>
      <c r="J9" s="134" t="e">
        <f>#REF!+#REF!+#REF!+#REF!</f>
        <v>#REF!</v>
      </c>
      <c r="K9" s="17" t="e">
        <f>#REF!+#REF!+#REF!+#REF!</f>
        <v>#REF!</v>
      </c>
      <c r="L9" s="17" t="e">
        <f>#REF!+#REF!+#REF!+#REF!</f>
        <v>#REF!</v>
      </c>
      <c r="M9" s="17" t="e">
        <f>#REF!+#REF!+#REF!+#REF!</f>
        <v>#REF!</v>
      </c>
      <c r="N9" s="62"/>
    </row>
    <row r="10" spans="3:14" ht="12.75">
      <c r="C10" s="13" t="s">
        <v>14</v>
      </c>
      <c r="D10" s="16" t="s">
        <v>94</v>
      </c>
      <c r="E10" s="79" t="e">
        <f>#REF!+#REF!+#REF!+#REF!</f>
        <v>#REF!</v>
      </c>
      <c r="F10" s="79" t="e">
        <f>#REF!+#REF!+#REF!+#REF!</f>
        <v>#REF!</v>
      </c>
      <c r="G10" s="79" t="e">
        <f>#REF!+#REF!+#REF!+#REF!</f>
        <v>#REF!</v>
      </c>
      <c r="H10" s="79" t="e">
        <f>#REF!+#REF!+#REF!+#REF!</f>
        <v>#REF!</v>
      </c>
      <c r="I10" s="134" t="e">
        <f>#REF!+#REF!+#REF!+#REF!</f>
        <v>#REF!</v>
      </c>
      <c r="J10" s="134" t="e">
        <f>#REF!+#REF!+#REF!+#REF!</f>
        <v>#REF!</v>
      </c>
      <c r="K10" s="17" t="e">
        <f>#REF!+#REF!+#REF!+#REF!</f>
        <v>#REF!</v>
      </c>
      <c r="L10" s="17" t="e">
        <f>#REF!+#REF!+#REF!+#REF!</f>
        <v>#REF!</v>
      </c>
      <c r="M10" s="17" t="e">
        <f>#REF!+#REF!+#REF!+#REF!</f>
        <v>#REF!</v>
      </c>
      <c r="N10" s="62"/>
    </row>
    <row r="11" spans="3:14" ht="12.75">
      <c r="C11" s="13" t="s">
        <v>33</v>
      </c>
      <c r="D11" s="16" t="s">
        <v>22</v>
      </c>
      <c r="E11" s="79" t="e">
        <f>#REF!+#REF!+#REF!+#REF!</f>
        <v>#REF!</v>
      </c>
      <c r="F11" s="79" t="e">
        <f>#REF!+#REF!+#REF!+#REF!</f>
        <v>#REF!</v>
      </c>
      <c r="G11" s="79" t="e">
        <f>#REF!+#REF!+#REF!+#REF!</f>
        <v>#REF!</v>
      </c>
      <c r="H11" s="79" t="e">
        <f>#REF!+#REF!+#REF!+#REF!</f>
        <v>#REF!</v>
      </c>
      <c r="I11" s="134" t="e">
        <f>#REF!+#REF!+#REF!+#REF!</f>
        <v>#REF!</v>
      </c>
      <c r="J11" s="134" t="e">
        <f>#REF!+#REF!+#REF!+#REF!</f>
        <v>#REF!</v>
      </c>
      <c r="K11" s="17" t="e">
        <f>#REF!+#REF!+#REF!+#REF!</f>
        <v>#REF!</v>
      </c>
      <c r="L11" s="17" t="e">
        <f>#REF!+#REF!+#REF!+#REF!</f>
        <v>#REF!</v>
      </c>
      <c r="M11" s="17" t="e">
        <f>#REF!+#REF!+#REF!+#REF!</f>
        <v>#REF!</v>
      </c>
      <c r="N11" s="62"/>
    </row>
    <row r="12" spans="3:14" ht="12.75">
      <c r="C12" s="13" t="s">
        <v>34</v>
      </c>
      <c r="D12" s="16" t="s">
        <v>23</v>
      </c>
      <c r="E12" s="84"/>
      <c r="F12" s="84"/>
      <c r="G12" s="84"/>
      <c r="H12" s="79" t="e">
        <f>#REF!+#REF!+#REF!+#REF!</f>
        <v>#REF!</v>
      </c>
      <c r="I12" s="134" t="e">
        <f>#REF!+#REF!+#REF!+#REF!</f>
        <v>#REF!</v>
      </c>
      <c r="J12" s="134" t="e">
        <f>#REF!+#REF!+#REF!+#REF!</f>
        <v>#REF!</v>
      </c>
      <c r="K12" s="17" t="e">
        <f>#REF!+#REF!+#REF!+#REF!</f>
        <v>#REF!</v>
      </c>
      <c r="L12" s="17" t="e">
        <f>#REF!+#REF!+#REF!+#REF!</f>
        <v>#REF!</v>
      </c>
      <c r="M12" s="17" t="e">
        <f>#REF!+#REF!+#REF!+#REF!</f>
        <v>#REF!</v>
      </c>
      <c r="N12" s="62"/>
    </row>
    <row r="13" spans="3:14" ht="12.75">
      <c r="C13" s="13" t="s">
        <v>24</v>
      </c>
      <c r="D13" s="16" t="s">
        <v>25</v>
      </c>
      <c r="E13" s="84"/>
      <c r="F13" s="84"/>
      <c r="G13" s="84"/>
      <c r="H13" s="79" t="e">
        <f>#REF!+#REF!+#REF!+#REF!</f>
        <v>#REF!</v>
      </c>
      <c r="I13" s="134" t="e">
        <f>#REF!+#REF!+#REF!+#REF!</f>
        <v>#REF!</v>
      </c>
      <c r="J13" s="134" t="e">
        <f>#REF!+#REF!+#REF!+#REF!</f>
        <v>#REF!</v>
      </c>
      <c r="K13" s="17" t="e">
        <f>#REF!+#REF!+#REF!+#REF!</f>
        <v>#REF!</v>
      </c>
      <c r="L13" s="17" t="e">
        <f>#REF!+#REF!+#REF!+#REF!</f>
        <v>#REF!</v>
      </c>
      <c r="M13" s="17" t="e">
        <f>#REF!+#REF!+#REF!+#REF!</f>
        <v>#REF!</v>
      </c>
      <c r="N13" s="62"/>
    </row>
    <row r="14" spans="3:14" ht="12.75">
      <c r="C14" s="13" t="s">
        <v>28</v>
      </c>
      <c r="D14" s="16" t="s">
        <v>26</v>
      </c>
      <c r="E14" s="84"/>
      <c r="F14" s="84"/>
      <c r="G14" s="84"/>
      <c r="H14" s="80"/>
      <c r="I14" s="134" t="e">
        <f>#REF!+#REF!+#REF!+#REF!</f>
        <v>#REF!</v>
      </c>
      <c r="J14" s="134" t="e">
        <f>#REF!+#REF!+#REF!+#REF!</f>
        <v>#REF!</v>
      </c>
      <c r="K14" s="17" t="e">
        <f>#REF!+#REF!+#REF!+#REF!</f>
        <v>#REF!</v>
      </c>
      <c r="L14" s="17" t="e">
        <f>#REF!+#REF!+#REF!+#REF!</f>
        <v>#REF!</v>
      </c>
      <c r="M14" s="17" t="e">
        <f>#REF!+#REF!+#REF!+#REF!</f>
        <v>#REF!</v>
      </c>
      <c r="N14" s="62"/>
    </row>
    <row r="15" spans="3:14" ht="12.75">
      <c r="C15" s="13" t="s">
        <v>27</v>
      </c>
      <c r="D15" s="16" t="s">
        <v>29</v>
      </c>
      <c r="E15" s="84"/>
      <c r="F15" s="84"/>
      <c r="G15" s="84"/>
      <c r="H15" s="80"/>
      <c r="I15" s="134" t="e">
        <f>#REF!+#REF!+#REF!+#REF!</f>
        <v>#REF!</v>
      </c>
      <c r="J15" s="134" t="e">
        <f>#REF!+#REF!+#REF!+#REF!</f>
        <v>#REF!</v>
      </c>
      <c r="K15" s="17" t="e">
        <f>#REF!+#REF!+#REF!+#REF!</f>
        <v>#REF!</v>
      </c>
      <c r="L15" s="17" t="e">
        <f>#REF!+#REF!+#REF!+#REF!</f>
        <v>#REF!</v>
      </c>
      <c r="M15" s="17" t="e">
        <f>#REF!+#REF!+#REF!+#REF!</f>
        <v>#REF!</v>
      </c>
      <c r="N15" s="62"/>
    </row>
    <row r="16" spans="3:14" ht="12.75">
      <c r="C16" s="13" t="s">
        <v>30</v>
      </c>
      <c r="D16" s="16" t="s">
        <v>31</v>
      </c>
      <c r="E16" s="84"/>
      <c r="F16" s="84"/>
      <c r="G16" s="84"/>
      <c r="H16" s="80"/>
      <c r="I16" s="134" t="e">
        <f>#REF!+#REF!+#REF!+#REF!</f>
        <v>#REF!</v>
      </c>
      <c r="J16" s="134" t="e">
        <f>#REF!+#REF!+#REF!+#REF!</f>
        <v>#REF!</v>
      </c>
      <c r="K16" s="17" t="e">
        <f>#REF!+#REF!+#REF!+#REF!</f>
        <v>#REF!</v>
      </c>
      <c r="L16" s="17" t="e">
        <f>#REF!+#REF!+#REF!+#REF!</f>
        <v>#REF!</v>
      </c>
      <c r="M16" s="17" t="e">
        <f>#REF!+#REF!+#REF!+#REF!</f>
        <v>#REF!</v>
      </c>
      <c r="N16" s="62"/>
    </row>
    <row r="17" spans="3:14" ht="12.75">
      <c r="C17" s="13" t="s">
        <v>32</v>
      </c>
      <c r="D17" s="16" t="s">
        <v>35</v>
      </c>
      <c r="E17" s="84"/>
      <c r="F17" s="84"/>
      <c r="G17" s="84"/>
      <c r="H17" s="80"/>
      <c r="I17" s="134" t="e">
        <f>#REF!+#REF!+#REF!+#REF!</f>
        <v>#REF!</v>
      </c>
      <c r="J17" s="134" t="e">
        <f>#REF!+#REF!+#REF!+#REF!</f>
        <v>#REF!</v>
      </c>
      <c r="K17" s="17" t="e">
        <f>#REF!+#REF!+#REF!+#REF!</f>
        <v>#REF!</v>
      </c>
      <c r="L17" s="17" t="e">
        <f>#REF!+#REF!+#REF!+#REF!</f>
        <v>#REF!</v>
      </c>
      <c r="M17" s="17" t="e">
        <f>#REF!+#REF!+#REF!+#REF!</f>
        <v>#REF!</v>
      </c>
      <c r="N17" s="62"/>
    </row>
    <row r="18" spans="3:14" ht="13.5" thickBot="1">
      <c r="C18" s="18" t="s">
        <v>93</v>
      </c>
      <c r="D18" s="19" t="s">
        <v>36</v>
      </c>
      <c r="E18" s="81" t="e">
        <f>#REF!+#REF!+#REF!+#REF!</f>
        <v>#REF!</v>
      </c>
      <c r="F18" s="81" t="e">
        <f>#REF!+#REF!+#REF!+#REF!</f>
        <v>#REF!</v>
      </c>
      <c r="G18" s="81" t="e">
        <f>#REF!+#REF!+#REF!+#REF!</f>
        <v>#REF!</v>
      </c>
      <c r="H18" s="81" t="e">
        <f>#REF!+#REF!+#REF!+#REF!</f>
        <v>#REF!</v>
      </c>
      <c r="I18" s="135" t="e">
        <f>#REF!+#REF!+#REF!+#REF!</f>
        <v>#REF!</v>
      </c>
      <c r="J18" s="134" t="e">
        <f>#REF!+#REF!+#REF!+#REF!</f>
        <v>#REF!</v>
      </c>
      <c r="K18" s="21" t="e">
        <f>#REF!+#REF!+#REF!+#REF!</f>
        <v>#REF!</v>
      </c>
      <c r="L18" s="21" t="e">
        <f>#REF!+#REF!+#REF!+#REF!</f>
        <v>#REF!</v>
      </c>
      <c r="M18" s="21" t="e">
        <f>#REF!+#REF!+#REF!+#REF!</f>
        <v>#REF!</v>
      </c>
      <c r="N18" s="62"/>
    </row>
    <row r="19" spans="3:13" ht="13.5" thickBot="1">
      <c r="C19" s="7" t="s">
        <v>37</v>
      </c>
      <c r="D19" s="8" t="s">
        <v>38</v>
      </c>
      <c r="E19" s="82" t="e">
        <f>E18+E13+E12+E11-E10+E9+E5+E17+E16+E15+E14</f>
        <v>#REF!</v>
      </c>
      <c r="F19" s="82" t="e">
        <f>F18+F13+F12+F11-F10+F9+F5+F17+F16+F15+F14</f>
        <v>#REF!</v>
      </c>
      <c r="G19" s="82" t="e">
        <f>G18+G13+G12+G11-G10+G9+G5+G17+G16+G15+G14</f>
        <v>#REF!</v>
      </c>
      <c r="H19" s="82" t="e">
        <f>H18+H13+H12+H11-H10+H9+H5+H17+H16+H15+H14</f>
        <v>#REF!</v>
      </c>
      <c r="I19" s="136" t="e">
        <f>I18+I13+I12+I11+I10+I9+I5+I17+I16+I15+I14</f>
        <v>#REF!</v>
      </c>
      <c r="J19" s="136" t="e">
        <f>J18+J13+J12+J11+J10+J9+J5+J17+J16+J15+J14</f>
        <v>#REF!</v>
      </c>
      <c r="K19" s="9" t="e">
        <f>K18+K13+K12+K11+K10+K9+K5+K17+K16+K15+K14</f>
        <v>#REF!</v>
      </c>
      <c r="L19" s="9" t="e">
        <f>L18+L13+L12+L11+L10+L9+L5+L17+L16+L15+L14</f>
        <v>#REF!</v>
      </c>
      <c r="M19" s="9" t="e">
        <f>M18+M13+M12+M11+M10+M9+M5+M17+M16+M15+M14</f>
        <v>#REF!</v>
      </c>
    </row>
    <row r="20" spans="3:13" ht="12.75">
      <c r="C20" s="65" t="s">
        <v>70</v>
      </c>
      <c r="D20" s="66"/>
      <c r="E20" s="85" t="e">
        <f>#REF!+#REF!+#REF!+#REF!</f>
        <v>#REF!</v>
      </c>
      <c r="F20" s="85" t="e">
        <f>#REF!+#REF!+#REF!+#REF!</f>
        <v>#REF!</v>
      </c>
      <c r="G20" s="85" t="e">
        <f>#REF!+#REF!+#REF!+#REF!</f>
        <v>#REF!</v>
      </c>
      <c r="H20" s="85" t="e">
        <f>#REF!+#REF!+#REF!+#REF!</f>
        <v>#REF!</v>
      </c>
      <c r="I20" s="85" t="e">
        <f>#REF!+#REF!+#REF!+#REF!</f>
        <v>#REF!</v>
      </c>
      <c r="J20" s="85" t="e">
        <f>#REF!+#REF!+#REF!+#REF!</f>
        <v>#REF!</v>
      </c>
      <c r="K20" s="190" t="e">
        <f>#REF!+#REF!+#REF!+#REF!</f>
        <v>#REF!</v>
      </c>
      <c r="L20" s="190" t="e">
        <f>#REF!+#REF!+#REF!+#REF!</f>
        <v>#REF!</v>
      </c>
      <c r="M20" s="190" t="e">
        <f>#REF!+#REF!+#REF!+#REF!</f>
        <v>#REF!</v>
      </c>
    </row>
    <row r="21" spans="3:13" ht="13.5" thickBot="1">
      <c r="C21" s="67" t="s">
        <v>71</v>
      </c>
      <c r="D21" s="68"/>
      <c r="E21" s="83" t="e">
        <f aca="true" t="shared" si="0" ref="E21:K21">E20-E19</f>
        <v>#REF!</v>
      </c>
      <c r="F21" s="83" t="e">
        <f t="shared" si="0"/>
        <v>#REF!</v>
      </c>
      <c r="G21" s="83" t="e">
        <f t="shared" si="0"/>
        <v>#REF!</v>
      </c>
      <c r="H21" s="83" t="e">
        <f t="shared" si="0"/>
        <v>#REF!</v>
      </c>
      <c r="I21" s="83" t="e">
        <f t="shared" si="0"/>
        <v>#REF!</v>
      </c>
      <c r="J21" s="83" t="e">
        <f t="shared" si="0"/>
        <v>#REF!</v>
      </c>
      <c r="K21" s="193" t="e">
        <f t="shared" si="0"/>
        <v>#REF!</v>
      </c>
      <c r="L21" s="193"/>
      <c r="M21" s="193"/>
    </row>
    <row r="22" spans="3:13" ht="13.5" thickBot="1">
      <c r="C22" s="3"/>
      <c r="D22" s="3"/>
      <c r="E22" s="3"/>
      <c r="F22" s="3"/>
      <c r="G22" s="3"/>
      <c r="H22" s="3"/>
      <c r="I22" s="86"/>
      <c r="J22" s="86"/>
      <c r="K22" s="86"/>
      <c r="L22" s="86"/>
      <c r="M22" s="86"/>
    </row>
    <row r="23" spans="3:13" ht="12.75">
      <c r="C23" s="87" t="s">
        <v>95</v>
      </c>
      <c r="D23" s="88"/>
      <c r="E23" s="88"/>
      <c r="F23" s="88"/>
      <c r="G23" s="88"/>
      <c r="H23" s="88"/>
      <c r="I23" s="89" t="e">
        <f>#REF!+#REF!+#REF!+#REF!</f>
        <v>#REF!</v>
      </c>
      <c r="J23" s="89" t="e">
        <f>#REF!+#REF!+#REF!+#REF!</f>
        <v>#REF!</v>
      </c>
      <c r="K23" s="89" t="e">
        <f>#REF!+#REF!+#REF!+#REF!</f>
        <v>#REF!</v>
      </c>
      <c r="L23" s="89" t="e">
        <f>#REF!+#REF!+#REF!+#REF!</f>
        <v>#REF!</v>
      </c>
      <c r="M23" s="90" t="e">
        <f>#REF!+#REF!+#REF!+#REF!</f>
        <v>#REF!</v>
      </c>
    </row>
    <row r="24" spans="3:13" ht="12.75">
      <c r="C24" s="91" t="s">
        <v>96</v>
      </c>
      <c r="D24" s="5"/>
      <c r="E24" s="5"/>
      <c r="F24" s="5"/>
      <c r="G24" s="5"/>
      <c r="H24" s="5"/>
      <c r="I24" s="92" t="e">
        <f>#REF!+#REF!+#REF!+#REF!</f>
        <v>#REF!</v>
      </c>
      <c r="J24" s="92" t="e">
        <f>#REF!+#REF!+#REF!+#REF!</f>
        <v>#REF!</v>
      </c>
      <c r="K24" s="92" t="e">
        <f>#REF!+#REF!+#REF!+#REF!</f>
        <v>#REF!</v>
      </c>
      <c r="L24" s="92" t="e">
        <f>#REF!+#REF!+#REF!+#REF!</f>
        <v>#REF!</v>
      </c>
      <c r="M24" s="93" t="e">
        <f>#REF!+#REF!+#REF!+#REF!</f>
        <v>#REF!</v>
      </c>
    </row>
    <row r="25" spans="3:13" ht="12.75">
      <c r="C25" s="91" t="s">
        <v>97</v>
      </c>
      <c r="D25" s="5"/>
      <c r="E25" s="5"/>
      <c r="F25" s="5"/>
      <c r="G25" s="5"/>
      <c r="H25" s="5"/>
      <c r="I25" s="92" t="e">
        <f>#REF!+#REF!+#REF!+#REF!</f>
        <v>#REF!</v>
      </c>
      <c r="J25" s="92" t="e">
        <f>#REF!+#REF!+#REF!+#REF!</f>
        <v>#REF!</v>
      </c>
      <c r="K25" s="92" t="e">
        <f>#REF!+#REF!+#REF!+#REF!</f>
        <v>#REF!</v>
      </c>
      <c r="L25" s="92" t="e">
        <f>#REF!+#REF!+#REF!+#REF!</f>
        <v>#REF!</v>
      </c>
      <c r="M25" s="93" t="e">
        <f>#REF!+#REF!+#REF!+#REF!</f>
        <v>#REF!</v>
      </c>
    </row>
    <row r="26" spans="3:13" ht="12.75">
      <c r="C26" s="91" t="s">
        <v>98</v>
      </c>
      <c r="D26" s="5"/>
      <c r="E26" s="5"/>
      <c r="F26" s="5"/>
      <c r="G26" s="5"/>
      <c r="H26" s="5"/>
      <c r="I26" s="92" t="e">
        <f>#REF!+#REF!+#REF!+#REF!</f>
        <v>#REF!</v>
      </c>
      <c r="J26" s="92" t="e">
        <f>#REF!+#REF!+#REF!+#REF!</f>
        <v>#REF!</v>
      </c>
      <c r="K26" s="92" t="e">
        <f>#REF!+#REF!+#REF!+#REF!</f>
        <v>#REF!</v>
      </c>
      <c r="L26" s="92" t="e">
        <f>#REF!+#REF!+#REF!+#REF!</f>
        <v>#REF!</v>
      </c>
      <c r="M26" s="93" t="e">
        <f>#REF!+#REF!+#REF!+#REF!</f>
        <v>#REF!</v>
      </c>
    </row>
    <row r="27" spans="3:13" ht="12.75">
      <c r="C27" s="91" t="s">
        <v>99</v>
      </c>
      <c r="D27" s="5"/>
      <c r="E27" s="5"/>
      <c r="F27" s="5"/>
      <c r="G27" s="5"/>
      <c r="H27" s="5"/>
      <c r="I27" s="92" t="e">
        <f>#REF!+#REF!+#REF!+#REF!</f>
        <v>#REF!</v>
      </c>
      <c r="J27" s="92" t="e">
        <f>#REF!+#REF!+#REF!+#REF!</f>
        <v>#REF!</v>
      </c>
      <c r="K27" s="92" t="e">
        <f>#REF!+#REF!+#REF!+#REF!</f>
        <v>#REF!</v>
      </c>
      <c r="L27" s="92" t="e">
        <f>#REF!+#REF!+#REF!+#REF!</f>
        <v>#REF!</v>
      </c>
      <c r="M27" s="93" t="e">
        <f>#REF!+#REF!+#REF!+#REF!</f>
        <v>#REF!</v>
      </c>
    </row>
    <row r="28" spans="3:13" ht="12.75">
      <c r="C28" s="91" t="s">
        <v>100</v>
      </c>
      <c r="D28" s="5"/>
      <c r="E28" s="5"/>
      <c r="F28" s="5">
        <f>1195.3+13.4+164.9+4.4</f>
        <v>1378.0000000000002</v>
      </c>
      <c r="G28" s="5"/>
      <c r="H28" s="5"/>
      <c r="I28" s="92" t="e">
        <f>#REF!+#REF!+#REF!+#REF!</f>
        <v>#REF!</v>
      </c>
      <c r="J28" s="92" t="e">
        <f>#REF!+#REF!+#REF!+#REF!</f>
        <v>#REF!</v>
      </c>
      <c r="K28" s="92" t="e">
        <f>#REF!+#REF!+#REF!+#REF!</f>
        <v>#REF!</v>
      </c>
      <c r="L28" s="92" t="e">
        <f>#REF!+#REF!+#REF!+#REF!</f>
        <v>#REF!</v>
      </c>
      <c r="M28" s="93" t="e">
        <f>#REF!+#REF!+#REF!+#REF!</f>
        <v>#REF!</v>
      </c>
    </row>
    <row r="29" spans="3:13" ht="12.75">
      <c r="C29" s="91" t="s">
        <v>101</v>
      </c>
      <c r="D29" s="5"/>
      <c r="E29" s="5"/>
      <c r="F29" s="5"/>
      <c r="G29" s="5"/>
      <c r="H29" s="5"/>
      <c r="I29" s="92" t="e">
        <f>#REF!+#REF!+#REF!+#REF!</f>
        <v>#REF!</v>
      </c>
      <c r="J29" s="92" t="e">
        <f>#REF!+#REF!+#REF!+#REF!</f>
        <v>#REF!</v>
      </c>
      <c r="K29" s="92" t="e">
        <f>#REF!+#REF!+#REF!+#REF!</f>
        <v>#REF!</v>
      </c>
      <c r="L29" s="92" t="e">
        <f>#REF!+#REF!+#REF!+#REF!</f>
        <v>#REF!</v>
      </c>
      <c r="M29" s="93" t="e">
        <f>#REF!+#REF!+#REF!+#REF!</f>
        <v>#REF!</v>
      </c>
    </row>
    <row r="30" spans="3:13" ht="12.75">
      <c r="C30" s="91" t="s">
        <v>102</v>
      </c>
      <c r="D30" s="73"/>
      <c r="E30" s="73"/>
      <c r="F30" s="73"/>
      <c r="G30" s="73"/>
      <c r="H30" s="73"/>
      <c r="I30" s="92" t="e">
        <f>#REF!+#REF!+#REF!+#REF!</f>
        <v>#REF!</v>
      </c>
      <c r="J30" s="92" t="e">
        <f>#REF!+#REF!+#REF!+#REF!</f>
        <v>#REF!</v>
      </c>
      <c r="K30" s="92" t="e">
        <f>#REF!+#REF!+#REF!+#REF!</f>
        <v>#REF!</v>
      </c>
      <c r="L30" s="92" t="e">
        <f>#REF!+#REF!+#REF!+#REF!</f>
        <v>#REF!</v>
      </c>
      <c r="M30" s="93" t="e">
        <f>#REF!+#REF!+#REF!+#REF!</f>
        <v>#REF!</v>
      </c>
    </row>
    <row r="31" spans="3:13" ht="12.75">
      <c r="C31" s="91" t="s">
        <v>103</v>
      </c>
      <c r="D31" s="73"/>
      <c r="E31" s="73"/>
      <c r="F31" s="73"/>
      <c r="G31" s="73"/>
      <c r="H31" s="73"/>
      <c r="I31" s="92" t="e">
        <f>#REF!+#REF!+#REF!+#REF!</f>
        <v>#REF!</v>
      </c>
      <c r="J31" s="92" t="e">
        <f>#REF!+#REF!+#REF!+#REF!</f>
        <v>#REF!</v>
      </c>
      <c r="K31" s="92" t="e">
        <f>#REF!+#REF!+#REF!+#REF!</f>
        <v>#REF!</v>
      </c>
      <c r="L31" s="92" t="e">
        <f>#REF!+#REF!+#REF!+#REF!</f>
        <v>#REF!</v>
      </c>
      <c r="M31" s="93" t="e">
        <f>#REF!+#REF!+#REF!+#REF!</f>
        <v>#REF!</v>
      </c>
    </row>
    <row r="32" spans="3:13" ht="12.75">
      <c r="C32" s="91" t="s">
        <v>104</v>
      </c>
      <c r="D32" s="73"/>
      <c r="E32" s="73"/>
      <c r="F32" s="73"/>
      <c r="G32" s="73"/>
      <c r="H32" s="73"/>
      <c r="I32" s="92" t="e">
        <f>#REF!+#REF!+#REF!+#REF!</f>
        <v>#REF!</v>
      </c>
      <c r="J32" s="92" t="e">
        <f>#REF!+#REF!+#REF!+#REF!</f>
        <v>#REF!</v>
      </c>
      <c r="K32" s="92" t="e">
        <f>#REF!+#REF!+#REF!+#REF!</f>
        <v>#REF!</v>
      </c>
      <c r="L32" s="92" t="e">
        <f>#REF!+#REF!+#REF!+#REF!</f>
        <v>#REF!</v>
      </c>
      <c r="M32" s="93" t="e">
        <f>#REF!+#REF!+#REF!+#REF!</f>
        <v>#REF!</v>
      </c>
    </row>
    <row r="33" spans="3:13" ht="12.75">
      <c r="C33" s="91" t="s">
        <v>105</v>
      </c>
      <c r="D33" s="73"/>
      <c r="E33" s="73"/>
      <c r="F33" s="73"/>
      <c r="G33" s="73"/>
      <c r="H33" s="73"/>
      <c r="I33" s="92" t="e">
        <f>#REF!+#REF!+#REF!+#REF!</f>
        <v>#REF!</v>
      </c>
      <c r="J33" s="92" t="e">
        <f>#REF!+#REF!+#REF!+#REF!</f>
        <v>#REF!</v>
      </c>
      <c r="K33" s="92" t="e">
        <f>#REF!+#REF!+#REF!+#REF!</f>
        <v>#REF!</v>
      </c>
      <c r="L33" s="92" t="e">
        <f>#REF!+#REF!+#REF!+#REF!</f>
        <v>#REF!</v>
      </c>
      <c r="M33" s="93" t="e">
        <f>#REF!+#REF!+#REF!+#REF!</f>
        <v>#REF!</v>
      </c>
    </row>
    <row r="34" spans="3:13" ht="12.75">
      <c r="C34" s="91" t="s">
        <v>106</v>
      </c>
      <c r="D34" s="73"/>
      <c r="E34" s="73"/>
      <c r="F34" s="73"/>
      <c r="G34" s="73"/>
      <c r="H34" s="73"/>
      <c r="I34" s="92" t="e">
        <f>#REF!+#REF!+#REF!+#REF!</f>
        <v>#REF!</v>
      </c>
      <c r="J34" s="92" t="e">
        <f>#REF!+#REF!+#REF!+#REF!</f>
        <v>#REF!</v>
      </c>
      <c r="K34" s="92" t="e">
        <f>#REF!+#REF!+#REF!+#REF!</f>
        <v>#REF!</v>
      </c>
      <c r="L34" s="92" t="e">
        <f>#REF!+#REF!+#REF!+#REF!</f>
        <v>#REF!</v>
      </c>
      <c r="M34" s="93" t="e">
        <f>#REF!+#REF!+#REF!+#REF!</f>
        <v>#REF!</v>
      </c>
    </row>
    <row r="35" spans="3:13" ht="12.75">
      <c r="C35" s="91" t="s">
        <v>107</v>
      </c>
      <c r="D35" s="73"/>
      <c r="E35" s="73"/>
      <c r="F35" s="73"/>
      <c r="G35" s="73"/>
      <c r="H35" s="73"/>
      <c r="I35" s="92" t="e">
        <f>#REF!+#REF!+#REF!+#REF!</f>
        <v>#REF!</v>
      </c>
      <c r="J35" s="92" t="e">
        <f>#REF!+#REF!+#REF!+#REF!</f>
        <v>#REF!</v>
      </c>
      <c r="K35" s="92" t="e">
        <f>#REF!+#REF!+#REF!+#REF!</f>
        <v>#REF!</v>
      </c>
      <c r="L35" s="92" t="e">
        <f>#REF!+#REF!+#REF!+#REF!</f>
        <v>#REF!</v>
      </c>
      <c r="M35" s="93" t="e">
        <f>#REF!+#REF!+#REF!+#REF!</f>
        <v>#REF!</v>
      </c>
    </row>
    <row r="36" spans="3:13" ht="12.75">
      <c r="C36" s="91" t="s">
        <v>108</v>
      </c>
      <c r="D36" s="73"/>
      <c r="E36" s="73"/>
      <c r="F36" s="73"/>
      <c r="G36" s="73"/>
      <c r="H36" s="73"/>
      <c r="I36" s="92" t="e">
        <f>#REF!+#REF!+#REF!+#REF!</f>
        <v>#REF!</v>
      </c>
      <c r="J36" s="92" t="e">
        <f>#REF!+#REF!+#REF!+#REF!</f>
        <v>#REF!</v>
      </c>
      <c r="K36" s="92" t="e">
        <f>#REF!+#REF!+#REF!+#REF!</f>
        <v>#REF!</v>
      </c>
      <c r="L36" s="92" t="e">
        <f>#REF!+#REF!+#REF!+#REF!</f>
        <v>#REF!</v>
      </c>
      <c r="M36" s="93" t="e">
        <f>#REF!+#REF!+#REF!+#REF!</f>
        <v>#REF!</v>
      </c>
    </row>
    <row r="37" spans="3:13" ht="12.75">
      <c r="C37" s="91" t="s">
        <v>109</v>
      </c>
      <c r="D37" s="73"/>
      <c r="E37" s="73"/>
      <c r="F37" s="73"/>
      <c r="G37" s="73"/>
      <c r="H37" s="73"/>
      <c r="I37" s="92" t="e">
        <f>#REF!+#REF!+#REF!+#REF!</f>
        <v>#REF!</v>
      </c>
      <c r="J37" s="92" t="e">
        <f>#REF!+#REF!+#REF!+#REF!</f>
        <v>#REF!</v>
      </c>
      <c r="K37" s="92" t="e">
        <f>#REF!+#REF!+#REF!+#REF!</f>
        <v>#REF!</v>
      </c>
      <c r="L37" s="92" t="e">
        <f>#REF!+#REF!+#REF!+#REF!</f>
        <v>#REF!</v>
      </c>
      <c r="M37" s="93" t="e">
        <f>#REF!+#REF!+#REF!+#REF!</f>
        <v>#REF!</v>
      </c>
    </row>
    <row r="38" spans="3:13" ht="12.75">
      <c r="C38" s="91"/>
      <c r="D38" s="73"/>
      <c r="E38" s="73"/>
      <c r="F38" s="73"/>
      <c r="G38" s="73"/>
      <c r="H38" s="73"/>
      <c r="I38" s="92"/>
      <c r="J38" s="92"/>
      <c r="K38" s="92"/>
      <c r="L38" s="92"/>
      <c r="M38" s="93"/>
    </row>
    <row r="39" spans="3:13" ht="13.5" thickBot="1">
      <c r="C39" s="94" t="s">
        <v>177</v>
      </c>
      <c r="D39" s="68"/>
      <c r="E39" s="68"/>
      <c r="F39" s="68"/>
      <c r="G39" s="68"/>
      <c r="H39" s="68"/>
      <c r="I39" s="95" t="e">
        <f>#REF!+#REF!+#REF!+#REF!</f>
        <v>#REF!</v>
      </c>
      <c r="J39" s="95" t="e">
        <f>#REF!+#REF!+#REF!+#REF!</f>
        <v>#REF!</v>
      </c>
      <c r="K39" s="95" t="e">
        <f>#REF!+#REF!+#REF!+#REF!</f>
        <v>#REF!</v>
      </c>
      <c r="L39" s="95" t="e">
        <f>#REF!+#REF!+#REF!+#REF!</f>
        <v>#REF!</v>
      </c>
      <c r="M39" s="96" t="e">
        <f>#REF!+#REF!+#REF!+#REF!</f>
        <v>#REF!</v>
      </c>
    </row>
    <row r="40" spans="9:10" ht="12.75">
      <c r="I40" s="1"/>
      <c r="J40" s="62"/>
    </row>
    <row r="41" spans="9:10" ht="12.75">
      <c r="I41" s="1"/>
      <c r="J41" s="62"/>
    </row>
    <row r="42" spans="2:10" ht="12.75">
      <c r="B42" s="2"/>
      <c r="C42" s="2"/>
      <c r="D42" s="2"/>
      <c r="I42" s="1"/>
      <c r="J42" s="62"/>
    </row>
    <row r="49" spans="2:10" ht="14.25">
      <c r="B49" s="110"/>
      <c r="C49" s="110" t="s">
        <v>174</v>
      </c>
      <c r="D49" s="194" t="s">
        <v>118</v>
      </c>
      <c r="E49" s="106" t="s">
        <v>74</v>
      </c>
      <c r="F49" s="106" t="str">
        <f>LEFT(E49,4)+1&amp;"/"&amp;TEXT(RIGHT(E49,2)+1,"00")</f>
        <v>2005/06</v>
      </c>
      <c r="G49" s="106" t="str">
        <f>LEFT(F49,4)+1&amp;"/"&amp;TEXT(RIGHT(F49,2)+1,"00")</f>
        <v>2006/07</v>
      </c>
      <c r="H49" s="106" t="str">
        <f>LEFT(G49,4)+1&amp;"/"&amp;TEXT(RIGHT(G49,2)+1,"00")</f>
        <v>2007/08</v>
      </c>
      <c r="I49" s="106" t="str">
        <f>LEFT(H49,4)+1&amp;"/"&amp;TEXT(RIGHT(H49,2)+1,"00")</f>
        <v>2008/09</v>
      </c>
      <c r="J49" s="106" t="str">
        <f>LEFT(I49,4)+1&amp;"/"&amp;TEXT(RIGHT(I49,2)+1,"00")</f>
        <v>2009/10</v>
      </c>
    </row>
    <row r="50" spans="2:10" ht="14.25">
      <c r="B50" s="110"/>
      <c r="C50" s="110"/>
      <c r="D50" s="110"/>
      <c r="E50" s="110"/>
      <c r="F50" s="110"/>
      <c r="H50" s="111"/>
      <c r="I50" s="111"/>
      <c r="J50" s="111"/>
    </row>
    <row r="51" spans="2:10" ht="14.25">
      <c r="B51" s="112" t="s">
        <v>81</v>
      </c>
      <c r="C51" s="112" t="s">
        <v>127</v>
      </c>
      <c r="D51" s="113" t="s">
        <v>48</v>
      </c>
      <c r="E51" s="115" t="e">
        <f>ROUND(#REF!+#REF!+#REF!+#REF!,6)</f>
        <v>#REF!</v>
      </c>
      <c r="F51" s="115" t="e">
        <f>ROUND(#REF!+#REF!+#REF!+#REF!,6)</f>
        <v>#REF!</v>
      </c>
      <c r="G51" s="115" t="e">
        <f>ROUND(#REF!+#REF!+#REF!+#REF!,6)</f>
        <v>#REF!</v>
      </c>
      <c r="H51" s="115" t="e">
        <f>ROUND(#REF!+#REF!+#REF!+#REF!,6)</f>
        <v>#REF!</v>
      </c>
      <c r="I51" s="115" t="e">
        <f>ROUND(#REF!+#REF!+#REF!+#REF!,6)</f>
        <v>#REF!</v>
      </c>
      <c r="J51" s="115" t="e">
        <f>ROUND(#REF!+#REF!+#REF!+#REF!,6)</f>
        <v>#REF!</v>
      </c>
    </row>
    <row r="52" spans="2:10" ht="14.25">
      <c r="B52" s="112" t="s">
        <v>13</v>
      </c>
      <c r="C52" s="112" t="s">
        <v>126</v>
      </c>
      <c r="D52" s="113" t="s">
        <v>48</v>
      </c>
      <c r="E52" s="115" t="e">
        <f>ROUND(#REF!+#REF!+#REF!+#REF!,6)</f>
        <v>#REF!</v>
      </c>
      <c r="F52" s="115" t="e">
        <f>ROUND(#REF!+#REF!+#REF!+#REF!,6)</f>
        <v>#REF!</v>
      </c>
      <c r="G52" s="115" t="e">
        <f>ROUND(#REF!+#REF!+#REF!+#REF!,6)</f>
        <v>#REF!</v>
      </c>
      <c r="H52" s="115" t="e">
        <f>ROUND(#REF!+#REF!+#REF!+#REF!,6)</f>
        <v>#REF!</v>
      </c>
      <c r="I52" s="115" t="e">
        <f>ROUND(#REF!+#REF!+#REF!+#REF!,6)</f>
        <v>#REF!</v>
      </c>
      <c r="J52" s="115" t="e">
        <f>ROUND(#REF!+#REF!+#REF!+#REF!,6)</f>
        <v>#REF!</v>
      </c>
    </row>
    <row r="53" spans="2:10" ht="14.25">
      <c r="B53" s="112" t="s">
        <v>22</v>
      </c>
      <c r="C53" s="112" t="s">
        <v>121</v>
      </c>
      <c r="D53" s="113" t="s">
        <v>48</v>
      </c>
      <c r="E53" s="116"/>
      <c r="F53" s="115" t="e">
        <f>ROUND(#REF!+#REF!+#REF!+#REF!,6)</f>
        <v>#REF!</v>
      </c>
      <c r="G53" s="115" t="e">
        <f>ROUND(#REF!+#REF!+#REF!+#REF!,6)</f>
        <v>#REF!</v>
      </c>
      <c r="H53" s="115" t="e">
        <f>ROUND(#REF!+#REF!+#REF!+#REF!,6)</f>
        <v>#REF!</v>
      </c>
      <c r="I53" s="115" t="e">
        <f>ROUND(#REF!+#REF!+#REF!+#REF!,6)</f>
        <v>#REF!</v>
      </c>
      <c r="J53" s="115" t="e">
        <f>ROUND(#REF!+#REF!+#REF!+#REF!,6)</f>
        <v>#REF!</v>
      </c>
    </row>
    <row r="54" spans="2:10" ht="14.25">
      <c r="B54" s="112" t="s">
        <v>25</v>
      </c>
      <c r="C54" s="112" t="s">
        <v>124</v>
      </c>
      <c r="D54" s="113" t="s">
        <v>48</v>
      </c>
      <c r="E54" s="116"/>
      <c r="F54" s="116"/>
      <c r="G54" s="117"/>
      <c r="H54" s="115" t="e">
        <f>ROUND(#REF!+#REF!+#REF!+#REF!,6)</f>
        <v>#REF!</v>
      </c>
      <c r="I54" s="115" t="e">
        <f>ROUND(#REF!+#REF!+#REF!+#REF!,6)</f>
        <v>#REF!</v>
      </c>
      <c r="J54" s="115" t="e">
        <f>ROUND(#REF!+#REF!+#REF!+#REF!,6)</f>
        <v>#REF!</v>
      </c>
    </row>
    <row r="55" spans="2:10" ht="14.25">
      <c r="B55" s="112" t="s">
        <v>82</v>
      </c>
      <c r="C55" s="112" t="s">
        <v>129</v>
      </c>
      <c r="D55" s="113" t="s">
        <v>48</v>
      </c>
      <c r="E55" s="115" t="e">
        <f>ROUND(#REF!+#REF!+#REF!+#REF!,6)</f>
        <v>#REF!</v>
      </c>
      <c r="F55" s="115" t="e">
        <f>ROUND(#REF!+#REF!+#REF!+#REF!,6)</f>
        <v>#REF!</v>
      </c>
      <c r="G55" s="115" t="e">
        <f>ROUND(#REF!+#REF!+#REF!+#REF!,6)</f>
        <v>#REF!</v>
      </c>
      <c r="H55" s="115" t="e">
        <f>ROUND(#REF!+#REF!+#REF!+#REF!,6)</f>
        <v>#REF!</v>
      </c>
      <c r="I55" s="118"/>
      <c r="J55" s="118"/>
    </row>
    <row r="56" spans="2:10" ht="14.25">
      <c r="B56" s="112" t="s">
        <v>21</v>
      </c>
      <c r="C56" s="112" t="s">
        <v>130</v>
      </c>
      <c r="D56" s="113" t="s">
        <v>48</v>
      </c>
      <c r="E56" s="116"/>
      <c r="F56" s="116"/>
      <c r="G56" s="117"/>
      <c r="H56" s="118"/>
      <c r="I56" s="115" t="e">
        <f>ROUND(#REF!+#REF!+#REF!+#REF!,6)</f>
        <v>#REF!</v>
      </c>
      <c r="J56" s="115" t="e">
        <f>ROUND(#REF!+#REF!+#REF!+#REF!,6)</f>
        <v>#REF!</v>
      </c>
    </row>
    <row r="57" spans="2:10" ht="14.25">
      <c r="B57" s="110" t="s">
        <v>23</v>
      </c>
      <c r="C57" s="110" t="s">
        <v>125</v>
      </c>
      <c r="D57" s="113" t="s">
        <v>48</v>
      </c>
      <c r="E57" s="116"/>
      <c r="F57" s="116"/>
      <c r="G57" s="117"/>
      <c r="H57" s="115" t="e">
        <f>ROUND(#REF!+#REF!+#REF!+#REF!,6)</f>
        <v>#REF!</v>
      </c>
      <c r="I57" s="115" t="e">
        <f>ROUND(#REF!+#REF!+#REF!+#REF!,6)</f>
        <v>#REF!</v>
      </c>
      <c r="J57" s="115" t="e">
        <f>ROUND(#REF!+#REF!+#REF!+#REF!,6)</f>
        <v>#REF!</v>
      </c>
    </row>
    <row r="58" spans="2:10" ht="14.25">
      <c r="B58" s="110" t="s">
        <v>31</v>
      </c>
      <c r="C58" s="110" t="s">
        <v>131</v>
      </c>
      <c r="D58" s="113" t="s">
        <v>48</v>
      </c>
      <c r="E58" s="116"/>
      <c r="F58" s="116"/>
      <c r="G58" s="117"/>
      <c r="H58" s="119"/>
      <c r="I58" s="115" t="e">
        <f>ROUND(#REF!+#REF!+#REF!+#REF!,6)</f>
        <v>#REF!</v>
      </c>
      <c r="J58" s="115" t="e">
        <f>ROUND(#REF!+#REF!+#REF!+#REF!,6)</f>
        <v>#REF!</v>
      </c>
    </row>
    <row r="59" spans="2:10" ht="14.25">
      <c r="B59" s="110" t="s">
        <v>26</v>
      </c>
      <c r="C59" s="110" t="s">
        <v>134</v>
      </c>
      <c r="D59" s="113" t="s">
        <v>48</v>
      </c>
      <c r="E59" s="116"/>
      <c r="F59" s="116"/>
      <c r="G59" s="117"/>
      <c r="H59" s="119"/>
      <c r="I59" s="119"/>
      <c r="J59" s="119"/>
    </row>
    <row r="60" spans="2:10" ht="14.25">
      <c r="B60" s="110" t="s">
        <v>29</v>
      </c>
      <c r="C60" s="110" t="s">
        <v>132</v>
      </c>
      <c r="D60" s="113" t="s">
        <v>48</v>
      </c>
      <c r="E60" s="116"/>
      <c r="F60" s="116"/>
      <c r="G60" s="117"/>
      <c r="H60" s="119"/>
      <c r="I60" s="115" t="e">
        <f>ROUND(#REF!+#REF!+#REF!+#REF!,6)</f>
        <v>#REF!</v>
      </c>
      <c r="J60" s="115" t="e">
        <f>ROUND(#REF!+#REF!+#REF!+#REF!,6)</f>
        <v>#REF!</v>
      </c>
    </row>
    <row r="61" spans="2:10" ht="14.25">
      <c r="B61" s="110" t="s">
        <v>35</v>
      </c>
      <c r="C61" s="110" t="s">
        <v>133</v>
      </c>
      <c r="D61" s="113" t="s">
        <v>48</v>
      </c>
      <c r="E61" s="116"/>
      <c r="F61" s="116"/>
      <c r="G61" s="117"/>
      <c r="H61" s="119"/>
      <c r="I61" s="115" t="e">
        <f>ROUND(#REF!+#REF!+#REF!+#REF!,6)</f>
        <v>#REF!</v>
      </c>
      <c r="J61" s="115" t="e">
        <f>ROUND(#REF!+#REF!+#REF!+#REF!,6)</f>
        <v>#REF!</v>
      </c>
    </row>
    <row r="62" spans="2:10" ht="14.25">
      <c r="B62" s="112" t="s">
        <v>36</v>
      </c>
      <c r="C62" s="112" t="s">
        <v>120</v>
      </c>
      <c r="D62" s="113" t="s">
        <v>48</v>
      </c>
      <c r="E62" s="115" t="e">
        <f>ROUND(#REF!+#REF!+#REF!+#REF!,6)</f>
        <v>#REF!</v>
      </c>
      <c r="F62" s="115" t="e">
        <f>ROUND(#REF!+#REF!+#REF!+#REF!,6)</f>
        <v>#REF!</v>
      </c>
      <c r="G62" s="115" t="e">
        <f>ROUND(#REF!+#REF!+#REF!+#REF!,6)</f>
        <v>#REF!</v>
      </c>
      <c r="H62" s="115" t="e">
        <f>ROUND(#REF!+#REF!+#REF!+#REF!,6)</f>
        <v>#REF!</v>
      </c>
      <c r="I62" s="115" t="e">
        <f>ROUND(#REF!+#REF!+#REF!+#REF!,6)</f>
        <v>#REF!</v>
      </c>
      <c r="J62" s="115" t="e">
        <f>ROUND(#REF!+#REF!+#REF!+#REF!,6)</f>
        <v>#REF!</v>
      </c>
    </row>
    <row r="63" spans="2:10" ht="14.25">
      <c r="B63" s="103"/>
      <c r="C63" s="103"/>
      <c r="D63" s="114"/>
      <c r="E63" s="120"/>
      <c r="F63" s="125"/>
      <c r="G63" s="125"/>
      <c r="H63" s="125"/>
      <c r="I63" s="125"/>
      <c r="J63" s="125"/>
    </row>
    <row r="64" spans="2:10" ht="14.25">
      <c r="B64" s="110" t="s">
        <v>38</v>
      </c>
      <c r="C64" s="110" t="s">
        <v>122</v>
      </c>
      <c r="D64" s="113" t="s">
        <v>48</v>
      </c>
      <c r="E64" s="192" t="e">
        <f>E51+E52+E53+E54-E55+E57-E62</f>
        <v>#REF!</v>
      </c>
      <c r="F64" s="192" t="e">
        <f>F51+F52+F53+F54-F55+F57-F62</f>
        <v>#REF!</v>
      </c>
      <c r="G64" s="192" t="e">
        <f>G51+G52+G53+G54-G55+G57-G62</f>
        <v>#REF!</v>
      </c>
      <c r="H64" s="192" t="e">
        <f>H51+H52+H53+H54-H55+H57-H62</f>
        <v>#REF!</v>
      </c>
      <c r="I64" s="192" t="e">
        <f>I51+I52+I53+I54+I56+I58+I60+I61+I57-I62</f>
        <v>#REF!</v>
      </c>
      <c r="J64" s="192" t="e">
        <f>J51+J52+J53+J54+J56+J58+J60+J61+J57-J62</f>
        <v>#REF!</v>
      </c>
    </row>
    <row r="65" spans="2:10" ht="14.25">
      <c r="B65" s="110" t="s">
        <v>128</v>
      </c>
      <c r="C65" s="110" t="s">
        <v>119</v>
      </c>
      <c r="D65" s="113" t="s">
        <v>48</v>
      </c>
      <c r="E65" s="115" t="e">
        <f aca="true" t="shared" si="1" ref="E65:J65">ROUND(E20/1000000,6)</f>
        <v>#REF!</v>
      </c>
      <c r="F65" s="115" t="e">
        <f t="shared" si="1"/>
        <v>#REF!</v>
      </c>
      <c r="G65" s="115" t="e">
        <f t="shared" si="1"/>
        <v>#REF!</v>
      </c>
      <c r="H65" s="115" t="e">
        <f t="shared" si="1"/>
        <v>#REF!</v>
      </c>
      <c r="I65" s="115" t="e">
        <f t="shared" si="1"/>
        <v>#REF!</v>
      </c>
      <c r="J65" s="115" t="e">
        <f t="shared" si="1"/>
        <v>#REF!</v>
      </c>
    </row>
    <row r="66" spans="2:10" ht="14.25">
      <c r="B66" s="110"/>
      <c r="C66" s="110" t="s">
        <v>123</v>
      </c>
      <c r="D66" s="113" t="s">
        <v>48</v>
      </c>
      <c r="E66" s="115" t="e">
        <f>ROUND(#REF!+#REF!+#REF!+#REF!,6)</f>
        <v>#REF!</v>
      </c>
      <c r="F66" s="115" t="e">
        <f>ROUND(#REF!+#REF!+#REF!+#REF!,6)</f>
        <v>#REF!</v>
      </c>
      <c r="G66" s="115" t="e">
        <f>ROUND(#REF!+#REF!+#REF!+#REF!,6)</f>
        <v>#REF!</v>
      </c>
      <c r="H66" s="115" t="e">
        <f>ROUND(#REF!+#REF!+#REF!+#REF!,6)</f>
        <v>#REF!</v>
      </c>
      <c r="I66" s="115" t="e">
        <f>ROUND(#REF!+#REF!+#REF!+#REF!,6)</f>
        <v>#REF!</v>
      </c>
      <c r="J66" s="115" t="e">
        <f>ROUND(#REF!+#REF!+#REF!+#REF!,6)</f>
        <v>#REF!</v>
      </c>
    </row>
    <row r="67" spans="2:9" ht="14.25">
      <c r="B67" s="103"/>
      <c r="C67" s="103"/>
      <c r="D67" s="114"/>
      <c r="E67" s="122"/>
      <c r="F67" s="122"/>
      <c r="G67" s="122"/>
      <c r="H67" s="122"/>
      <c r="I67" s="122"/>
    </row>
    <row r="71" spans="2:9" ht="14.25" hidden="1">
      <c r="B71" s="110"/>
      <c r="C71" s="110" t="s">
        <v>173</v>
      </c>
      <c r="D71" s="104" t="s">
        <v>118</v>
      </c>
      <c r="E71" s="105" t="s">
        <v>74</v>
      </c>
      <c r="F71" s="106" t="s">
        <v>75</v>
      </c>
      <c r="G71" s="107" t="s">
        <v>76</v>
      </c>
      <c r="H71" s="108" t="s">
        <v>63</v>
      </c>
      <c r="I71" s="109" t="s">
        <v>77</v>
      </c>
    </row>
    <row r="72" spans="2:9" ht="14.25" hidden="1">
      <c r="B72" s="110"/>
      <c r="C72" s="110"/>
      <c r="D72" s="110"/>
      <c r="E72" s="110"/>
      <c r="F72" s="110"/>
      <c r="H72" s="111"/>
      <c r="I72" s="111"/>
    </row>
    <row r="73" spans="2:9" ht="14.25" hidden="1">
      <c r="B73" s="112" t="s">
        <v>81</v>
      </c>
      <c r="C73" s="112" t="s">
        <v>127</v>
      </c>
      <c r="D73" s="113" t="s">
        <v>48</v>
      </c>
      <c r="E73" s="115" t="e">
        <f>ROUND(#REF!+#REF!+#REF!+#REF!,6)</f>
        <v>#REF!</v>
      </c>
      <c r="F73" s="115" t="e">
        <f>ROUND(#REF!+#REF!+#REF!+#REF!,6)</f>
        <v>#REF!</v>
      </c>
      <c r="G73" s="115" t="e">
        <f>ROUND(#REF!+#REF!+#REF!+#REF!,6)</f>
        <v>#REF!</v>
      </c>
      <c r="H73" s="115" t="e">
        <f>ROUND(#REF!+#REF!+#REF!+#REF!,6)</f>
        <v>#REF!</v>
      </c>
      <c r="I73" s="115" t="e">
        <f>ROUND(#REF!+#REF!+#REF!+#REF!,6)</f>
        <v>#REF!</v>
      </c>
    </row>
    <row r="74" spans="2:9" ht="14.25" hidden="1">
      <c r="B74" s="112" t="s">
        <v>13</v>
      </c>
      <c r="C74" s="112" t="s">
        <v>126</v>
      </c>
      <c r="D74" s="113" t="s">
        <v>48</v>
      </c>
      <c r="E74" s="115" t="e">
        <f>ROUND(#REF!+#REF!+#REF!+#REF!,6)</f>
        <v>#REF!</v>
      </c>
      <c r="F74" s="115" t="e">
        <f>ROUND(#REF!+#REF!+#REF!+#REF!,6)</f>
        <v>#REF!</v>
      </c>
      <c r="G74" s="115" t="e">
        <f>ROUND(#REF!+#REF!+#REF!+#REF!,6)</f>
        <v>#REF!</v>
      </c>
      <c r="H74" s="115" t="e">
        <f>ROUND(#REF!+#REF!+#REF!+#REF!,6)</f>
        <v>#REF!</v>
      </c>
      <c r="I74" s="115" t="e">
        <f>ROUND(#REF!+#REF!+#REF!+#REF!,6)</f>
        <v>#REF!</v>
      </c>
    </row>
    <row r="75" spans="2:9" ht="14.25" hidden="1">
      <c r="B75" s="112" t="s">
        <v>22</v>
      </c>
      <c r="C75" s="112" t="s">
        <v>121</v>
      </c>
      <c r="D75" s="113" t="s">
        <v>48</v>
      </c>
      <c r="E75" s="116"/>
      <c r="F75" s="115" t="e">
        <f>ROUND(#REF!+#REF!+#REF!+#REF!,6)</f>
        <v>#REF!</v>
      </c>
      <c r="G75" s="115" t="e">
        <f>ROUND(#REF!+#REF!+#REF!+#REF!,6)</f>
        <v>#REF!</v>
      </c>
      <c r="H75" s="115" t="e">
        <f>ROUND(#REF!+#REF!+#REF!+#REF!,6)</f>
        <v>#REF!</v>
      </c>
      <c r="I75" s="115" t="e">
        <f>ROUND(#REF!+#REF!+#REF!+#REF!,6)</f>
        <v>#REF!</v>
      </c>
    </row>
    <row r="76" spans="2:9" ht="14.25" hidden="1">
      <c r="B76" s="112" t="s">
        <v>25</v>
      </c>
      <c r="C76" s="112" t="s">
        <v>124</v>
      </c>
      <c r="D76" s="113" t="s">
        <v>48</v>
      </c>
      <c r="E76" s="116"/>
      <c r="F76" s="116"/>
      <c r="G76" s="117"/>
      <c r="H76" s="115" t="e">
        <f>ROUND(#REF!+#REF!+#REF!+#REF!,6)</f>
        <v>#REF!</v>
      </c>
      <c r="I76" s="115" t="e">
        <f>ROUND(#REF!+#REF!+#REF!+#REF!,6)</f>
        <v>#REF!</v>
      </c>
    </row>
    <row r="77" spans="2:9" ht="14.25" hidden="1">
      <c r="B77" s="112" t="s">
        <v>82</v>
      </c>
      <c r="C77" s="112" t="s">
        <v>129</v>
      </c>
      <c r="D77" s="113" t="s">
        <v>48</v>
      </c>
      <c r="E77" s="115" t="e">
        <f>ROUND(#REF!+#REF!+#REF!+#REF!,6)</f>
        <v>#REF!</v>
      </c>
      <c r="F77" s="115" t="e">
        <f>ROUND(#REF!+#REF!+#REF!+#REF!,6)</f>
        <v>#REF!</v>
      </c>
      <c r="G77" s="115" t="e">
        <f>ROUND(#REF!+#REF!+#REF!+#REF!,6)</f>
        <v>#REF!</v>
      </c>
      <c r="H77" s="115" t="e">
        <f>ROUND(#REF!+#REF!+#REF!+#REF!,6)</f>
        <v>#REF!</v>
      </c>
      <c r="I77" s="118"/>
    </row>
    <row r="78" spans="2:9" ht="14.25" hidden="1">
      <c r="B78" s="112" t="s">
        <v>21</v>
      </c>
      <c r="C78" s="112" t="s">
        <v>130</v>
      </c>
      <c r="D78" s="113" t="s">
        <v>48</v>
      </c>
      <c r="E78" s="116"/>
      <c r="F78" s="116"/>
      <c r="G78" s="117"/>
      <c r="H78" s="118"/>
      <c r="I78" s="115" t="e">
        <f>ROUND(#REF!+#REF!+#REF!+#REF!,6)</f>
        <v>#REF!</v>
      </c>
    </row>
    <row r="79" spans="2:9" ht="14.25" hidden="1">
      <c r="B79" s="110" t="s">
        <v>23</v>
      </c>
      <c r="C79" s="110" t="s">
        <v>125</v>
      </c>
      <c r="D79" s="113" t="s">
        <v>48</v>
      </c>
      <c r="E79" s="116"/>
      <c r="F79" s="116"/>
      <c r="G79" s="117"/>
      <c r="H79" s="115" t="e">
        <f>ROUND(#REF!+#REF!+#REF!+#REF!,6)</f>
        <v>#REF!</v>
      </c>
      <c r="I79" s="115" t="e">
        <f>ROUND(#REF!+#REF!+#REF!+#REF!,6)</f>
        <v>#REF!</v>
      </c>
    </row>
    <row r="80" spans="2:9" ht="14.25" hidden="1">
      <c r="B80" s="110" t="s">
        <v>31</v>
      </c>
      <c r="C80" s="110" t="s">
        <v>131</v>
      </c>
      <c r="D80" s="113" t="s">
        <v>48</v>
      </c>
      <c r="E80" s="116"/>
      <c r="F80" s="116"/>
      <c r="G80" s="117"/>
      <c r="H80" s="119"/>
      <c r="I80" s="115" t="e">
        <f>ROUND(#REF!+#REF!+#REF!+#REF!,6)</f>
        <v>#REF!</v>
      </c>
    </row>
    <row r="81" spans="2:9" ht="14.25" hidden="1">
      <c r="B81" s="110" t="s">
        <v>26</v>
      </c>
      <c r="C81" s="110" t="s">
        <v>134</v>
      </c>
      <c r="D81" s="113" t="s">
        <v>48</v>
      </c>
      <c r="E81" s="116"/>
      <c r="F81" s="116"/>
      <c r="G81" s="117"/>
      <c r="H81" s="119"/>
      <c r="I81" s="119"/>
    </row>
    <row r="82" spans="2:9" ht="14.25" hidden="1">
      <c r="B82" s="110" t="s">
        <v>29</v>
      </c>
      <c r="C82" s="110" t="s">
        <v>132</v>
      </c>
      <c r="D82" s="113" t="s">
        <v>48</v>
      </c>
      <c r="E82" s="116"/>
      <c r="F82" s="116"/>
      <c r="G82" s="117"/>
      <c r="H82" s="119"/>
      <c r="I82" s="115" t="e">
        <f>ROUND(#REF!+#REF!+#REF!+#REF!,6)</f>
        <v>#REF!</v>
      </c>
    </row>
    <row r="83" spans="2:9" ht="14.25" hidden="1">
      <c r="B83" s="110" t="s">
        <v>35</v>
      </c>
      <c r="C83" s="110" t="s">
        <v>133</v>
      </c>
      <c r="D83" s="113" t="s">
        <v>48</v>
      </c>
      <c r="E83" s="116"/>
      <c r="F83" s="116"/>
      <c r="G83" s="117"/>
      <c r="H83" s="119"/>
      <c r="I83" s="115" t="e">
        <f>ROUND(#REF!+#REF!+#REF!+#REF!,6)</f>
        <v>#REF!</v>
      </c>
    </row>
    <row r="84" spans="2:9" ht="14.25" hidden="1">
      <c r="B84" s="112" t="s">
        <v>36</v>
      </c>
      <c r="C84" s="112" t="s">
        <v>120</v>
      </c>
      <c r="D84" s="113" t="s">
        <v>48</v>
      </c>
      <c r="E84" s="115" t="e">
        <f>ROUND(#REF!+#REF!+#REF!+#REF!,6)</f>
        <v>#REF!</v>
      </c>
      <c r="F84" s="115" t="e">
        <f>ROUND(#REF!+#REF!+#REF!+#REF!,6)</f>
        <v>#REF!</v>
      </c>
      <c r="G84" s="115" t="e">
        <f>ROUND(#REF!+#REF!+#REF!+#REF!,6)</f>
        <v>#REF!</v>
      </c>
      <c r="H84" s="115" t="e">
        <f>ROUND(#REF!+#REF!+#REF!+#REF!,6)</f>
        <v>#REF!</v>
      </c>
      <c r="I84" s="115" t="e">
        <f>ROUND(#REF!+#REF!+#REF!+#REF!,6)</f>
        <v>#REF!</v>
      </c>
    </row>
    <row r="85" spans="2:9" ht="14.25" hidden="1">
      <c r="B85" s="103"/>
      <c r="C85" s="103"/>
      <c r="D85" s="114"/>
      <c r="E85" s="120"/>
      <c r="F85" s="125"/>
      <c r="G85" s="125"/>
      <c r="H85" s="125"/>
      <c r="I85" s="125"/>
    </row>
    <row r="86" spans="2:9" ht="14.25" hidden="1">
      <c r="B86" s="110" t="s">
        <v>38</v>
      </c>
      <c r="C86" s="110" t="s">
        <v>122</v>
      </c>
      <c r="D86" s="113" t="s">
        <v>48</v>
      </c>
      <c r="E86" s="123" t="e">
        <f>E73+E74+E75+E76-E77+E79-E84</f>
        <v>#REF!</v>
      </c>
      <c r="F86" s="123" t="e">
        <f>F73+F74+F75+F76-F77+F79-F84</f>
        <v>#REF!</v>
      </c>
      <c r="G86" s="123" t="e">
        <f>G73+G74+G75+G76-G77+G79-G84</f>
        <v>#REF!</v>
      </c>
      <c r="H86" s="123" t="e">
        <f>H73+H74+H75+H76-H77+H79-H84</f>
        <v>#REF!</v>
      </c>
      <c r="I86" s="123" t="e">
        <f>I73+I74+I75+I76+I78+I80+I82+I83+I79-I84</f>
        <v>#REF!</v>
      </c>
    </row>
    <row r="87" spans="2:9" ht="14.25" hidden="1">
      <c r="B87" s="110" t="s">
        <v>128</v>
      </c>
      <c r="C87" s="110" t="s">
        <v>119</v>
      </c>
      <c r="D87" s="113" t="s">
        <v>48</v>
      </c>
      <c r="E87" s="115" t="e">
        <f>ROUND(E20/1000000,6)</f>
        <v>#REF!</v>
      </c>
      <c r="F87" s="115" t="e">
        <f>ROUND(F20/1000000,6)</f>
        <v>#REF!</v>
      </c>
      <c r="G87" s="115" t="e">
        <f>ROUND(G20/1000000,6)</f>
        <v>#REF!</v>
      </c>
      <c r="H87" s="115" t="e">
        <f>ROUND(H20/1000000,6)</f>
        <v>#REF!</v>
      </c>
      <c r="I87" s="115" t="e">
        <f>ROUND(I20/1000000,6)</f>
        <v>#REF!</v>
      </c>
    </row>
    <row r="88" spans="2:9" ht="14.25" hidden="1">
      <c r="B88" s="110"/>
      <c r="C88" s="110" t="s">
        <v>123</v>
      </c>
      <c r="D88" s="113" t="s">
        <v>48</v>
      </c>
      <c r="E88" s="115" t="e">
        <f>ROUND(#REF!+#REF!+#REF!+#REF!,6)</f>
        <v>#REF!</v>
      </c>
      <c r="F88" s="115" t="e">
        <f>ROUND(#REF!+#REF!+#REF!+#REF!,6)</f>
        <v>#REF!</v>
      </c>
      <c r="G88" s="115" t="e">
        <f>ROUND(#REF!+#REF!+#REF!+#REF!,6)</f>
        <v>#REF!</v>
      </c>
      <c r="H88" s="115" t="e">
        <f>ROUND(#REF!+#REF!+#REF!+#REF!,6)</f>
        <v>#REF!</v>
      </c>
      <c r="I88" s="115" t="e">
        <f>ROUND(#REF!+#REF!+#REF!+#REF!,6)</f>
        <v>#REF!</v>
      </c>
    </row>
    <row r="89" spans="2:9" ht="12.75" hidden="1">
      <c r="B89" s="63" t="s">
        <v>43</v>
      </c>
      <c r="C89" s="63"/>
      <c r="D89" s="63"/>
      <c r="E89" s="63"/>
      <c r="F89" s="64"/>
      <c r="G89" s="64"/>
      <c r="H89" s="64"/>
      <c r="I89" s="64"/>
    </row>
    <row r="90" spans="2:9" ht="12.75" hidden="1">
      <c r="B90" s="63" t="s">
        <v>135</v>
      </c>
      <c r="C90" s="63"/>
      <c r="D90" s="63"/>
      <c r="E90" s="63"/>
      <c r="F90" s="64"/>
      <c r="G90" s="64"/>
      <c r="H90" s="64"/>
      <c r="I90" s="124"/>
    </row>
    <row r="91" spans="2:9" ht="12.75" hidden="1">
      <c r="B91" s="63"/>
      <c r="C91" s="63"/>
      <c r="D91" s="63"/>
      <c r="E91" s="63"/>
      <c r="F91" s="63"/>
      <c r="G91" s="63"/>
      <c r="H91" s="63"/>
      <c r="I91" s="63"/>
    </row>
    <row r="92" spans="2:9" ht="14.25" hidden="1">
      <c r="B92" s="102"/>
      <c r="C92" s="103" t="s">
        <v>147</v>
      </c>
      <c r="D92" s="104" t="s">
        <v>118</v>
      </c>
      <c r="E92" s="105" t="s">
        <v>74</v>
      </c>
      <c r="F92" s="106" t="s">
        <v>75</v>
      </c>
      <c r="G92" s="107" t="s">
        <v>76</v>
      </c>
      <c r="H92" s="108" t="s">
        <v>63</v>
      </c>
      <c r="I92" s="109" t="s">
        <v>77</v>
      </c>
    </row>
    <row r="93" spans="2:9" ht="14.25" hidden="1">
      <c r="B93" s="110"/>
      <c r="C93" s="110"/>
      <c r="D93" s="110"/>
      <c r="E93" s="110"/>
      <c r="F93" s="110"/>
      <c r="H93" s="108"/>
      <c r="I93" s="108"/>
    </row>
    <row r="94" spans="2:9" ht="14.25" hidden="1">
      <c r="B94" s="110"/>
      <c r="C94" s="110"/>
      <c r="D94" s="110"/>
      <c r="E94" s="110"/>
      <c r="F94" s="110"/>
      <c r="H94" s="111"/>
      <c r="I94" s="111"/>
    </row>
    <row r="95" spans="2:9" ht="14.25" hidden="1">
      <c r="B95" s="112" t="s">
        <v>81</v>
      </c>
      <c r="C95" s="112" t="s">
        <v>127</v>
      </c>
      <c r="D95" s="113" t="s">
        <v>48</v>
      </c>
      <c r="E95" s="115" t="e">
        <f>ROUND(#REF!+#REF!+#REF!+#REF!,6)</f>
        <v>#REF!</v>
      </c>
      <c r="F95" s="115" t="e">
        <f>ROUND(#REF!+#REF!+#REF!+#REF!,6)</f>
        <v>#REF!</v>
      </c>
      <c r="G95" s="115" t="e">
        <f>ROUND(#REF!+#REF!+#REF!+#REF!,6)</f>
        <v>#REF!</v>
      </c>
      <c r="H95" s="115" t="e">
        <f>ROUND(#REF!+#REF!+#REF!+#REF!,6)</f>
        <v>#REF!</v>
      </c>
      <c r="I95" s="119"/>
    </row>
    <row r="96" spans="2:9" ht="14.25" hidden="1">
      <c r="B96" s="112" t="s">
        <v>13</v>
      </c>
      <c r="C96" s="112" t="s">
        <v>126</v>
      </c>
      <c r="D96" s="113" t="s">
        <v>48</v>
      </c>
      <c r="E96" s="115" t="e">
        <f>ROUND(#REF!+#REF!+#REF!+#REF!,6)</f>
        <v>#REF!</v>
      </c>
      <c r="F96" s="115" t="e">
        <f>ROUND(#REF!+#REF!+#REF!+#REF!,6)</f>
        <v>#REF!</v>
      </c>
      <c r="G96" s="115" t="e">
        <f>ROUND(#REF!+#REF!+#REF!+#REF!,6)</f>
        <v>#REF!</v>
      </c>
      <c r="H96" s="115" t="e">
        <f>ROUND(#REF!+#REF!+#REF!+#REF!,6)</f>
        <v>#REF!</v>
      </c>
      <c r="I96" s="119"/>
    </row>
    <row r="97" spans="2:9" ht="14.25" hidden="1">
      <c r="B97" s="112" t="s">
        <v>22</v>
      </c>
      <c r="C97" s="112" t="s">
        <v>121</v>
      </c>
      <c r="D97" s="113" t="s">
        <v>48</v>
      </c>
      <c r="E97" s="116"/>
      <c r="F97" s="115" t="e">
        <f>ROUND(#REF!+#REF!+#REF!+#REF!,6)</f>
        <v>#REF!</v>
      </c>
      <c r="G97" s="115" t="e">
        <f>ROUND(#REF!+#REF!+#REF!+#REF!,6)</f>
        <v>#REF!</v>
      </c>
      <c r="H97" s="115" t="e">
        <f>ROUND(#REF!+#REF!+#REF!+#REF!,6)</f>
        <v>#REF!</v>
      </c>
      <c r="I97" s="119"/>
    </row>
    <row r="98" spans="2:9" ht="14.25" hidden="1">
      <c r="B98" s="112" t="s">
        <v>25</v>
      </c>
      <c r="C98" s="112" t="s">
        <v>124</v>
      </c>
      <c r="D98" s="113" t="s">
        <v>48</v>
      </c>
      <c r="E98" s="116"/>
      <c r="F98" s="116"/>
      <c r="G98" s="117"/>
      <c r="H98" s="115" t="e">
        <f>ROUND(#REF!+#REF!+#REF!+#REF!,6)</f>
        <v>#REF!</v>
      </c>
      <c r="I98" s="119"/>
    </row>
    <row r="99" spans="2:9" ht="14.25" hidden="1">
      <c r="B99" s="112" t="s">
        <v>82</v>
      </c>
      <c r="C99" s="112" t="s">
        <v>129</v>
      </c>
      <c r="D99" s="113" t="s">
        <v>48</v>
      </c>
      <c r="E99" s="115" t="e">
        <f>ROUND(#REF!+#REF!+#REF!+#REF!,6)</f>
        <v>#REF!</v>
      </c>
      <c r="F99" s="115" t="e">
        <f>ROUND(#REF!+#REF!+#REF!+#REF!,6)</f>
        <v>#REF!</v>
      </c>
      <c r="G99" s="115" t="e">
        <f>ROUND(#REF!+#REF!+#REF!+#REF!,6)</f>
        <v>#REF!</v>
      </c>
      <c r="H99" s="115" t="e">
        <f>ROUND(#REF!+#REF!+#REF!+#REF!,6)</f>
        <v>#REF!</v>
      </c>
      <c r="I99" s="118"/>
    </row>
    <row r="100" spans="2:9" ht="14.25" hidden="1">
      <c r="B100" s="112" t="s">
        <v>21</v>
      </c>
      <c r="C100" s="112" t="s">
        <v>130</v>
      </c>
      <c r="D100" s="113" t="s">
        <v>48</v>
      </c>
      <c r="E100" s="116"/>
      <c r="F100" s="116"/>
      <c r="G100" s="117"/>
      <c r="H100" s="118"/>
      <c r="I100" s="119"/>
    </row>
    <row r="101" spans="2:9" ht="14.25" hidden="1">
      <c r="B101" s="110" t="s">
        <v>23</v>
      </c>
      <c r="C101" s="110" t="s">
        <v>125</v>
      </c>
      <c r="D101" s="113" t="s">
        <v>48</v>
      </c>
      <c r="E101" s="116"/>
      <c r="F101" s="116"/>
      <c r="G101" s="117"/>
      <c r="H101" s="115" t="e">
        <f>ROUND(#REF!+#REF!+#REF!+#REF!,6)</f>
        <v>#REF!</v>
      </c>
      <c r="I101" s="119"/>
    </row>
    <row r="102" spans="2:9" ht="14.25" hidden="1">
      <c r="B102" s="110" t="s">
        <v>31</v>
      </c>
      <c r="C102" s="110" t="s">
        <v>131</v>
      </c>
      <c r="D102" s="113" t="s">
        <v>48</v>
      </c>
      <c r="E102" s="116"/>
      <c r="F102" s="116"/>
      <c r="G102" s="117"/>
      <c r="H102" s="119"/>
      <c r="I102" s="119"/>
    </row>
    <row r="103" spans="2:9" ht="14.25" hidden="1">
      <c r="B103" s="110" t="s">
        <v>26</v>
      </c>
      <c r="C103" s="110" t="s">
        <v>134</v>
      </c>
      <c r="D103" s="113" t="s">
        <v>48</v>
      </c>
      <c r="E103" s="116"/>
      <c r="F103" s="116"/>
      <c r="G103" s="117"/>
      <c r="H103" s="119"/>
      <c r="I103" s="119"/>
    </row>
    <row r="104" spans="2:9" ht="14.25" hidden="1">
      <c r="B104" s="110" t="s">
        <v>29</v>
      </c>
      <c r="C104" s="110" t="s">
        <v>132</v>
      </c>
      <c r="D104" s="113" t="s">
        <v>48</v>
      </c>
      <c r="E104" s="116"/>
      <c r="F104" s="116"/>
      <c r="G104" s="117"/>
      <c r="H104" s="119"/>
      <c r="I104" s="119"/>
    </row>
    <row r="105" spans="2:9" ht="14.25" hidden="1">
      <c r="B105" s="110" t="s">
        <v>35</v>
      </c>
      <c r="C105" s="110" t="s">
        <v>133</v>
      </c>
      <c r="D105" s="113" t="s">
        <v>48</v>
      </c>
      <c r="E105" s="116"/>
      <c r="F105" s="116"/>
      <c r="G105" s="117"/>
      <c r="H105" s="119"/>
      <c r="I105" s="119"/>
    </row>
    <row r="106" spans="2:9" ht="14.25" hidden="1">
      <c r="B106" s="112" t="s">
        <v>36</v>
      </c>
      <c r="C106" s="112" t="s">
        <v>120</v>
      </c>
      <c r="D106" s="113" t="s">
        <v>48</v>
      </c>
      <c r="E106" s="115" t="e">
        <f>ROUND(#REF!+#REF!+#REF!+#REF!,6)</f>
        <v>#REF!</v>
      </c>
      <c r="F106" s="115" t="e">
        <f>ROUND(#REF!+#REF!+#REF!+#REF!,6)</f>
        <v>#REF!</v>
      </c>
      <c r="G106" s="115" t="e">
        <f>ROUND(#REF!+#REF!+#REF!+#REF!,6)</f>
        <v>#REF!</v>
      </c>
      <c r="H106" s="115" t="e">
        <f>ROUND(#REF!+#REF!+#REF!+#REF!,6)</f>
        <v>#REF!</v>
      </c>
      <c r="I106" s="119"/>
    </row>
    <row r="107" spans="2:9" ht="14.25" hidden="1">
      <c r="B107" s="103"/>
      <c r="C107" s="103"/>
      <c r="D107" s="114"/>
      <c r="E107" s="120"/>
      <c r="F107" s="120"/>
      <c r="G107" s="121"/>
      <c r="H107" s="122"/>
      <c r="I107" s="122"/>
    </row>
    <row r="108" spans="2:9" ht="14.25" hidden="1">
      <c r="B108" s="110" t="s">
        <v>38</v>
      </c>
      <c r="C108" s="110" t="s">
        <v>122</v>
      </c>
      <c r="D108" s="113" t="s">
        <v>48</v>
      </c>
      <c r="E108" s="123" t="e">
        <f>E95+E96+E97+E98-E99+E101-E106</f>
        <v>#REF!</v>
      </c>
      <c r="F108" s="123" t="e">
        <f>F95+F96+F97+F98-F99+F101-F106</f>
        <v>#REF!</v>
      </c>
      <c r="G108" s="123" t="e">
        <f>G95+G96+G97+G98-G99+G101-G106</f>
        <v>#REF!</v>
      </c>
      <c r="H108" s="123" t="e">
        <f>H95+H96+H97+H98-H99+H101-H106</f>
        <v>#REF!</v>
      </c>
      <c r="I108" s="119"/>
    </row>
    <row r="109" spans="2:9" ht="14.25" hidden="1">
      <c r="B109" s="110" t="s">
        <v>128</v>
      </c>
      <c r="C109" s="110" t="s">
        <v>119</v>
      </c>
      <c r="D109" s="113" t="s">
        <v>48</v>
      </c>
      <c r="E109" s="115" t="e">
        <f>E87</f>
        <v>#REF!</v>
      </c>
      <c r="F109" s="115" t="e">
        <f>F87</f>
        <v>#REF!</v>
      </c>
      <c r="G109" s="115" t="e">
        <f>G87</f>
        <v>#REF!</v>
      </c>
      <c r="H109" s="115" t="e">
        <f>H87</f>
        <v>#REF!</v>
      </c>
      <c r="I109" s="119"/>
    </row>
    <row r="110" spans="2:9" ht="14.25" hidden="1">
      <c r="B110" s="110"/>
      <c r="C110" s="110" t="s">
        <v>123</v>
      </c>
      <c r="D110" s="113" t="s">
        <v>48</v>
      </c>
      <c r="E110" s="115" t="e">
        <f>ROUND(#REF!+#REF!+#REF!+#REF!,6)</f>
        <v>#REF!</v>
      </c>
      <c r="F110" s="115" t="e">
        <f>ROUND(#REF!+#REF!+#REF!+#REF!,6)</f>
        <v>#REF!</v>
      </c>
      <c r="G110" s="115" t="e">
        <f>ROUND(#REF!+#REF!+#REF!+#REF!,6)</f>
        <v>#REF!</v>
      </c>
      <c r="H110" s="115" t="e">
        <f>ROUND(#REF!+#REF!+#REF!+#REF!,6)</f>
        <v>#REF!</v>
      </c>
      <c r="I110" s="119"/>
    </row>
    <row r="111" spans="2:9" ht="12.75" hidden="1">
      <c r="B111" s="63"/>
      <c r="C111" s="63"/>
      <c r="D111" s="63"/>
      <c r="E111" s="63"/>
      <c r="F111" s="64"/>
      <c r="G111" s="64"/>
      <c r="H111" s="64"/>
      <c r="I111" s="64"/>
    </row>
    <row r="112" spans="2:9" ht="12.75" hidden="1">
      <c r="B112" s="63"/>
      <c r="C112" s="63"/>
      <c r="D112" s="63"/>
      <c r="E112" s="124"/>
      <c r="F112" s="131" t="e">
        <f>F108-F64</f>
        <v>#REF!</v>
      </c>
      <c r="G112" s="131" t="e">
        <f>G108-G64</f>
        <v>#REF!</v>
      </c>
      <c r="H112" s="131" t="e">
        <f>H108-H64</f>
        <v>#REF!</v>
      </c>
      <c r="I112" s="124"/>
    </row>
    <row r="113" spans="2:9" ht="14.25" hidden="1">
      <c r="B113" s="63"/>
      <c r="C113" s="132" t="s">
        <v>176</v>
      </c>
      <c r="E113" s="131" t="e">
        <f>E110-E66</f>
        <v>#REF!</v>
      </c>
      <c r="F113" s="131" t="e">
        <f>F110-F66</f>
        <v>#REF!</v>
      </c>
      <c r="G113" s="131" t="e">
        <f>G110-G66</f>
        <v>#REF!</v>
      </c>
      <c r="H113" s="131" t="e">
        <f>H110-H66</f>
        <v>#REF!</v>
      </c>
      <c r="I113" s="124"/>
    </row>
    <row r="114" spans="2:9" ht="12.75" hidden="1">
      <c r="B114" s="63"/>
      <c r="C114" s="129" t="s">
        <v>138</v>
      </c>
      <c r="F114" s="127" t="e">
        <f>#REF!+#REF!+#REF!+#REF!</f>
        <v>#REF!</v>
      </c>
      <c r="G114" s="127" t="e">
        <f>#REF!+#REF!+#REF!+#REF!</f>
        <v>#REF!</v>
      </c>
      <c r="H114" s="126"/>
      <c r="I114" s="124"/>
    </row>
    <row r="115" spans="2:9" ht="12.75" hidden="1">
      <c r="B115" s="63"/>
      <c r="C115" s="129" t="s">
        <v>140</v>
      </c>
      <c r="F115" s="126"/>
      <c r="G115" s="127" t="e">
        <f>#REF!+#REF!+#REF!+#REF!</f>
        <v>#REF!</v>
      </c>
      <c r="H115" s="126"/>
      <c r="I115" s="124"/>
    </row>
    <row r="116" spans="2:9" ht="12.75" hidden="1">
      <c r="B116" s="63"/>
      <c r="C116" s="129" t="s">
        <v>139</v>
      </c>
      <c r="F116" s="126"/>
      <c r="G116" s="127" t="e">
        <f>#REF!+#REF!+#REF!+#REF!</f>
        <v>#REF!</v>
      </c>
      <c r="H116" s="126"/>
      <c r="I116" s="124"/>
    </row>
    <row r="117" spans="2:9" ht="12.75" hidden="1">
      <c r="B117" s="63"/>
      <c r="C117" s="129" t="s">
        <v>141</v>
      </c>
      <c r="F117" s="126"/>
      <c r="G117" s="126" t="e">
        <f>SUM(G114:G116)</f>
        <v>#REF!</v>
      </c>
      <c r="H117" s="126"/>
      <c r="I117" s="124"/>
    </row>
    <row r="118" spans="2:9" ht="12.75" hidden="1">
      <c r="B118" s="63"/>
      <c r="C118" s="130" t="s">
        <v>142</v>
      </c>
      <c r="D118" s="2"/>
      <c r="E118" s="2"/>
      <c r="F118" s="128"/>
      <c r="G118" s="128" t="e">
        <f>G110-G66</f>
        <v>#REF!</v>
      </c>
      <c r="H118" s="127" t="e">
        <f>#REF!+#REF!+#REF!+#REF!</f>
        <v>#REF!</v>
      </c>
      <c r="I118" s="124"/>
    </row>
    <row r="119" spans="2:9" ht="12.75" hidden="1">
      <c r="B119" s="63"/>
      <c r="C119" s="129" t="s">
        <v>143</v>
      </c>
      <c r="F119" s="126"/>
      <c r="G119" s="126"/>
      <c r="H119" s="127" t="e">
        <f>#REF!+#REF!+#REF!+#REF!</f>
        <v>#REF!</v>
      </c>
      <c r="I119" s="124"/>
    </row>
    <row r="120" spans="2:9" ht="12.75" hidden="1">
      <c r="B120" s="63"/>
      <c r="C120" s="129" t="s">
        <v>144</v>
      </c>
      <c r="F120" s="126"/>
      <c r="G120" s="126"/>
      <c r="H120" s="127" t="e">
        <f>#REF!+#REF!+#REF!+#REF!</f>
        <v>#REF!</v>
      </c>
      <c r="I120" s="124"/>
    </row>
    <row r="121" spans="2:9" ht="12.75" hidden="1">
      <c r="B121" s="63"/>
      <c r="C121" s="129" t="s">
        <v>146</v>
      </c>
      <c r="F121" s="126"/>
      <c r="G121" s="126"/>
      <c r="H121" s="126" t="e">
        <f>SUM(H118:H120)</f>
        <v>#REF!</v>
      </c>
      <c r="I121" s="124"/>
    </row>
    <row r="122" spans="2:9" ht="12.75" hidden="1">
      <c r="B122" s="63"/>
      <c r="C122" s="130" t="s">
        <v>145</v>
      </c>
      <c r="D122" s="2"/>
      <c r="E122" s="2"/>
      <c r="F122" s="128"/>
      <c r="G122" s="128"/>
      <c r="H122" s="128" t="e">
        <f>H110-H66</f>
        <v>#REF!</v>
      </c>
      <c r="I122" s="124"/>
    </row>
    <row r="123" spans="2:9" ht="12.75" hidden="1">
      <c r="B123" s="63"/>
      <c r="C123" s="157"/>
      <c r="D123" s="5"/>
      <c r="E123" s="5"/>
      <c r="F123" s="155"/>
      <c r="G123" s="155"/>
      <c r="H123" s="155"/>
      <c r="I123" s="124"/>
    </row>
    <row r="124" spans="2:9" ht="12.75" hidden="1">
      <c r="B124" s="63"/>
      <c r="C124" s="157"/>
      <c r="D124" s="5"/>
      <c r="E124" s="5"/>
      <c r="F124" s="155"/>
      <c r="G124" s="155"/>
      <c r="H124" s="155" t="e">
        <f>H119+G115</f>
        <v>#REF!</v>
      </c>
      <c r="I124" s="124"/>
    </row>
    <row r="125" spans="2:9" ht="12.75" hidden="1">
      <c r="B125" s="63"/>
      <c r="C125" s="157"/>
      <c r="D125" s="5"/>
      <c r="E125" s="5"/>
      <c r="F125" s="155"/>
      <c r="G125" s="155"/>
      <c r="H125" s="155"/>
      <c r="I125" s="124"/>
    </row>
    <row r="126" spans="2:9" ht="12.75" hidden="1">
      <c r="B126" s="63"/>
      <c r="C126" s="158" t="s">
        <v>17</v>
      </c>
      <c r="D126" s="5"/>
      <c r="E126" s="5"/>
      <c r="F126" s="155"/>
      <c r="G126" s="155"/>
      <c r="H126" s="155" t="e">
        <f>-#REF!/1000000</f>
        <v>#REF!</v>
      </c>
      <c r="I126" s="124"/>
    </row>
    <row r="127" spans="2:9" ht="12.75" hidden="1">
      <c r="B127" s="63"/>
      <c r="C127" s="158" t="s">
        <v>18</v>
      </c>
      <c r="D127" s="5"/>
      <c r="E127" s="5"/>
      <c r="F127" s="155"/>
      <c r="G127" s="155"/>
      <c r="H127" s="155" t="e">
        <f>-#REF!/1000000</f>
        <v>#REF!</v>
      </c>
      <c r="I127" s="124"/>
    </row>
    <row r="128" spans="2:9" ht="12.75" hidden="1">
      <c r="B128" s="63"/>
      <c r="C128" s="158" t="s">
        <v>19</v>
      </c>
      <c r="D128" s="5"/>
      <c r="E128" s="5"/>
      <c r="F128" s="155"/>
      <c r="G128" s="155"/>
      <c r="H128" s="155" t="e">
        <f>-#REF!/1000000</f>
        <v>#REF!</v>
      </c>
      <c r="I128" s="124"/>
    </row>
    <row r="129" spans="2:9" ht="12.75" hidden="1">
      <c r="B129" s="63"/>
      <c r="C129" s="158" t="s">
        <v>20</v>
      </c>
      <c r="D129" s="5"/>
      <c r="E129" s="5"/>
      <c r="F129" s="155"/>
      <c r="G129" s="155"/>
      <c r="H129" s="155" t="e">
        <f>-#REF!/1000000</f>
        <v>#REF!</v>
      </c>
      <c r="I129" s="124"/>
    </row>
    <row r="130" spans="2:9" ht="12.75" hidden="1">
      <c r="B130" s="63"/>
      <c r="C130" s="158"/>
      <c r="D130" s="5"/>
      <c r="E130" s="5"/>
      <c r="F130" s="155"/>
      <c r="G130" s="155"/>
      <c r="H130" s="162" t="e">
        <f>SUM(H126:H129)</f>
        <v>#REF!</v>
      </c>
      <c r="I130" s="124"/>
    </row>
    <row r="131" spans="2:9" ht="12.75" hidden="1">
      <c r="B131" s="63"/>
      <c r="C131" s="63"/>
      <c r="D131" s="63"/>
      <c r="E131" s="124"/>
      <c r="F131" s="124"/>
      <c r="G131" s="124"/>
      <c r="H131" s="124"/>
      <c r="I131" s="124"/>
    </row>
    <row r="132" spans="3:9" ht="14.25" hidden="1">
      <c r="C132" s="132" t="s">
        <v>175</v>
      </c>
      <c r="E132" s="131" t="e">
        <f>E110-E88</f>
        <v>#REF!</v>
      </c>
      <c r="F132" s="131" t="e">
        <f>F110-F88</f>
        <v>#REF!</v>
      </c>
      <c r="G132" s="131" t="e">
        <f>G110-G88</f>
        <v>#REF!</v>
      </c>
      <c r="H132" s="131" t="e">
        <f>H110-H88</f>
        <v>#REF!</v>
      </c>
      <c r="I132" s="161"/>
    </row>
    <row r="133" spans="3:9" ht="12.75" hidden="1">
      <c r="C133" s="129" t="s">
        <v>138</v>
      </c>
      <c r="F133" s="127" t="e">
        <f>#REF!+#REF!+#REF!+#REF!</f>
        <v>#REF!</v>
      </c>
      <c r="G133" s="127" t="e">
        <f>#REF!+#REF!+#REF!+#REF!</f>
        <v>#REF!</v>
      </c>
      <c r="H133" s="126"/>
      <c r="I133" s="126"/>
    </row>
    <row r="134" spans="3:9" ht="12.75" hidden="1">
      <c r="C134" s="129" t="s">
        <v>140</v>
      </c>
      <c r="F134" s="126"/>
      <c r="G134" s="127" t="e">
        <f>#REF!+#REF!+#REF!+#REF!</f>
        <v>#REF!</v>
      </c>
      <c r="H134" s="126"/>
      <c r="I134" s="126"/>
    </row>
    <row r="135" spans="3:9" ht="12.75" hidden="1">
      <c r="C135" s="129" t="s">
        <v>139</v>
      </c>
      <c r="F135" s="126"/>
      <c r="G135" s="127" t="e">
        <f>#REF!+#REF!+#REF!+#REF!</f>
        <v>#REF!</v>
      </c>
      <c r="H135" s="126"/>
      <c r="I135" s="126"/>
    </row>
    <row r="136" spans="3:9" ht="12.75" hidden="1">
      <c r="C136" s="129" t="s">
        <v>141</v>
      </c>
      <c r="F136" s="126"/>
      <c r="G136" s="126" t="e">
        <f>SUM(G133:G135)</f>
        <v>#REF!</v>
      </c>
      <c r="H136" s="126"/>
      <c r="I136" s="126"/>
    </row>
    <row r="137" spans="3:9" ht="12.75" hidden="1">
      <c r="C137" s="130" t="s">
        <v>142</v>
      </c>
      <c r="D137" s="2"/>
      <c r="E137" s="2"/>
      <c r="F137" s="128"/>
      <c r="G137" s="128" t="e">
        <f>G110-G88</f>
        <v>#REF!</v>
      </c>
      <c r="H137" s="127" t="e">
        <f>#REF!+#REF!+#REF!+#REF!</f>
        <v>#REF!</v>
      </c>
      <c r="I137" s="126"/>
    </row>
    <row r="138" spans="3:9" ht="12.75" hidden="1">
      <c r="C138" s="129" t="s">
        <v>143</v>
      </c>
      <c r="F138" s="126"/>
      <c r="G138" s="126"/>
      <c r="H138" s="127" t="e">
        <f>#REF!+#REF!+#REF!+#REF!</f>
        <v>#REF!</v>
      </c>
      <c r="I138" s="126"/>
    </row>
    <row r="139" spans="3:9" ht="12.75" hidden="1">
      <c r="C139" s="129" t="s">
        <v>144</v>
      </c>
      <c r="F139" s="126"/>
      <c r="G139" s="126"/>
      <c r="H139" s="127" t="e">
        <f>#REF!+#REF!+#REF!+#REF!</f>
        <v>#REF!</v>
      </c>
      <c r="I139" s="126"/>
    </row>
    <row r="140" spans="3:9" ht="12.75" hidden="1">
      <c r="C140" s="129" t="s">
        <v>146</v>
      </c>
      <c r="F140" s="126"/>
      <c r="G140" s="126"/>
      <c r="H140" s="126" t="e">
        <f>SUM(H137:H139)</f>
        <v>#REF!</v>
      </c>
      <c r="I140" s="126"/>
    </row>
    <row r="141" spans="3:9" ht="12.75" hidden="1">
      <c r="C141" s="130" t="s">
        <v>145</v>
      </c>
      <c r="D141" s="2"/>
      <c r="E141" s="2"/>
      <c r="F141" s="128"/>
      <c r="G141" s="128"/>
      <c r="H141" s="128" t="e">
        <f>H110-H88</f>
        <v>#REF!</v>
      </c>
      <c r="I141" s="160"/>
    </row>
    <row r="142" spans="3:9" s="5" customFormat="1" ht="12.75" hidden="1">
      <c r="C142" s="157"/>
      <c r="F142" s="155"/>
      <c r="G142" s="155"/>
      <c r="H142" s="155"/>
      <c r="I142" s="155"/>
    </row>
    <row r="143" spans="3:9" s="5" customFormat="1" ht="12.75" hidden="1">
      <c r="C143" s="157"/>
      <c r="F143" s="155"/>
      <c r="G143" s="155"/>
      <c r="H143" s="155" t="e">
        <f>H138+G134</f>
        <v>#REF!</v>
      </c>
      <c r="I143" s="155"/>
    </row>
    <row r="144" spans="3:9" s="5" customFormat="1" ht="12.75" hidden="1">
      <c r="C144" s="157"/>
      <c r="F144" s="155"/>
      <c r="G144" s="155"/>
      <c r="H144" s="155"/>
      <c r="I144" s="155"/>
    </row>
    <row r="145" spans="3:9" s="5" customFormat="1" ht="12.75" hidden="1">
      <c r="C145" s="158" t="s">
        <v>17</v>
      </c>
      <c r="F145" s="155"/>
      <c r="G145" s="155"/>
      <c r="H145" s="155" t="e">
        <f>-#REF!/1000000</f>
        <v>#REF!</v>
      </c>
      <c r="I145" s="156"/>
    </row>
    <row r="146" spans="3:9" s="5" customFormat="1" ht="12.75" hidden="1">
      <c r="C146" s="158" t="s">
        <v>18</v>
      </c>
      <c r="F146" s="155"/>
      <c r="G146" s="155"/>
      <c r="H146" s="155" t="e">
        <f>-#REF!/1000000</f>
        <v>#REF!</v>
      </c>
      <c r="I146" s="155"/>
    </row>
    <row r="147" spans="3:10" s="5" customFormat="1" ht="12.75" hidden="1">
      <c r="C147" s="158" t="s">
        <v>19</v>
      </c>
      <c r="F147" s="155"/>
      <c r="G147" s="155"/>
      <c r="H147" s="155" t="e">
        <f>-#REF!/1000000</f>
        <v>#REF!</v>
      </c>
      <c r="I147" s="156"/>
      <c r="J147" s="159"/>
    </row>
    <row r="148" spans="3:10" s="5" customFormat="1" ht="12.75" hidden="1">
      <c r="C148" s="158" t="s">
        <v>20</v>
      </c>
      <c r="F148" s="155"/>
      <c r="G148" s="155"/>
      <c r="H148" s="155" t="e">
        <f>-#REF!/1000000</f>
        <v>#REF!</v>
      </c>
      <c r="I148" s="155"/>
      <c r="J148" s="159"/>
    </row>
    <row r="149" spans="3:10" s="5" customFormat="1" ht="12.75" hidden="1">
      <c r="C149" s="158"/>
      <c r="F149" s="155"/>
      <c r="G149" s="155"/>
      <c r="H149" s="162" t="e">
        <f>SUM(H145:H148)</f>
        <v>#REF!</v>
      </c>
      <c r="I149" s="156"/>
      <c r="J149" s="159"/>
    </row>
    <row r="150" spans="8:9" ht="12.75" hidden="1">
      <c r="H150" s="63"/>
      <c r="I150" s="63"/>
    </row>
    <row r="151" spans="8:9" ht="12.75" hidden="1">
      <c r="H151" s="63"/>
      <c r="I151" s="63"/>
    </row>
    <row r="152" spans="3:9" ht="15.75" hidden="1">
      <c r="C152" s="165" t="s">
        <v>178</v>
      </c>
      <c r="D152" s="196" t="s">
        <v>19</v>
      </c>
      <c r="E152" s="196" t="s">
        <v>180</v>
      </c>
      <c r="F152" s="196" t="s">
        <v>20</v>
      </c>
      <c r="G152" s="196" t="s">
        <v>181</v>
      </c>
      <c r="H152" s="196" t="s">
        <v>185</v>
      </c>
      <c r="I152" s="63"/>
    </row>
    <row r="153" spans="3:9" ht="12.75" hidden="1">
      <c r="C153" t="s">
        <v>179</v>
      </c>
      <c r="D153" s="196"/>
      <c r="E153" s="196"/>
      <c r="F153" s="196"/>
      <c r="G153" s="196"/>
      <c r="H153" s="196"/>
      <c r="I153" s="63"/>
    </row>
    <row r="154" spans="4:9" ht="12.75" hidden="1">
      <c r="D154" s="196"/>
      <c r="E154" s="196"/>
      <c r="F154" s="196"/>
      <c r="G154" s="196"/>
      <c r="H154" s="196"/>
      <c r="I154" s="63"/>
    </row>
    <row r="155" spans="4:9" ht="12.75" hidden="1">
      <c r="D155" s="167" t="s">
        <v>48</v>
      </c>
      <c r="E155" s="168" t="s">
        <v>48</v>
      </c>
      <c r="F155" s="168" t="s">
        <v>48</v>
      </c>
      <c r="G155" s="169" t="s">
        <v>48</v>
      </c>
      <c r="H155" s="181" t="s">
        <v>48</v>
      </c>
      <c r="I155" s="63"/>
    </row>
    <row r="156" spans="3:9" ht="12.75" hidden="1">
      <c r="C156" s="2" t="s">
        <v>86</v>
      </c>
      <c r="D156" s="170"/>
      <c r="E156" s="73"/>
      <c r="F156" s="73"/>
      <c r="G156" s="171"/>
      <c r="H156" s="182"/>
      <c r="I156" s="63"/>
    </row>
    <row r="157" spans="3:8" ht="12.75" hidden="1">
      <c r="C157" t="s">
        <v>182</v>
      </c>
      <c r="D157" s="172" t="e">
        <f>ROUND(#REF!,1)</f>
        <v>#REF!</v>
      </c>
      <c r="E157" s="173" t="e">
        <f>ROUND(#REF!,1)</f>
        <v>#REF!</v>
      </c>
      <c r="F157" s="173" t="e">
        <f>ROUND(#REF!,1)</f>
        <v>#REF!</v>
      </c>
      <c r="G157" s="174" t="e">
        <f>ROUND(#REF!,1)</f>
        <v>#REF!</v>
      </c>
      <c r="H157" s="183" t="e">
        <f>ROUND(F108,1)</f>
        <v>#REF!</v>
      </c>
    </row>
    <row r="158" spans="3:8" ht="12.75" hidden="1">
      <c r="C158" t="s">
        <v>183</v>
      </c>
      <c r="D158" s="172" t="e">
        <f>ROUND(#REF!,1)</f>
        <v>#REF!</v>
      </c>
      <c r="E158" s="173" t="e">
        <f>ROUND(#REF!,1)</f>
        <v>#REF!</v>
      </c>
      <c r="F158" s="173" t="e">
        <f>ROUND(#REF!,1)</f>
        <v>#REF!</v>
      </c>
      <c r="G158" s="174" t="e">
        <f>ROUND(#REF!,1)</f>
        <v>#REF!</v>
      </c>
      <c r="H158" s="183" t="e">
        <f>ROUND(F64,1)</f>
        <v>#REF!</v>
      </c>
    </row>
    <row r="159" spans="3:9" ht="13.5" hidden="1" thickBot="1">
      <c r="C159" t="s">
        <v>186</v>
      </c>
      <c r="D159" s="186" t="e">
        <f>D158-D157</f>
        <v>#REF!</v>
      </c>
      <c r="E159" s="187" t="e">
        <f>E158-E157</f>
        <v>#REF!</v>
      </c>
      <c r="F159" s="187" t="e">
        <f>F158-F157</f>
        <v>#REF!</v>
      </c>
      <c r="G159" s="188" t="e">
        <f>G158-G157</f>
        <v>#REF!</v>
      </c>
      <c r="H159" s="189" t="e">
        <f>H158-H157</f>
        <v>#REF!</v>
      </c>
      <c r="I159" s="63"/>
    </row>
    <row r="160" spans="3:9" ht="13.5" hidden="1" thickTop="1">
      <c r="C160" s="166" t="s">
        <v>184</v>
      </c>
      <c r="D160" s="175" t="e">
        <f>D159/D157</f>
        <v>#REF!</v>
      </c>
      <c r="E160" s="176" t="e">
        <f>E159/E157</f>
        <v>#REF!</v>
      </c>
      <c r="F160" s="176" t="e">
        <f>F159/F157</f>
        <v>#REF!</v>
      </c>
      <c r="G160" s="177" t="e">
        <f>G159/G157</f>
        <v>#REF!</v>
      </c>
      <c r="H160" s="184" t="e">
        <f>H159/H157</f>
        <v>#REF!</v>
      </c>
      <c r="I160" s="63"/>
    </row>
    <row r="161" spans="4:9" ht="12.75" hidden="1">
      <c r="D161" s="170"/>
      <c r="E161" s="73"/>
      <c r="F161" s="73"/>
      <c r="G161" s="171"/>
      <c r="H161" s="182"/>
      <c r="I161" s="63"/>
    </row>
    <row r="162" spans="3:9" ht="12.75" hidden="1">
      <c r="C162" s="2" t="s">
        <v>85</v>
      </c>
      <c r="D162" s="170"/>
      <c r="E162" s="73"/>
      <c r="F162" s="73"/>
      <c r="G162" s="171"/>
      <c r="H162" s="182"/>
      <c r="I162" s="63"/>
    </row>
    <row r="163" spans="3:9" ht="12.75" hidden="1">
      <c r="C163" t="s">
        <v>182</v>
      </c>
      <c r="D163" s="172" t="e">
        <f>ROUND(#REF!,1)</f>
        <v>#REF!</v>
      </c>
      <c r="E163" s="173" t="e">
        <f>ROUND(#REF!,1)</f>
        <v>#REF!</v>
      </c>
      <c r="F163" s="173" t="e">
        <f>ROUND(#REF!,1)</f>
        <v>#REF!</v>
      </c>
      <c r="G163" s="174" t="e">
        <f>ROUND(#REF!,1)</f>
        <v>#REF!</v>
      </c>
      <c r="H163" s="183" t="e">
        <f>ROUND(G108,1)</f>
        <v>#REF!</v>
      </c>
      <c r="I163" s="63"/>
    </row>
    <row r="164" spans="3:9" ht="12.75" hidden="1">
      <c r="C164" t="s">
        <v>183</v>
      </c>
      <c r="D164" s="172" t="e">
        <f>ROUND(#REF!,1)</f>
        <v>#REF!</v>
      </c>
      <c r="E164" s="173" t="e">
        <f>ROUND(#REF!,1)</f>
        <v>#REF!</v>
      </c>
      <c r="F164" s="173" t="e">
        <f>ROUND(#REF!,1)</f>
        <v>#REF!</v>
      </c>
      <c r="G164" s="174" t="e">
        <f>ROUND(#REF!,1)</f>
        <v>#REF!</v>
      </c>
      <c r="H164" s="183" t="e">
        <f>ROUND(G64,1)</f>
        <v>#REF!</v>
      </c>
      <c r="I164" s="63"/>
    </row>
    <row r="165" spans="3:9" ht="13.5" hidden="1" thickBot="1">
      <c r="C165" t="s">
        <v>186</v>
      </c>
      <c r="D165" s="186" t="e">
        <f>D164-D163</f>
        <v>#REF!</v>
      </c>
      <c r="E165" s="187" t="e">
        <f>E164-E163</f>
        <v>#REF!</v>
      </c>
      <c r="F165" s="187" t="e">
        <f>F164-F163</f>
        <v>#REF!</v>
      </c>
      <c r="G165" s="188" t="e">
        <f>G164-G163</f>
        <v>#REF!</v>
      </c>
      <c r="H165" s="189" t="e">
        <f>H164-H163</f>
        <v>#REF!</v>
      </c>
      <c r="I165" s="63"/>
    </row>
    <row r="166" spans="3:9" ht="13.5" hidden="1" thickTop="1">
      <c r="C166" s="166" t="s">
        <v>184</v>
      </c>
      <c r="D166" s="175" t="e">
        <f>D165/D163</f>
        <v>#REF!</v>
      </c>
      <c r="E166" s="176" t="e">
        <f>E165/E163</f>
        <v>#REF!</v>
      </c>
      <c r="F166" s="176" t="e">
        <f>F165/F163</f>
        <v>#REF!</v>
      </c>
      <c r="G166" s="177" t="e">
        <f>G165/G163</f>
        <v>#REF!</v>
      </c>
      <c r="H166" s="184" t="e">
        <f>H165/H163</f>
        <v>#REF!</v>
      </c>
      <c r="I166" s="63"/>
    </row>
    <row r="167" spans="4:9" ht="12.75" hidden="1">
      <c r="D167" s="170"/>
      <c r="E167" s="73"/>
      <c r="F167" s="73"/>
      <c r="G167" s="171"/>
      <c r="H167" s="182"/>
      <c r="I167" s="63"/>
    </row>
    <row r="168" spans="3:9" ht="12.75" hidden="1">
      <c r="C168" s="2" t="s">
        <v>15</v>
      </c>
      <c r="D168" s="170"/>
      <c r="E168" s="73"/>
      <c r="F168" s="73"/>
      <c r="G168" s="171"/>
      <c r="H168" s="182"/>
      <c r="I168" s="63"/>
    </row>
    <row r="169" spans="3:9" ht="12.75" hidden="1">
      <c r="C169" t="s">
        <v>182</v>
      </c>
      <c r="D169" s="172" t="e">
        <f>ROUND(#REF!,1)</f>
        <v>#REF!</v>
      </c>
      <c r="E169" s="173" t="e">
        <f>ROUND(#REF!,1)</f>
        <v>#REF!</v>
      </c>
      <c r="F169" s="173" t="e">
        <f>ROUND(#REF!,1)</f>
        <v>#REF!</v>
      </c>
      <c r="G169" s="174" t="e">
        <f>ROUND(#REF!,1)</f>
        <v>#REF!</v>
      </c>
      <c r="H169" s="183" t="e">
        <f>ROUND(H108,1)</f>
        <v>#REF!</v>
      </c>
      <c r="I169" s="63"/>
    </row>
    <row r="170" spans="3:9" ht="12.75" hidden="1">
      <c r="C170" t="s">
        <v>183</v>
      </c>
      <c r="D170" s="172" t="e">
        <f>ROUND(#REF!,1)</f>
        <v>#REF!</v>
      </c>
      <c r="E170" s="173" t="e">
        <f>ROUND(#REF!,1)</f>
        <v>#REF!</v>
      </c>
      <c r="F170" s="173" t="e">
        <f>ROUND(#REF!,1)</f>
        <v>#REF!</v>
      </c>
      <c r="G170" s="174" t="e">
        <f>ROUND(#REF!,1)</f>
        <v>#REF!</v>
      </c>
      <c r="H170" s="183" t="e">
        <f>ROUND(H64,1)</f>
        <v>#REF!</v>
      </c>
      <c r="I170" s="63"/>
    </row>
    <row r="171" spans="3:9" ht="13.5" hidden="1" thickBot="1">
      <c r="C171" t="s">
        <v>186</v>
      </c>
      <c r="D171" s="186" t="e">
        <f>D170-D169</f>
        <v>#REF!</v>
      </c>
      <c r="E171" s="187" t="e">
        <f>E170-E169</f>
        <v>#REF!</v>
      </c>
      <c r="F171" s="187" t="e">
        <f>F170-F169</f>
        <v>#REF!</v>
      </c>
      <c r="G171" s="188" t="e">
        <f>G170-G169</f>
        <v>#REF!</v>
      </c>
      <c r="H171" s="189" t="e">
        <f>ROUND(H113,1)</f>
        <v>#REF!</v>
      </c>
      <c r="I171" s="63"/>
    </row>
    <row r="172" spans="3:9" ht="13.5" hidden="1" thickTop="1">
      <c r="C172" s="166" t="s">
        <v>184</v>
      </c>
      <c r="D172" s="178" t="e">
        <f>D171/D169</f>
        <v>#REF!</v>
      </c>
      <c r="E172" s="179" t="e">
        <f>E171/E169</f>
        <v>#REF!</v>
      </c>
      <c r="F172" s="179" t="e">
        <f>F171/F169</f>
        <v>#REF!</v>
      </c>
      <c r="G172" s="180" t="e">
        <f>G171/G169</f>
        <v>#REF!</v>
      </c>
      <c r="H172" s="185" t="e">
        <f>H171/H169</f>
        <v>#REF!</v>
      </c>
      <c r="I172" s="63"/>
    </row>
    <row r="173" spans="8:9" ht="12.75" hidden="1">
      <c r="H173" s="63"/>
      <c r="I173" s="63"/>
    </row>
    <row r="174" spans="8:9" ht="12.75" hidden="1">
      <c r="H174" s="63"/>
      <c r="I174" s="63"/>
    </row>
    <row r="175" spans="8:9" ht="12.75" hidden="1">
      <c r="H175" s="63"/>
      <c r="I175" s="63"/>
    </row>
    <row r="176" spans="8:9" ht="12.75" hidden="1">
      <c r="H176" s="63"/>
      <c r="I176" s="63"/>
    </row>
    <row r="177" spans="8:9" ht="12.75" hidden="1">
      <c r="H177" s="63"/>
      <c r="I177" s="63"/>
    </row>
    <row r="178" spans="8:9" ht="12.75" hidden="1">
      <c r="H178" s="63"/>
      <c r="I178" s="63"/>
    </row>
    <row r="179" spans="8:9" ht="12.75" hidden="1">
      <c r="H179" s="63"/>
      <c r="I179" s="63"/>
    </row>
    <row r="180" spans="8:9" ht="12.75" hidden="1">
      <c r="H180" s="63"/>
      <c r="I180" s="63"/>
    </row>
    <row r="181" spans="8:9" ht="12.75" hidden="1">
      <c r="H181" s="63"/>
      <c r="I181" s="63"/>
    </row>
    <row r="182" spans="8:9" ht="12.75" hidden="1">
      <c r="H182" s="63"/>
      <c r="I182" s="63"/>
    </row>
    <row r="183" spans="8:9" ht="12.75" hidden="1">
      <c r="H183" s="63"/>
      <c r="I183" s="63"/>
    </row>
    <row r="184" spans="8:9" ht="12.75" hidden="1">
      <c r="H184" s="63"/>
      <c r="I184" s="63"/>
    </row>
    <row r="185" spans="8:9" ht="12.75" hidden="1">
      <c r="H185" s="63"/>
      <c r="I185" s="63"/>
    </row>
    <row r="186" spans="3:8" s="68" customFormat="1" ht="13.5" hidden="1" thickBot="1">
      <c r="C186" s="163" t="s">
        <v>172</v>
      </c>
      <c r="H186" s="164"/>
    </row>
    <row r="187" ht="12.75">
      <c r="H187" s="63"/>
    </row>
    <row r="188" spans="2:15" s="5" customFormat="1" ht="12.75">
      <c r="B188" s="61" t="s">
        <v>80</v>
      </c>
      <c r="C188" s="61" t="s">
        <v>0</v>
      </c>
      <c r="D188" s="61" t="s">
        <v>2</v>
      </c>
      <c r="H188" s="70"/>
      <c r="I188" s="70"/>
      <c r="M188" s="70"/>
      <c r="N188" s="70"/>
      <c r="O188" s="61"/>
    </row>
    <row r="189" spans="2:14" s="5" customFormat="1" ht="12.75">
      <c r="B189" s="100">
        <v>40119</v>
      </c>
      <c r="C189" s="5" t="s">
        <v>1</v>
      </c>
      <c r="D189" s="5" t="s">
        <v>3</v>
      </c>
      <c r="H189" s="70"/>
      <c r="I189" s="70"/>
      <c r="K189" s="72"/>
      <c r="L189" s="10"/>
      <c r="M189" s="10"/>
      <c r="N189" s="154"/>
    </row>
    <row r="190" spans="2:14" s="5" customFormat="1" ht="12.75">
      <c r="B190" s="100">
        <v>40120</v>
      </c>
      <c r="C190" s="5" t="s">
        <v>5</v>
      </c>
      <c r="D190" s="5" t="s">
        <v>4</v>
      </c>
      <c r="H190" s="70"/>
      <c r="I190" s="70"/>
      <c r="L190" s="10"/>
      <c r="M190" s="10"/>
      <c r="N190" s="154"/>
    </row>
    <row r="191" spans="2:14" s="5" customFormat="1" ht="12.75">
      <c r="B191" s="100">
        <v>40120</v>
      </c>
      <c r="C191" s="5" t="s">
        <v>187</v>
      </c>
      <c r="D191" s="5" t="s">
        <v>4</v>
      </c>
      <c r="E191" s="72"/>
      <c r="F191" s="72"/>
      <c r="G191" s="72"/>
      <c r="H191" s="10"/>
      <c r="I191" s="10"/>
      <c r="L191" s="10"/>
      <c r="M191" s="10"/>
      <c r="N191" s="154"/>
    </row>
    <row r="192" spans="2:14" s="5" customFormat="1" ht="12.75">
      <c r="B192" s="100">
        <v>40120</v>
      </c>
      <c r="C192" s="5" t="s">
        <v>6</v>
      </c>
      <c r="D192" s="5" t="s">
        <v>7</v>
      </c>
      <c r="H192" s="10"/>
      <c r="I192" s="10"/>
      <c r="L192" s="10"/>
      <c r="M192" s="10"/>
      <c r="N192" s="154"/>
    </row>
    <row r="193" spans="2:14" s="5" customFormat="1" ht="12.75">
      <c r="B193" s="100">
        <v>40155</v>
      </c>
      <c r="C193" s="5" t="s">
        <v>1</v>
      </c>
      <c r="D193" s="5" t="s">
        <v>3</v>
      </c>
      <c r="H193" s="10"/>
      <c r="I193" s="10"/>
      <c r="L193" s="10"/>
      <c r="M193" s="10"/>
      <c r="N193" s="154"/>
    </row>
    <row r="194" spans="2:14" s="5" customFormat="1" ht="12.75">
      <c r="B194" s="100">
        <v>40158</v>
      </c>
      <c r="C194" s="5" t="s">
        <v>115</v>
      </c>
      <c r="D194" s="5" t="s">
        <v>116</v>
      </c>
      <c r="H194" s="10"/>
      <c r="I194" s="10"/>
      <c r="L194" s="10"/>
      <c r="M194" s="10"/>
      <c r="N194" s="154"/>
    </row>
    <row r="195" spans="2:14" s="5" customFormat="1" ht="12.75">
      <c r="B195" s="100">
        <v>40158</v>
      </c>
      <c r="C195" s="5" t="s">
        <v>117</v>
      </c>
      <c r="D195" s="5" t="s">
        <v>4</v>
      </c>
      <c r="H195" s="10"/>
      <c r="I195" s="10"/>
      <c r="L195" s="10"/>
      <c r="M195" s="10"/>
      <c r="N195" s="154"/>
    </row>
    <row r="196" spans="2:14" s="5" customFormat="1" ht="12.75">
      <c r="B196" s="100">
        <v>40169</v>
      </c>
      <c r="C196" s="5" t="s">
        <v>115</v>
      </c>
      <c r="D196" s="5" t="s">
        <v>116</v>
      </c>
      <c r="H196" s="10"/>
      <c r="I196" s="10"/>
      <c r="L196" s="10"/>
      <c r="M196" s="10"/>
      <c r="N196" s="154"/>
    </row>
    <row r="197" spans="2:14" s="5" customFormat="1" ht="12.75">
      <c r="B197" s="100">
        <v>40169</v>
      </c>
      <c r="C197" s="5" t="s">
        <v>136</v>
      </c>
      <c r="D197" s="5" t="s">
        <v>137</v>
      </c>
      <c r="H197" s="10"/>
      <c r="I197" s="10"/>
      <c r="L197" s="10"/>
      <c r="M197" s="10"/>
      <c r="N197" s="154"/>
    </row>
    <row r="198" spans="2:14" s="5" customFormat="1" ht="12.75">
      <c r="B198" s="100">
        <v>40182</v>
      </c>
      <c r="C198" s="5" t="s">
        <v>148</v>
      </c>
      <c r="D198" s="5" t="s">
        <v>149</v>
      </c>
      <c r="L198" s="10"/>
      <c r="M198" s="10"/>
      <c r="N198" s="154"/>
    </row>
    <row r="199" spans="2:14" s="5" customFormat="1" ht="12.75">
      <c r="B199" s="100">
        <v>40182</v>
      </c>
      <c r="C199" s="5" t="s">
        <v>152</v>
      </c>
      <c r="D199" s="5" t="s">
        <v>88</v>
      </c>
      <c r="L199" s="10"/>
      <c r="M199" s="10"/>
      <c r="N199" s="154"/>
    </row>
    <row r="200" spans="2:14" s="5" customFormat="1" ht="12.75">
      <c r="B200" s="100">
        <v>40182</v>
      </c>
      <c r="C200" s="5" t="s">
        <v>153</v>
      </c>
      <c r="D200" s="5" t="s">
        <v>150</v>
      </c>
      <c r="L200" s="10"/>
      <c r="M200" s="10"/>
      <c r="N200" s="154"/>
    </row>
    <row r="201" spans="2:14" s="5" customFormat="1" ht="12.75">
      <c r="B201" s="100">
        <v>40182</v>
      </c>
      <c r="C201" s="5" t="s">
        <v>154</v>
      </c>
      <c r="D201" s="5" t="s">
        <v>151</v>
      </c>
      <c r="F201" s="74"/>
      <c r="G201" s="74"/>
      <c r="H201" s="74"/>
      <c r="I201" s="74"/>
      <c r="L201" s="10"/>
      <c r="M201" s="10"/>
      <c r="N201" s="154"/>
    </row>
    <row r="202" spans="2:14" s="5" customFormat="1" ht="12.75">
      <c r="B202" s="100">
        <v>40182</v>
      </c>
      <c r="C202" s="5" t="s">
        <v>155</v>
      </c>
      <c r="D202" s="5" t="s">
        <v>4</v>
      </c>
      <c r="L202" s="10"/>
      <c r="M202" s="10"/>
      <c r="N202" s="154"/>
    </row>
    <row r="203" spans="2:15" ht="12.75">
      <c r="B203" s="100">
        <v>40183</v>
      </c>
      <c r="C203" s="5" t="s">
        <v>157</v>
      </c>
      <c r="D203" s="5" t="s">
        <v>116</v>
      </c>
      <c r="J203" s="61"/>
      <c r="K203" s="61"/>
      <c r="L203" s="71"/>
      <c r="M203" s="71"/>
      <c r="N203" s="71"/>
      <c r="O203" s="5"/>
    </row>
    <row r="204" spans="2:15" ht="12.75">
      <c r="B204" s="100">
        <v>40183</v>
      </c>
      <c r="C204" s="5" t="s">
        <v>158</v>
      </c>
      <c r="D204" s="5" t="s">
        <v>90</v>
      </c>
      <c r="J204" s="5"/>
      <c r="K204" s="5"/>
      <c r="L204" s="71"/>
      <c r="M204" s="71"/>
      <c r="N204" s="71"/>
      <c r="O204" s="5"/>
    </row>
    <row r="205" spans="2:15" ht="12.75">
      <c r="B205" s="100">
        <v>40183</v>
      </c>
      <c r="C205" s="5" t="s">
        <v>188</v>
      </c>
      <c r="D205" s="5" t="s">
        <v>149</v>
      </c>
      <c r="J205" s="5"/>
      <c r="K205" s="5"/>
      <c r="L205" s="153"/>
      <c r="M205" s="153"/>
      <c r="N205" s="154"/>
      <c r="O205" s="5"/>
    </row>
    <row r="206" spans="2:15" ht="12.75">
      <c r="B206" s="100">
        <v>40204</v>
      </c>
      <c r="C206" s="5" t="s">
        <v>189</v>
      </c>
      <c r="D206" s="5" t="s">
        <v>4</v>
      </c>
      <c r="J206" s="5"/>
      <c r="K206" s="5"/>
      <c r="L206" s="5"/>
      <c r="M206" s="5"/>
      <c r="N206" s="5"/>
      <c r="O206" s="5"/>
    </row>
    <row r="207" spans="2:15" ht="12.75">
      <c r="B207" s="100">
        <v>40207</v>
      </c>
      <c r="C207" s="5" t="s">
        <v>160</v>
      </c>
      <c r="D207" s="5" t="s">
        <v>116</v>
      </c>
      <c r="J207" s="5"/>
      <c r="K207" s="5"/>
      <c r="L207" s="5"/>
      <c r="M207" s="5"/>
      <c r="N207" s="5"/>
      <c r="O207" s="5"/>
    </row>
    <row r="208" spans="2:15" ht="12.75">
      <c r="B208" s="146">
        <v>40210</v>
      </c>
      <c r="C208" s="5" t="s">
        <v>161</v>
      </c>
      <c r="D208" s="5" t="s">
        <v>162</v>
      </c>
      <c r="J208" s="5"/>
      <c r="K208" s="5"/>
      <c r="L208" s="5"/>
      <c r="M208" s="5"/>
      <c r="N208" s="5"/>
      <c r="O208" s="5"/>
    </row>
    <row r="209" spans="2:15" ht="12.75">
      <c r="B209" s="146">
        <v>40240</v>
      </c>
      <c r="C209" s="5" t="s">
        <v>163</v>
      </c>
      <c r="D209" s="5" t="s">
        <v>89</v>
      </c>
      <c r="J209" s="5"/>
      <c r="K209" s="5"/>
      <c r="L209" s="5"/>
      <c r="M209" s="70"/>
      <c r="N209" s="70"/>
      <c r="O209" s="61"/>
    </row>
    <row r="210" spans="2:15" ht="12.75">
      <c r="B210" s="146">
        <v>40268</v>
      </c>
      <c r="C210" s="5" t="s">
        <v>164</v>
      </c>
      <c r="D210" s="5" t="s">
        <v>150</v>
      </c>
      <c r="J210" s="5"/>
      <c r="K210" s="72"/>
      <c r="L210" s="10"/>
      <c r="M210" s="10"/>
      <c r="N210" s="154"/>
      <c r="O210" s="5"/>
    </row>
    <row r="211" spans="2:15" ht="12.75">
      <c r="B211" s="146">
        <v>40268</v>
      </c>
      <c r="C211" s="5" t="s">
        <v>167</v>
      </c>
      <c r="D211" s="5" t="s">
        <v>151</v>
      </c>
      <c r="J211" s="5"/>
      <c r="K211" s="5"/>
      <c r="L211" s="10"/>
      <c r="M211" s="10"/>
      <c r="N211" s="154"/>
      <c r="O211" s="5"/>
    </row>
    <row r="212" spans="2:15" ht="12.75">
      <c r="B212" s="146">
        <v>40269</v>
      </c>
      <c r="C212" s="5" t="s">
        <v>165</v>
      </c>
      <c r="D212" s="5" t="s">
        <v>166</v>
      </c>
      <c r="J212" s="5"/>
      <c r="K212" s="5"/>
      <c r="L212" s="10"/>
      <c r="M212" s="10"/>
      <c r="N212" s="154"/>
      <c r="O212" s="5"/>
    </row>
    <row r="213" spans="2:15" ht="12.75">
      <c r="B213" s="146">
        <v>40274</v>
      </c>
      <c r="C213" s="5" t="s">
        <v>163</v>
      </c>
      <c r="D213" s="5" t="s">
        <v>89</v>
      </c>
      <c r="J213" s="5"/>
      <c r="K213" s="5"/>
      <c r="L213" s="10"/>
      <c r="M213" s="10"/>
      <c r="N213" s="154"/>
      <c r="O213" s="5"/>
    </row>
    <row r="214" spans="2:15" ht="12.75">
      <c r="B214" s="146">
        <v>40274</v>
      </c>
      <c r="C214" s="5" t="s">
        <v>158</v>
      </c>
      <c r="D214" s="5" t="s">
        <v>90</v>
      </c>
      <c r="J214" s="5"/>
      <c r="K214" s="5"/>
      <c r="L214" s="10"/>
      <c r="M214" s="10"/>
      <c r="N214" s="154"/>
      <c r="O214" s="5"/>
    </row>
    <row r="215" spans="2:15" ht="12.75">
      <c r="B215" s="146">
        <v>40275</v>
      </c>
      <c r="C215" s="5" t="s">
        <v>169</v>
      </c>
      <c r="D215" s="5" t="s">
        <v>168</v>
      </c>
      <c r="J215" s="5"/>
      <c r="K215" s="5"/>
      <c r="L215" s="10"/>
      <c r="M215" s="10"/>
      <c r="N215" s="154"/>
      <c r="O215" s="5"/>
    </row>
    <row r="216" spans="2:15" ht="12.75">
      <c r="B216" s="146">
        <v>40275</v>
      </c>
      <c r="C216" s="5" t="s">
        <v>170</v>
      </c>
      <c r="D216" s="5" t="s">
        <v>190</v>
      </c>
      <c r="J216" s="5"/>
      <c r="K216" s="5"/>
      <c r="L216" s="10"/>
      <c r="M216" s="10"/>
      <c r="N216" s="154"/>
      <c r="O216" s="5"/>
    </row>
    <row r="217" spans="2:15" ht="12.75">
      <c r="B217" s="146">
        <v>40282</v>
      </c>
      <c r="C217" s="5" t="s">
        <v>160</v>
      </c>
      <c r="D217" s="5" t="s">
        <v>116</v>
      </c>
      <c r="J217" s="5"/>
      <c r="K217" s="5"/>
      <c r="L217" s="10"/>
      <c r="M217" s="10"/>
      <c r="N217" s="154"/>
      <c r="O217" s="5"/>
    </row>
    <row r="218" spans="2:15" ht="12.75">
      <c r="B218" s="146">
        <v>40358</v>
      </c>
      <c r="C218" s="5" t="s">
        <v>167</v>
      </c>
      <c r="D218" s="5" t="s">
        <v>151</v>
      </c>
      <c r="J218" s="5"/>
      <c r="K218" s="5"/>
      <c r="L218" s="10"/>
      <c r="M218" s="10"/>
      <c r="N218" s="154"/>
      <c r="O218" s="5"/>
    </row>
    <row r="219" spans="2:15" ht="12.75">
      <c r="B219" s="146">
        <v>40357</v>
      </c>
      <c r="C219" s="5" t="s">
        <v>164</v>
      </c>
      <c r="D219" s="5" t="s">
        <v>150</v>
      </c>
      <c r="J219" s="5"/>
      <c r="K219" s="5"/>
      <c r="L219" s="10"/>
      <c r="M219" s="10"/>
      <c r="N219" s="154"/>
      <c r="O219" s="5"/>
    </row>
    <row r="220" spans="2:15" ht="12.75">
      <c r="B220" s="146">
        <v>40357</v>
      </c>
      <c r="C220" s="5" t="s">
        <v>165</v>
      </c>
      <c r="D220" s="5" t="s">
        <v>166</v>
      </c>
      <c r="J220" s="5"/>
      <c r="K220" s="5"/>
      <c r="L220" s="10"/>
      <c r="M220" s="10"/>
      <c r="N220" s="154"/>
      <c r="O220" s="5"/>
    </row>
    <row r="221" spans="2:15" ht="12.75">
      <c r="B221" s="146">
        <v>40452</v>
      </c>
      <c r="C221" s="5" t="s">
        <v>196</v>
      </c>
      <c r="D221" s="5" t="s">
        <v>89</v>
      </c>
      <c r="J221" s="5"/>
      <c r="K221" s="5"/>
      <c r="L221" s="10"/>
      <c r="M221" s="10"/>
      <c r="N221" s="154"/>
      <c r="O221" s="5"/>
    </row>
    <row r="222" spans="2:15" ht="12.75">
      <c r="B222" s="146">
        <v>40452</v>
      </c>
      <c r="C222" s="5" t="s">
        <v>191</v>
      </c>
      <c r="D222" s="5" t="s">
        <v>90</v>
      </c>
      <c r="J222" s="5"/>
      <c r="K222" s="5"/>
      <c r="L222" s="10"/>
      <c r="M222" s="10"/>
      <c r="N222" s="154"/>
      <c r="O222" s="5"/>
    </row>
    <row r="223" spans="2:15" ht="12.75">
      <c r="B223" s="146">
        <v>40452</v>
      </c>
      <c r="C223" s="5" t="s">
        <v>197</v>
      </c>
      <c r="D223" s="5" t="s">
        <v>168</v>
      </c>
      <c r="J223" s="5"/>
      <c r="K223" s="5"/>
      <c r="L223" s="10"/>
      <c r="M223" s="10"/>
      <c r="N223" s="154"/>
      <c r="O223" s="5"/>
    </row>
    <row r="224" spans="2:15" ht="12.75">
      <c r="B224" s="146">
        <v>40452</v>
      </c>
      <c r="C224" s="5" t="s">
        <v>192</v>
      </c>
      <c r="D224" s="5" t="s">
        <v>190</v>
      </c>
      <c r="J224" s="61"/>
      <c r="K224" s="61"/>
      <c r="L224" s="71"/>
      <c r="M224" s="71"/>
      <c r="N224" s="71"/>
      <c r="O224" s="5"/>
    </row>
    <row r="225" spans="2:15" ht="12.75">
      <c r="B225" s="146">
        <v>40452</v>
      </c>
      <c r="C225" s="5" t="s">
        <v>193</v>
      </c>
      <c r="D225" s="5" t="s">
        <v>151</v>
      </c>
      <c r="J225" s="5"/>
      <c r="K225" s="5"/>
      <c r="L225" s="153"/>
      <c r="M225" s="153"/>
      <c r="N225" s="154"/>
      <c r="O225" s="5"/>
    </row>
    <row r="226" spans="2:15" ht="12.75">
      <c r="B226" s="146">
        <v>40452</v>
      </c>
      <c r="C226" s="5" t="s">
        <v>195</v>
      </c>
      <c r="D226" s="5" t="s">
        <v>150</v>
      </c>
      <c r="J226" s="5"/>
      <c r="K226" s="5"/>
      <c r="L226" s="5"/>
      <c r="M226" s="5"/>
      <c r="N226" s="5"/>
      <c r="O226" s="5"/>
    </row>
    <row r="227" spans="2:15" ht="12.75">
      <c r="B227" s="146">
        <v>40452</v>
      </c>
      <c r="C227" s="5" t="s">
        <v>194</v>
      </c>
      <c r="D227" s="5" t="s">
        <v>166</v>
      </c>
      <c r="J227" s="5"/>
      <c r="K227" s="5"/>
      <c r="L227" s="5"/>
      <c r="M227" s="5"/>
      <c r="N227" s="5"/>
      <c r="O227" s="5"/>
    </row>
    <row r="228" spans="2:4" ht="12.75">
      <c r="B228" s="146">
        <v>40452</v>
      </c>
      <c r="C228" s="5" t="s">
        <v>199</v>
      </c>
      <c r="D228" s="5" t="s">
        <v>198</v>
      </c>
    </row>
    <row r="229" spans="2:4" ht="12.75">
      <c r="B229" s="146">
        <v>40457</v>
      </c>
      <c r="C229" s="5" t="s">
        <v>194</v>
      </c>
      <c r="D229" s="5" t="s">
        <v>166</v>
      </c>
    </row>
  </sheetData>
  <mergeCells count="5">
    <mergeCell ref="H152:H154"/>
    <mergeCell ref="D152:D154"/>
    <mergeCell ref="E152:E154"/>
    <mergeCell ref="F152:F154"/>
    <mergeCell ref="G152:G154"/>
  </mergeCells>
  <printOptions/>
  <pageMargins left="0.75" right="0.75" top="1" bottom="1" header="0.5" footer="0.5"/>
  <pageSetup fitToHeight="1" fitToWidth="1" horizontalDpi="600" verticalDpi="600" orientation="landscape" paperSize="9" scale="92" r:id="rId1"/>
</worksheet>
</file>

<file path=xl/worksheets/sheet2.xml><?xml version="1.0" encoding="utf-8"?>
<worksheet xmlns="http://schemas.openxmlformats.org/spreadsheetml/2006/main" xmlns:r="http://schemas.openxmlformats.org/officeDocument/2006/relationships">
  <sheetPr>
    <pageSetUpPr fitToPage="1"/>
  </sheetPr>
  <dimension ref="A1:P76"/>
  <sheetViews>
    <sheetView workbookViewId="0" topLeftCell="A13">
      <selection activeCell="F29" sqref="F29"/>
    </sheetView>
  </sheetViews>
  <sheetFormatPr defaultColWidth="9.140625" defaultRowHeight="12.75"/>
  <cols>
    <col min="1" max="1" width="71.57421875" style="26" bestFit="1" customWidth="1"/>
    <col min="2" max="2" width="14.28125" style="25" hidden="1" customWidth="1"/>
    <col min="3" max="3" width="12.8515625" style="25" hidden="1" customWidth="1"/>
    <col min="4" max="5" width="12.8515625" style="25" bestFit="1" customWidth="1"/>
    <col min="6" max="7" width="11.57421875" style="25" customWidth="1"/>
    <col min="8" max="16384" width="9.140625" style="26" customWidth="1"/>
  </cols>
  <sheetData>
    <row r="1" spans="1:2" ht="15">
      <c r="A1" s="23" t="s">
        <v>46</v>
      </c>
      <c r="B1" s="24"/>
    </row>
    <row r="2" ht="11.25">
      <c r="A2" s="27" t="s">
        <v>47</v>
      </c>
    </row>
    <row r="3" spans="1:7" ht="12.75">
      <c r="A3" s="28">
        <v>40557</v>
      </c>
      <c r="B3" s="6"/>
      <c r="C3" s="6"/>
      <c r="D3" s="6"/>
      <c r="E3" s="6"/>
      <c r="F3" s="6"/>
      <c r="G3" s="6"/>
    </row>
    <row r="4" spans="1:16" ht="12.75" customHeight="1">
      <c r="A4" s="2" t="s">
        <v>48</v>
      </c>
      <c r="B4" s="4" t="s">
        <v>15</v>
      </c>
      <c r="C4" s="4" t="s">
        <v>16</v>
      </c>
      <c r="D4" s="4" t="s">
        <v>39</v>
      </c>
      <c r="E4" s="4" t="s">
        <v>40</v>
      </c>
      <c r="F4" s="101" t="s">
        <v>41</v>
      </c>
      <c r="G4" s="101" t="s">
        <v>42</v>
      </c>
      <c r="H4" s="101" t="s">
        <v>78</v>
      </c>
      <c r="I4" s="101" t="s">
        <v>79</v>
      </c>
      <c r="J4" s="101" t="s">
        <v>114</v>
      </c>
      <c r="K4" s="101"/>
      <c r="L4" s="101"/>
      <c r="M4" s="101"/>
      <c r="N4" s="101"/>
      <c r="O4" s="101"/>
      <c r="P4" s="101"/>
    </row>
    <row r="5" spans="1:7" ht="12.75" customHeight="1">
      <c r="A5"/>
      <c r="E5" s="6" t="s">
        <v>49</v>
      </c>
      <c r="F5" s="6"/>
      <c r="G5" s="6"/>
    </row>
    <row r="6" spans="1:10" ht="12.75" customHeight="1">
      <c r="A6" t="s">
        <v>50</v>
      </c>
      <c r="B6" s="29">
        <v>371.4272474632678</v>
      </c>
      <c r="C6" s="29">
        <v>345.85</v>
      </c>
      <c r="D6" s="29">
        <v>350.92</v>
      </c>
      <c r="E6" s="29">
        <v>354.9</v>
      </c>
      <c r="F6" s="29">
        <v>359.53</v>
      </c>
      <c r="G6" s="29">
        <v>363.75</v>
      </c>
      <c r="H6" s="76"/>
      <c r="I6" s="76"/>
      <c r="J6" s="76"/>
    </row>
    <row r="7" spans="1:10" ht="12.75" customHeight="1">
      <c r="A7" t="s">
        <v>12</v>
      </c>
      <c r="B7" s="29">
        <v>70.05955596456958</v>
      </c>
      <c r="C7" s="29">
        <v>63.76</v>
      </c>
      <c r="D7" s="29">
        <v>63.65</v>
      </c>
      <c r="E7" s="29">
        <v>63.54</v>
      </c>
      <c r="F7" s="29">
        <v>63.44</v>
      </c>
      <c r="G7" s="29">
        <v>63.34</v>
      </c>
      <c r="H7" s="76"/>
      <c r="I7" s="76"/>
      <c r="J7" s="76"/>
    </row>
    <row r="8" spans="1:10" ht="12.75" customHeight="1">
      <c r="A8" t="s">
        <v>51</v>
      </c>
      <c r="B8" s="29">
        <v>6.8</v>
      </c>
      <c r="C8" s="29">
        <v>12.1</v>
      </c>
      <c r="D8" s="29">
        <v>12</v>
      </c>
      <c r="E8" s="29">
        <v>12</v>
      </c>
      <c r="F8" s="29">
        <v>11.9</v>
      </c>
      <c r="G8" s="29">
        <v>12</v>
      </c>
      <c r="H8" s="76"/>
      <c r="I8" s="76"/>
      <c r="J8" s="76"/>
    </row>
    <row r="9" spans="1:7" ht="12.75" customHeight="1">
      <c r="A9"/>
      <c r="B9" s="30"/>
      <c r="C9" s="6"/>
      <c r="D9" s="6"/>
      <c r="E9" s="6"/>
      <c r="F9" s="6"/>
      <c r="G9" s="6"/>
    </row>
    <row r="10" spans="1:10" s="38" customFormat="1" ht="12.75" customHeight="1">
      <c r="A10" s="31" t="s">
        <v>52</v>
      </c>
      <c r="B10" s="32">
        <v>448.2868034278374</v>
      </c>
      <c r="C10" s="33">
        <v>421.71</v>
      </c>
      <c r="D10" s="33">
        <v>426.57</v>
      </c>
      <c r="E10" s="33">
        <v>430.44</v>
      </c>
      <c r="F10" s="33">
        <v>434.87</v>
      </c>
      <c r="G10" s="33">
        <v>439.09</v>
      </c>
      <c r="H10" s="33">
        <v>439.09</v>
      </c>
      <c r="I10" s="33">
        <v>439.09</v>
      </c>
      <c r="J10" s="33">
        <v>439.09</v>
      </c>
    </row>
    <row r="11" spans="1:7" ht="12.75" customHeight="1">
      <c r="A11" s="34"/>
      <c r="B11" s="35"/>
      <c r="C11" s="36"/>
      <c r="D11" s="36"/>
      <c r="E11" s="36"/>
      <c r="F11" s="36"/>
      <c r="G11" s="36"/>
    </row>
    <row r="12" spans="1:10" ht="12.75" customHeight="1">
      <c r="A12" s="34" t="s">
        <v>53</v>
      </c>
      <c r="B12" s="35"/>
      <c r="C12" s="37">
        <v>1.10719</v>
      </c>
      <c r="D12" s="37">
        <v>1.1494954859267126</v>
      </c>
      <c r="E12" s="37">
        <v>1.1450699238803326</v>
      </c>
      <c r="F12" s="37">
        <v>1.198442202159674</v>
      </c>
      <c r="G12" s="37">
        <v>1.2396847615507165</v>
      </c>
      <c r="H12" s="37">
        <v>1.276875304397238</v>
      </c>
      <c r="I12" s="37">
        <v>1.3151815635291553</v>
      </c>
      <c r="J12" s="37">
        <v>1.3546370104350303</v>
      </c>
    </row>
    <row r="13" spans="1:7" ht="12.75" customHeight="1">
      <c r="A13" s="34"/>
      <c r="B13" s="35"/>
      <c r="C13" s="36"/>
      <c r="D13" s="36"/>
      <c r="E13" s="36"/>
      <c r="F13" s="36"/>
      <c r="G13" s="36"/>
    </row>
    <row r="14" spans="1:10" s="38" customFormat="1" ht="12.75" customHeight="1">
      <c r="A14" s="31" t="s">
        <v>54</v>
      </c>
      <c r="B14" s="32">
        <v>448.2868034278374</v>
      </c>
      <c r="C14" s="33">
        <v>466.9130949</v>
      </c>
      <c r="D14" s="33">
        <v>490.34028943175775</v>
      </c>
      <c r="E14" s="33">
        <v>492.8838980350504</v>
      </c>
      <c r="F14" s="33">
        <v>521.1665604531773</v>
      </c>
      <c r="G14" s="33">
        <v>544.3331819493042</v>
      </c>
      <c r="H14" s="33">
        <v>560.6631774077833</v>
      </c>
      <c r="I14" s="33">
        <v>577.4830727300168</v>
      </c>
      <c r="J14" s="33">
        <v>594.8075649119174</v>
      </c>
    </row>
    <row r="15" spans="1:7" ht="12.75" customHeight="1">
      <c r="A15" s="34"/>
      <c r="B15" s="35"/>
      <c r="C15" s="36"/>
      <c r="D15" s="36"/>
      <c r="E15" s="36"/>
      <c r="F15" s="36"/>
      <c r="G15" s="36"/>
    </row>
    <row r="16" spans="1:10" ht="12.75" customHeight="1">
      <c r="A16" s="34" t="s">
        <v>55</v>
      </c>
      <c r="B16" s="35">
        <v>0</v>
      </c>
      <c r="C16" s="35">
        <v>2.432210954569595</v>
      </c>
      <c r="D16" s="35">
        <v>2.6139851653343307</v>
      </c>
      <c r="E16" s="35">
        <v>-6.725545165292166</v>
      </c>
      <c r="F16" s="35">
        <v>-10.430904970661595</v>
      </c>
      <c r="G16" s="35">
        <v>-14.135509448838338</v>
      </c>
      <c r="H16" s="35">
        <v>-14.888451605749681</v>
      </c>
      <c r="I16" s="35">
        <v>-15.536509992974235</v>
      </c>
      <c r="J16" s="35">
        <v>-16.20401013181551</v>
      </c>
    </row>
    <row r="17" spans="1:10" ht="12.75" customHeight="1">
      <c r="A17" s="34" t="s">
        <v>56</v>
      </c>
      <c r="B17" s="35">
        <v>7.160976071529398</v>
      </c>
      <c r="C17" s="35">
        <v>19.09167202735256</v>
      </c>
      <c r="D17" s="35">
        <v>1.695266705761318</v>
      </c>
      <c r="E17" s="35">
        <v>11.015933093238331</v>
      </c>
      <c r="F17" s="35">
        <v>-3.801798255889281</v>
      </c>
      <c r="G17" s="35">
        <v>-3.9644875238818145</v>
      </c>
      <c r="H17" s="35">
        <v>-5.379889080051235</v>
      </c>
      <c r="I17" s="35">
        <v>-5.839564189634242</v>
      </c>
      <c r="J17" s="35">
        <v>-6.313029552504743</v>
      </c>
    </row>
    <row r="18" spans="1:10" ht="12.75" customHeight="1">
      <c r="A18" s="34" t="s">
        <v>57</v>
      </c>
      <c r="B18" s="35">
        <v>18.12777118</v>
      </c>
      <c r="C18" s="35">
        <v>0.6231443159188388</v>
      </c>
      <c r="D18" s="35">
        <v>-6.097691302279651</v>
      </c>
      <c r="E18" s="35">
        <v>1.6066023677853047</v>
      </c>
      <c r="F18" s="35">
        <v>6.829615635230459</v>
      </c>
      <c r="G18" s="35">
        <v>0</v>
      </c>
      <c r="H18" s="35">
        <v>0</v>
      </c>
      <c r="I18" s="35">
        <v>0</v>
      </c>
      <c r="J18" s="35">
        <v>0</v>
      </c>
    </row>
    <row r="19" spans="1:7" ht="12.75" customHeight="1">
      <c r="A19" s="34"/>
      <c r="B19" s="35"/>
      <c r="C19" s="36"/>
      <c r="D19" s="36"/>
      <c r="E19" s="36"/>
      <c r="F19" s="36"/>
      <c r="G19" s="36"/>
    </row>
    <row r="20" spans="1:10" s="38" customFormat="1" ht="12.75" customHeight="1">
      <c r="A20" s="31" t="s">
        <v>58</v>
      </c>
      <c r="B20" s="32">
        <v>473.5755506793668</v>
      </c>
      <c r="C20" s="39">
        <v>489.060122197841</v>
      </c>
      <c r="D20" s="39">
        <v>488.5518500005737</v>
      </c>
      <c r="E20" s="39">
        <v>498.78088833078186</v>
      </c>
      <c r="F20" s="39">
        <v>513.7634728618569</v>
      </c>
      <c r="G20" s="39">
        <v>526.233184976584</v>
      </c>
      <c r="H20" s="39">
        <v>540.3948367219824</v>
      </c>
      <c r="I20" s="39">
        <v>556.1069985474084</v>
      </c>
      <c r="J20" s="33">
        <v>572.2905252275972</v>
      </c>
    </row>
    <row r="21" spans="1:10" s="41" customFormat="1" ht="12.75" customHeight="1">
      <c r="A21" s="34" t="s">
        <v>59</v>
      </c>
      <c r="B21" s="40"/>
      <c r="C21" s="40">
        <v>1.0326971514814496</v>
      </c>
      <c r="D21" s="40">
        <v>0.9989607163328241</v>
      </c>
      <c r="E21" s="40">
        <v>1.0209374671904243</v>
      </c>
      <c r="F21" s="40">
        <v>1.0300384094130306</v>
      </c>
      <c r="G21" s="40">
        <v>1.0242713092179676</v>
      </c>
      <c r="H21" s="40">
        <v>1.0269113620153556</v>
      </c>
      <c r="I21" s="40">
        <v>1.029075336694065</v>
      </c>
      <c r="J21" s="40">
        <v>1.02910146198926</v>
      </c>
    </row>
    <row r="22" spans="1:7" s="41" customFormat="1" ht="12.75" customHeight="1">
      <c r="A22" s="42"/>
      <c r="B22" s="40"/>
      <c r="C22" s="36"/>
      <c r="D22" s="36"/>
      <c r="E22" s="36"/>
      <c r="F22" s="36"/>
      <c r="G22" s="36"/>
    </row>
    <row r="23" spans="1:10" ht="12.75" customHeight="1">
      <c r="A23" s="43" t="s">
        <v>60</v>
      </c>
      <c r="B23" s="44">
        <v>467.433388047991</v>
      </c>
      <c r="C23" s="44">
        <v>494.940639</v>
      </c>
      <c r="D23" s="44">
        <v>486.97674964</v>
      </c>
      <c r="E23" s="44">
        <v>492.08518672761477</v>
      </c>
      <c r="F23" s="45">
        <v>513.7634728618569</v>
      </c>
      <c r="G23" s="45">
        <v>526.233184976584</v>
      </c>
      <c r="H23" s="45">
        <v>540.3948367219824</v>
      </c>
      <c r="I23" s="45">
        <v>556.1069985474084</v>
      </c>
      <c r="J23" s="195">
        <v>572.2905252275972</v>
      </c>
    </row>
    <row r="24" spans="1:7" s="27" customFormat="1" ht="12.75" customHeight="1">
      <c r="A24" s="46"/>
      <c r="B24" s="47"/>
      <c r="C24" s="48"/>
      <c r="D24" s="48"/>
      <c r="E24" s="48"/>
      <c r="F24" s="48"/>
      <c r="G24" s="48"/>
    </row>
    <row r="25" spans="1:10" s="51" customFormat="1" ht="15.75" customHeight="1">
      <c r="A25" s="49" t="s">
        <v>61</v>
      </c>
      <c r="B25" s="50">
        <v>-6.142162631375811</v>
      </c>
      <c r="C25" s="50">
        <v>5.880516802158979</v>
      </c>
      <c r="D25" s="50">
        <v>-1.5751003605737424</v>
      </c>
      <c r="E25" s="50">
        <v>-6.695701603167095</v>
      </c>
      <c r="F25" s="50">
        <v>0</v>
      </c>
      <c r="G25" s="50">
        <v>0</v>
      </c>
      <c r="H25" s="50">
        <v>0</v>
      </c>
      <c r="I25" s="50">
        <v>0</v>
      </c>
      <c r="J25" s="50">
        <v>0</v>
      </c>
    </row>
    <row r="26" spans="1:10" s="54" customFormat="1" ht="12.75" customHeight="1">
      <c r="A26" s="52"/>
      <c r="B26" s="53"/>
      <c r="C26" s="53"/>
      <c r="E26" s="36"/>
      <c r="F26" s="36"/>
      <c r="G26" s="36"/>
      <c r="H26" s="36"/>
      <c r="I26" s="36"/>
      <c r="J26" s="36"/>
    </row>
    <row r="27" spans="1:10" s="54" customFormat="1" ht="12.75" customHeight="1">
      <c r="A27" s="52"/>
      <c r="B27" s="53"/>
      <c r="C27" s="53"/>
      <c r="D27" s="98"/>
      <c r="E27" s="99"/>
      <c r="F27" s="99"/>
      <c r="G27" s="99"/>
      <c r="H27" s="99"/>
      <c r="I27" s="99"/>
      <c r="J27" s="99"/>
    </row>
    <row r="28" spans="1:10" s="54" customFormat="1" ht="15.75">
      <c r="A28" s="52"/>
      <c r="B28" s="53"/>
      <c r="C28" s="53"/>
      <c r="D28" s="98"/>
      <c r="E28" s="145"/>
      <c r="F28" s="141"/>
      <c r="G28" s="141"/>
      <c r="H28" s="141"/>
      <c r="I28" s="141"/>
      <c r="J28" s="141"/>
    </row>
    <row r="29" spans="1:12" s="54" customFormat="1" ht="33" customHeight="1">
      <c r="A29" s="55" t="s">
        <v>200</v>
      </c>
      <c r="B29" s="142">
        <v>0.026</v>
      </c>
      <c r="C29" s="191">
        <v>0.13</v>
      </c>
      <c r="D29" s="142">
        <v>-0.149</v>
      </c>
      <c r="E29" s="142">
        <v>0.044</v>
      </c>
      <c r="F29" s="147">
        <v>0.08</v>
      </c>
      <c r="G29" s="147">
        <v>0.06</v>
      </c>
      <c r="H29" s="147">
        <v>0.06</v>
      </c>
      <c r="I29" s="147">
        <v>0.06</v>
      </c>
      <c r="J29" s="147">
        <v>0.06</v>
      </c>
      <c r="L29" s="150"/>
    </row>
    <row r="30" spans="1:13" s="57" customFormat="1" ht="12.75" customHeight="1">
      <c r="A30" s="139" t="s">
        <v>91</v>
      </c>
      <c r="B30" s="69" t="s">
        <v>72</v>
      </c>
      <c r="C30" s="69" t="s">
        <v>72</v>
      </c>
      <c r="D30" s="69" t="s">
        <v>73</v>
      </c>
      <c r="E30" s="69" t="s">
        <v>73</v>
      </c>
      <c r="F30" s="69" t="s">
        <v>73</v>
      </c>
      <c r="G30" s="69" t="s">
        <v>73</v>
      </c>
      <c r="H30" s="69" t="s">
        <v>73</v>
      </c>
      <c r="I30" s="69" t="s">
        <v>73</v>
      </c>
      <c r="J30" s="69" t="s">
        <v>73</v>
      </c>
      <c r="M30" s="152"/>
    </row>
    <row r="31" spans="1:13" s="57" customFormat="1" ht="12.75" customHeight="1">
      <c r="A31" s="140">
        <v>40452</v>
      </c>
      <c r="B31" s="69"/>
      <c r="C31" s="69"/>
      <c r="D31" s="40">
        <v>-0.149</v>
      </c>
      <c r="E31" s="40">
        <v>0.044</v>
      </c>
      <c r="F31" s="40">
        <v>0.07</v>
      </c>
      <c r="G31" s="40">
        <v>0.08</v>
      </c>
      <c r="H31" s="40">
        <v>0.06</v>
      </c>
      <c r="I31" s="40">
        <v>0.06</v>
      </c>
      <c r="J31" s="69"/>
      <c r="M31" s="152"/>
    </row>
    <row r="32" spans="1:13" s="57" customFormat="1" ht="12.75" customHeight="1">
      <c r="A32" s="140">
        <v>40360</v>
      </c>
      <c r="B32" s="69"/>
      <c r="C32" s="69"/>
      <c r="D32" s="40">
        <v>-0.149</v>
      </c>
      <c r="E32" s="40">
        <v>0.044</v>
      </c>
      <c r="F32" s="40">
        <v>0.03</v>
      </c>
      <c r="G32" s="40">
        <v>0.08</v>
      </c>
      <c r="H32" s="40">
        <v>0.05</v>
      </c>
      <c r="I32" s="40">
        <v>0.06</v>
      </c>
      <c r="J32" s="69"/>
      <c r="M32" s="152"/>
    </row>
    <row r="33" spans="1:12" s="57" customFormat="1" ht="12.75" customHeight="1">
      <c r="A33" s="140">
        <v>40269</v>
      </c>
      <c r="B33" s="69"/>
      <c r="C33" s="69"/>
      <c r="D33" s="40">
        <v>-0.149</v>
      </c>
      <c r="E33" s="40">
        <v>0.044</v>
      </c>
      <c r="F33" s="40">
        <v>0.02</v>
      </c>
      <c r="G33" s="40">
        <v>0.08</v>
      </c>
      <c r="H33" s="40">
        <v>0.05</v>
      </c>
      <c r="I33" s="40">
        <v>0.05</v>
      </c>
      <c r="J33" s="40"/>
      <c r="L33" s="151"/>
    </row>
    <row r="34" spans="1:10" s="57" customFormat="1" ht="12.75" customHeight="1">
      <c r="A34" s="140">
        <v>40179</v>
      </c>
      <c r="B34" s="69"/>
      <c r="C34" s="69"/>
      <c r="D34" s="148">
        <v>-0.149</v>
      </c>
      <c r="E34" s="149">
        <v>0.054</v>
      </c>
      <c r="F34" s="149">
        <v>0.02</v>
      </c>
      <c r="G34" s="149">
        <v>0.07</v>
      </c>
      <c r="H34" s="149">
        <v>0.06</v>
      </c>
      <c r="I34" s="149">
        <v>0.06</v>
      </c>
      <c r="J34" s="149"/>
    </row>
    <row r="35" spans="1:10" s="57" customFormat="1" ht="10.5" customHeight="1">
      <c r="A35" s="140">
        <v>40087</v>
      </c>
      <c r="B35" s="69"/>
      <c r="C35" s="69"/>
      <c r="D35" s="40">
        <v>-0.149</v>
      </c>
      <c r="E35" s="40">
        <v>0.01</v>
      </c>
      <c r="F35" s="40">
        <v>0.02</v>
      </c>
      <c r="G35" s="40">
        <v>0.05</v>
      </c>
      <c r="H35" s="40">
        <v>0.02</v>
      </c>
      <c r="I35" s="40">
        <v>0.02</v>
      </c>
      <c r="J35" s="40"/>
    </row>
    <row r="36" spans="1:10" s="57" customFormat="1" ht="12.75" customHeight="1">
      <c r="A36" s="138" t="s">
        <v>92</v>
      </c>
      <c r="B36" s="75"/>
      <c r="C36" s="75"/>
      <c r="D36" s="40">
        <v>-0.029</v>
      </c>
      <c r="E36" s="40">
        <v>-0.04</v>
      </c>
      <c r="F36" s="40">
        <v>-0.03</v>
      </c>
      <c r="G36" s="40">
        <v>-0.03</v>
      </c>
      <c r="H36" s="40">
        <v>-0.03</v>
      </c>
      <c r="I36" s="40">
        <v>-0.03</v>
      </c>
      <c r="J36" s="40">
        <v>-0.03</v>
      </c>
    </row>
    <row r="37" spans="1:10" s="57" customFormat="1" ht="12.75" customHeight="1">
      <c r="A37" s="138" t="s">
        <v>156</v>
      </c>
      <c r="B37" s="69"/>
      <c r="C37" s="69"/>
      <c r="D37" s="40">
        <v>0.0382124870093532</v>
      </c>
      <c r="E37" s="40">
        <v>-0.0038500038500038913</v>
      </c>
      <c r="F37" s="40">
        <v>0.04661049702403952</v>
      </c>
      <c r="G37" s="40">
        <v>0.03441347385524374</v>
      </c>
      <c r="H37" s="40">
        <v>0.03</v>
      </c>
      <c r="I37" s="40">
        <v>0.03</v>
      </c>
      <c r="J37" s="40">
        <v>0.03000000000000025</v>
      </c>
    </row>
    <row r="38" spans="1:7" s="57" customFormat="1" ht="18">
      <c r="A38" s="97"/>
      <c r="B38" s="69"/>
      <c r="C38" s="69"/>
      <c r="D38" s="69"/>
      <c r="E38" s="144"/>
      <c r="F38" s="69"/>
      <c r="G38" s="69"/>
    </row>
    <row r="39" spans="1:10" ht="11.25">
      <c r="A39" s="58"/>
      <c r="B39" s="59"/>
      <c r="C39" s="59"/>
      <c r="D39" s="59"/>
      <c r="E39" s="59"/>
      <c r="F39" s="59"/>
      <c r="G39" s="59"/>
      <c r="H39" s="58"/>
      <c r="I39" s="58"/>
      <c r="J39" s="58"/>
    </row>
    <row r="40" spans="1:10" ht="12.75" customHeight="1">
      <c r="A40" s="197" t="s">
        <v>62</v>
      </c>
      <c r="B40" s="197"/>
      <c r="C40" s="197"/>
      <c r="D40" s="197"/>
      <c r="E40" s="197"/>
      <c r="F40" s="197"/>
      <c r="G40" s="197"/>
      <c r="H40" s="197"/>
      <c r="I40" s="197"/>
      <c r="J40" s="197"/>
    </row>
    <row r="41" spans="1:10" ht="11.25" customHeight="1">
      <c r="A41" s="198" t="s">
        <v>40</v>
      </c>
      <c r="B41" s="198"/>
      <c r="C41" s="198"/>
      <c r="D41" s="198"/>
      <c r="E41" s="198"/>
      <c r="F41" s="198"/>
      <c r="G41" s="198"/>
      <c r="H41" s="198"/>
      <c r="I41" s="198"/>
      <c r="J41" s="198"/>
    </row>
    <row r="42" spans="1:10" ht="11.25" customHeight="1">
      <c r="A42" s="199" t="s">
        <v>111</v>
      </c>
      <c r="B42" s="199"/>
      <c r="C42" s="199"/>
      <c r="D42" s="199"/>
      <c r="E42" s="199"/>
      <c r="F42" s="199"/>
      <c r="G42" s="199"/>
      <c r="H42" s="199"/>
      <c r="I42" s="199"/>
      <c r="J42" s="199"/>
    </row>
    <row r="43" spans="1:10" ht="15.75" customHeight="1">
      <c r="A43" s="199" t="s">
        <v>204</v>
      </c>
      <c r="B43" s="199"/>
      <c r="C43" s="199"/>
      <c r="D43" s="199"/>
      <c r="E43" s="199"/>
      <c r="F43" s="199"/>
      <c r="G43" s="199"/>
      <c r="H43" s="199"/>
      <c r="I43" s="199"/>
      <c r="J43" s="199"/>
    </row>
    <row r="44" ht="11.25">
      <c r="A44" s="26" t="s">
        <v>211</v>
      </c>
    </row>
    <row r="45" ht="11.25" customHeight="1"/>
    <row r="46" spans="1:10" ht="11.25" customHeight="1">
      <c r="A46" s="198" t="s">
        <v>41</v>
      </c>
      <c r="B46" s="198"/>
      <c r="C46" s="198"/>
      <c r="D46" s="198"/>
      <c r="E46" s="198"/>
      <c r="F46" s="198"/>
      <c r="G46" s="198"/>
      <c r="H46" s="198"/>
      <c r="I46" s="198"/>
      <c r="J46" s="198"/>
    </row>
    <row r="47" spans="1:10" ht="11.25" customHeight="1">
      <c r="A47" s="199" t="str">
        <f>"Prices include an expected "&amp;TEXT(-F36,"0%")&amp;" reduction in SOQ from October 2011 associated with the 2011 AQ Review"</f>
        <v>Prices include an expected 3% reduction in SOQ from October 2011 associated with the 2011 AQ Review</v>
      </c>
      <c r="B47" s="199"/>
      <c r="C47" s="199"/>
      <c r="D47" s="199"/>
      <c r="E47" s="199"/>
      <c r="F47" s="199"/>
      <c r="G47" s="199"/>
      <c r="H47" s="199"/>
      <c r="I47" s="199"/>
      <c r="J47" s="199"/>
    </row>
    <row r="48" spans="1:10" ht="11.25">
      <c r="A48" s="199" t="s">
        <v>203</v>
      </c>
      <c r="B48" s="199"/>
      <c r="C48" s="199"/>
      <c r="D48" s="199"/>
      <c r="E48" s="199"/>
      <c r="F48" s="199"/>
      <c r="G48" s="199"/>
      <c r="H48" s="199"/>
      <c r="I48" s="199"/>
      <c r="J48" s="199"/>
    </row>
    <row r="49" spans="1:10" ht="11.25" customHeight="1">
      <c r="A49" s="199" t="s">
        <v>208</v>
      </c>
      <c r="B49" s="199"/>
      <c r="C49" s="199"/>
      <c r="D49" s="199"/>
      <c r="E49" s="199"/>
      <c r="F49" s="199"/>
      <c r="G49" s="199"/>
      <c r="H49" s="199"/>
      <c r="I49" s="199"/>
      <c r="J49" s="199"/>
    </row>
    <row r="50" spans="1:10" ht="11.25" customHeight="1">
      <c r="A50" s="199" t="s">
        <v>210</v>
      </c>
      <c r="B50" s="199"/>
      <c r="C50" s="199"/>
      <c r="D50" s="199"/>
      <c r="E50" s="199"/>
      <c r="F50" s="199"/>
      <c r="G50" s="199"/>
      <c r="H50" s="199"/>
      <c r="I50" s="199"/>
      <c r="J50" s="199"/>
    </row>
    <row r="51" spans="1:10" ht="11.25" customHeight="1">
      <c r="A51" s="200"/>
      <c r="B51" s="200"/>
      <c r="C51" s="200"/>
      <c r="D51" s="200"/>
      <c r="E51" s="200"/>
      <c r="F51" s="200"/>
      <c r="G51" s="200"/>
      <c r="H51" s="200"/>
      <c r="I51" s="200"/>
      <c r="J51" s="200"/>
    </row>
    <row r="52" spans="1:10" ht="11.25" customHeight="1">
      <c r="A52" s="200"/>
      <c r="B52" s="200"/>
      <c r="C52" s="200"/>
      <c r="D52" s="200"/>
      <c r="E52" s="200"/>
      <c r="F52" s="200"/>
      <c r="G52" s="200"/>
      <c r="H52" s="200"/>
      <c r="I52" s="200"/>
      <c r="J52" s="200"/>
    </row>
    <row r="53" spans="1:10" ht="11.25">
      <c r="A53" s="198" t="s">
        <v>83</v>
      </c>
      <c r="B53" s="198"/>
      <c r="C53" s="198"/>
      <c r="D53" s="198"/>
      <c r="E53" s="198"/>
      <c r="F53" s="198"/>
      <c r="G53" s="198"/>
      <c r="H53" s="198"/>
      <c r="I53" s="198"/>
      <c r="J53" s="198"/>
    </row>
    <row r="54" spans="1:10" ht="11.25">
      <c r="A54" s="199" t="s">
        <v>205</v>
      </c>
      <c r="B54" s="199"/>
      <c r="C54" s="199"/>
      <c r="D54" s="199"/>
      <c r="E54" s="199"/>
      <c r="F54" s="199"/>
      <c r="G54" s="199"/>
      <c r="H54" s="199"/>
      <c r="I54" s="199"/>
      <c r="J54" s="199"/>
    </row>
    <row r="55" spans="1:10" ht="11.25" customHeight="1">
      <c r="A55" s="199" t="s">
        <v>110</v>
      </c>
      <c r="B55" s="199"/>
      <c r="C55" s="199"/>
      <c r="D55" s="199"/>
      <c r="E55" s="199"/>
      <c r="F55" s="199"/>
      <c r="G55" s="199"/>
      <c r="H55" s="199"/>
      <c r="I55" s="199"/>
      <c r="J55" s="199"/>
    </row>
    <row r="56" spans="1:10" ht="11.25" customHeight="1">
      <c r="A56" s="199" t="s">
        <v>209</v>
      </c>
      <c r="B56" s="199"/>
      <c r="C56" s="199"/>
      <c r="D56" s="199"/>
      <c r="E56" s="199"/>
      <c r="F56" s="199"/>
      <c r="G56" s="199"/>
      <c r="H56" s="199"/>
      <c r="I56" s="199"/>
      <c r="J56" s="199"/>
    </row>
    <row r="57" spans="1:10" ht="11.25" customHeight="1">
      <c r="A57" s="199" t="s">
        <v>201</v>
      </c>
      <c r="B57" s="199"/>
      <c r="C57" s="199"/>
      <c r="D57" s="199"/>
      <c r="E57" s="199"/>
      <c r="F57" s="199"/>
      <c r="G57" s="199"/>
      <c r="H57" s="199"/>
      <c r="I57" s="199"/>
      <c r="J57" s="199"/>
    </row>
    <row r="58" spans="1:10" ht="11.25" customHeight="1">
      <c r="A58" s="199" t="s">
        <v>159</v>
      </c>
      <c r="B58" s="199"/>
      <c r="C58" s="199"/>
      <c r="D58" s="199"/>
      <c r="E58" s="199"/>
      <c r="F58" s="199"/>
      <c r="G58" s="199"/>
      <c r="H58" s="199"/>
      <c r="I58" s="199"/>
      <c r="J58" s="199"/>
    </row>
    <row r="59" spans="1:10" ht="11.25" customHeight="1">
      <c r="A59" s="200"/>
      <c r="B59" s="200"/>
      <c r="C59" s="200"/>
      <c r="D59" s="200"/>
      <c r="E59" s="200"/>
      <c r="F59" s="200"/>
      <c r="G59" s="200"/>
      <c r="H59" s="200"/>
      <c r="I59" s="200"/>
      <c r="J59" s="200"/>
    </row>
    <row r="60" spans="1:10" ht="11.25" customHeight="1">
      <c r="A60" s="198" t="s">
        <v>84</v>
      </c>
      <c r="B60" s="198"/>
      <c r="C60" s="198"/>
      <c r="D60" s="198"/>
      <c r="E60" s="198"/>
      <c r="F60" s="198"/>
      <c r="G60" s="198"/>
      <c r="H60" s="198"/>
      <c r="I60" s="198"/>
      <c r="J60" s="198"/>
    </row>
    <row r="61" spans="1:10" ht="11.25" customHeight="1">
      <c r="A61" s="199" t="s">
        <v>206</v>
      </c>
      <c r="B61" s="199"/>
      <c r="C61" s="199"/>
      <c r="D61" s="199"/>
      <c r="E61" s="199"/>
      <c r="F61" s="199"/>
      <c r="G61" s="199"/>
      <c r="H61" s="199"/>
      <c r="I61" s="199"/>
      <c r="J61" s="199"/>
    </row>
    <row r="62" spans="1:10" ht="11.25" customHeight="1">
      <c r="A62" s="199" t="s">
        <v>207</v>
      </c>
      <c r="B62" s="199"/>
      <c r="C62" s="199"/>
      <c r="D62" s="199"/>
      <c r="E62" s="199"/>
      <c r="F62" s="199"/>
      <c r="G62" s="199"/>
      <c r="H62" s="199"/>
      <c r="I62" s="199"/>
      <c r="J62" s="199"/>
    </row>
    <row r="63" spans="1:10" ht="11.25">
      <c r="A63" s="137"/>
      <c r="B63" s="137"/>
      <c r="C63" s="137"/>
      <c r="D63" s="137"/>
      <c r="E63" s="137"/>
      <c r="F63" s="137"/>
      <c r="G63" s="137"/>
      <c r="H63" s="137"/>
      <c r="I63" s="137"/>
      <c r="J63" s="137"/>
    </row>
    <row r="64" spans="1:10" ht="11.25" customHeight="1">
      <c r="A64" s="201" t="s">
        <v>64</v>
      </c>
      <c r="B64" s="201"/>
      <c r="C64" s="201"/>
      <c r="D64" s="201"/>
      <c r="E64" s="201"/>
      <c r="F64" s="201"/>
      <c r="G64" s="201"/>
      <c r="H64" s="201"/>
      <c r="I64" s="201"/>
      <c r="J64" s="201"/>
    </row>
    <row r="65" spans="1:10" ht="11.25" customHeight="1">
      <c r="A65" s="202" t="s">
        <v>65</v>
      </c>
      <c r="B65" s="202"/>
      <c r="C65" s="202"/>
      <c r="D65" s="202"/>
      <c r="E65" s="202"/>
      <c r="F65" s="202"/>
      <c r="G65" s="202"/>
      <c r="H65" s="202"/>
      <c r="I65" s="202"/>
      <c r="J65" s="202"/>
    </row>
    <row r="66" spans="1:10" ht="11.25">
      <c r="A66" s="202"/>
      <c r="B66" s="202"/>
      <c r="C66" s="202"/>
      <c r="D66" s="202"/>
      <c r="E66" s="202"/>
      <c r="F66" s="202"/>
      <c r="G66" s="202"/>
      <c r="H66" s="202"/>
      <c r="I66" s="202"/>
      <c r="J66" s="202"/>
    </row>
    <row r="67" spans="1:10" ht="11.25">
      <c r="A67" s="202"/>
      <c r="B67" s="202"/>
      <c r="C67" s="202"/>
      <c r="D67" s="202"/>
      <c r="E67" s="202"/>
      <c r="F67" s="202"/>
      <c r="G67" s="202"/>
      <c r="H67" s="202"/>
      <c r="I67" s="202"/>
      <c r="J67" s="202"/>
    </row>
    <row r="68" spans="1:10" ht="11.25">
      <c r="A68" s="202"/>
      <c r="B68" s="202"/>
      <c r="C68" s="202"/>
      <c r="D68" s="202"/>
      <c r="E68" s="202"/>
      <c r="F68" s="202"/>
      <c r="G68" s="202"/>
      <c r="H68" s="202"/>
      <c r="I68" s="202"/>
      <c r="J68" s="202"/>
    </row>
    <row r="69" spans="1:10" ht="11.25">
      <c r="A69" s="202"/>
      <c r="B69" s="202"/>
      <c r="C69" s="202"/>
      <c r="D69" s="202"/>
      <c r="E69" s="202"/>
      <c r="F69" s="202"/>
      <c r="G69" s="202"/>
      <c r="H69" s="202"/>
      <c r="I69" s="202"/>
      <c r="J69" s="202"/>
    </row>
    <row r="70" spans="1:10" ht="11.25">
      <c r="A70" s="202"/>
      <c r="B70" s="202"/>
      <c r="C70" s="202"/>
      <c r="D70" s="202"/>
      <c r="E70" s="202"/>
      <c r="F70" s="202"/>
      <c r="G70" s="202"/>
      <c r="H70" s="202"/>
      <c r="I70" s="202"/>
      <c r="J70" s="202"/>
    </row>
    <row r="71" spans="1:10" ht="11.25">
      <c r="A71" s="202"/>
      <c r="B71" s="202"/>
      <c r="C71" s="202"/>
      <c r="D71" s="202"/>
      <c r="E71" s="202"/>
      <c r="F71" s="202"/>
      <c r="G71" s="202"/>
      <c r="H71" s="202"/>
      <c r="I71" s="202"/>
      <c r="J71" s="202"/>
    </row>
    <row r="72" spans="1:10" ht="11.25">
      <c r="A72" s="202"/>
      <c r="B72" s="202"/>
      <c r="C72" s="202"/>
      <c r="D72" s="202"/>
      <c r="E72" s="202"/>
      <c r="F72" s="202"/>
      <c r="G72" s="202"/>
      <c r="H72" s="202"/>
      <c r="I72" s="202"/>
      <c r="J72" s="202"/>
    </row>
    <row r="73" spans="1:10" ht="11.25">
      <c r="A73" s="202"/>
      <c r="B73" s="202"/>
      <c r="C73" s="202"/>
      <c r="D73" s="202"/>
      <c r="E73" s="202"/>
      <c r="F73" s="202"/>
      <c r="G73" s="202"/>
      <c r="H73" s="202"/>
      <c r="I73" s="202"/>
      <c r="J73" s="202"/>
    </row>
    <row r="74" spans="1:10" ht="11.25">
      <c r="A74" s="202"/>
      <c r="B74" s="202"/>
      <c r="C74" s="202"/>
      <c r="D74" s="202"/>
      <c r="E74" s="202"/>
      <c r="F74" s="202"/>
      <c r="G74" s="202"/>
      <c r="H74" s="202"/>
      <c r="I74" s="202"/>
      <c r="J74" s="202"/>
    </row>
    <row r="75" spans="1:10" ht="11.25">
      <c r="A75" s="202"/>
      <c r="B75" s="202"/>
      <c r="C75" s="202"/>
      <c r="D75" s="202"/>
      <c r="E75" s="202"/>
      <c r="F75" s="202"/>
      <c r="G75" s="202"/>
      <c r="H75" s="202"/>
      <c r="I75" s="202"/>
      <c r="J75" s="202"/>
    </row>
    <row r="76" spans="1:10" ht="11.25">
      <c r="A76" s="202"/>
      <c r="B76" s="202"/>
      <c r="C76" s="202"/>
      <c r="D76" s="202"/>
      <c r="E76" s="202"/>
      <c r="F76" s="202"/>
      <c r="G76" s="202"/>
      <c r="H76" s="202"/>
      <c r="I76" s="202"/>
      <c r="J76" s="202"/>
    </row>
  </sheetData>
  <sheetProtection/>
  <mergeCells count="23">
    <mergeCell ref="A51:J51"/>
    <mergeCell ref="A52:J52"/>
    <mergeCell ref="A65:J76"/>
    <mergeCell ref="A62:J62"/>
    <mergeCell ref="A53:J53"/>
    <mergeCell ref="A60:J60"/>
    <mergeCell ref="A61:J61"/>
    <mergeCell ref="A54:J54"/>
    <mergeCell ref="A55:J55"/>
    <mergeCell ref="A48:J48"/>
    <mergeCell ref="A49:J49"/>
    <mergeCell ref="A50:J50"/>
    <mergeCell ref="A64:J64"/>
    <mergeCell ref="A59:J59"/>
    <mergeCell ref="A56:J56"/>
    <mergeCell ref="A57:J57"/>
    <mergeCell ref="A58:J58"/>
    <mergeCell ref="A40:J40"/>
    <mergeCell ref="A41:J41"/>
    <mergeCell ref="A42:J42"/>
    <mergeCell ref="A47:J47"/>
    <mergeCell ref="A46:J46"/>
    <mergeCell ref="A43:J43"/>
  </mergeCells>
  <printOptions/>
  <pageMargins left="0.75" right="0.75" top="1" bottom="1" header="0.5" footer="0.5"/>
  <pageSetup fitToHeight="1" fitToWidth="1" horizontalDpi="600" verticalDpi="600" orientation="portrait" paperSize="9" scale="59" r:id="rId1"/>
  <headerFooter alignWithMargins="0">
    <oddFooter>&amp;RUncontrolled when printed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76"/>
  <sheetViews>
    <sheetView tabSelected="1" workbookViewId="0" topLeftCell="A1">
      <selection activeCell="A43" sqref="A43:J43"/>
    </sheetView>
  </sheetViews>
  <sheetFormatPr defaultColWidth="9.140625" defaultRowHeight="12.75"/>
  <cols>
    <col min="1" max="1" width="71.57421875" style="26" bestFit="1" customWidth="1"/>
    <col min="2" max="2" width="14.28125" style="25" hidden="1" customWidth="1"/>
    <col min="3" max="3" width="12.8515625" style="25" hidden="1" customWidth="1"/>
    <col min="4" max="5" width="12.8515625" style="25" bestFit="1" customWidth="1"/>
    <col min="6" max="7" width="11.57421875" style="25" customWidth="1"/>
    <col min="8" max="16384" width="9.140625" style="26" customWidth="1"/>
  </cols>
  <sheetData>
    <row r="1" spans="1:2" ht="15">
      <c r="A1" s="23" t="s">
        <v>66</v>
      </c>
      <c r="B1" s="24"/>
    </row>
    <row r="2" ht="11.25">
      <c r="A2" s="27" t="s">
        <v>47</v>
      </c>
    </row>
    <row r="3" spans="1:7" ht="12.75">
      <c r="A3" s="28">
        <v>40557</v>
      </c>
      <c r="B3" s="6"/>
      <c r="C3" s="6"/>
      <c r="D3" s="6"/>
      <c r="E3" s="6"/>
      <c r="F3" s="6"/>
      <c r="G3" s="6"/>
    </row>
    <row r="4" spans="1:16" ht="12.75" customHeight="1">
      <c r="A4" s="2" t="s">
        <v>48</v>
      </c>
      <c r="B4" s="4" t="s">
        <v>15</v>
      </c>
      <c r="C4" s="4" t="s">
        <v>16</v>
      </c>
      <c r="D4" s="4" t="s">
        <v>39</v>
      </c>
      <c r="E4" s="4" t="s">
        <v>40</v>
      </c>
      <c r="F4" s="101" t="s">
        <v>41</v>
      </c>
      <c r="G4" s="101" t="s">
        <v>42</v>
      </c>
      <c r="H4" s="101" t="s">
        <v>78</v>
      </c>
      <c r="I4" s="101" t="s">
        <v>79</v>
      </c>
      <c r="J4" s="101" t="s">
        <v>114</v>
      </c>
      <c r="K4" s="101"/>
      <c r="L4" s="101"/>
      <c r="M4" s="101"/>
      <c r="N4" s="101"/>
      <c r="O4" s="101"/>
      <c r="P4" s="101"/>
    </row>
    <row r="5" spans="1:7" ht="12.75" customHeight="1">
      <c r="A5"/>
      <c r="E5" s="6" t="s">
        <v>49</v>
      </c>
      <c r="F5" s="6"/>
      <c r="G5" s="6"/>
    </row>
    <row r="6" spans="1:10" ht="12.75" customHeight="1">
      <c r="A6" t="s">
        <v>50</v>
      </c>
      <c r="B6" s="29">
        <v>213.91438109576913</v>
      </c>
      <c r="C6" s="29">
        <v>236.66</v>
      </c>
      <c r="D6" s="29">
        <v>233.23</v>
      </c>
      <c r="E6" s="29">
        <v>239.77</v>
      </c>
      <c r="F6" s="29">
        <v>243.96</v>
      </c>
      <c r="G6" s="29">
        <v>244.9</v>
      </c>
      <c r="H6" s="76"/>
      <c r="I6" s="76"/>
      <c r="J6" s="76"/>
    </row>
    <row r="7" spans="1:10" ht="12.75" customHeight="1">
      <c r="A7" t="s">
        <v>12</v>
      </c>
      <c r="B7" s="29">
        <v>34.405630847664014</v>
      </c>
      <c r="C7" s="29">
        <v>35.66</v>
      </c>
      <c r="D7" s="29">
        <v>35.59</v>
      </c>
      <c r="E7" s="29">
        <v>35.53</v>
      </c>
      <c r="F7" s="29">
        <v>35.47</v>
      </c>
      <c r="G7" s="29">
        <v>35.41</v>
      </c>
      <c r="H7" s="76"/>
      <c r="I7" s="76"/>
      <c r="J7" s="76"/>
    </row>
    <row r="8" spans="1:10" ht="12.75" customHeight="1">
      <c r="A8" t="s">
        <v>51</v>
      </c>
      <c r="B8" s="29">
        <v>20</v>
      </c>
      <c r="C8" s="29">
        <v>6.9</v>
      </c>
      <c r="D8" s="29">
        <v>6.9</v>
      </c>
      <c r="E8" s="29">
        <v>6.8</v>
      </c>
      <c r="F8" s="29">
        <v>6.8</v>
      </c>
      <c r="G8" s="29">
        <v>6.7</v>
      </c>
      <c r="H8" s="76"/>
      <c r="I8" s="76"/>
      <c r="J8" s="76"/>
    </row>
    <row r="9" spans="1:7" ht="12.75" customHeight="1">
      <c r="A9"/>
      <c r="B9" s="30"/>
      <c r="C9" s="6"/>
      <c r="D9" s="6"/>
      <c r="E9" s="6"/>
      <c r="F9" s="6"/>
      <c r="G9" s="6"/>
    </row>
    <row r="10" spans="1:10" s="38" customFormat="1" ht="12.75" customHeight="1">
      <c r="A10" s="31" t="s">
        <v>52</v>
      </c>
      <c r="B10" s="32">
        <v>268.32001194343314</v>
      </c>
      <c r="C10" s="33">
        <v>279.22</v>
      </c>
      <c r="D10" s="33">
        <v>275.72</v>
      </c>
      <c r="E10" s="33">
        <v>282.1</v>
      </c>
      <c r="F10" s="33">
        <v>286.23</v>
      </c>
      <c r="G10" s="33">
        <v>287.01</v>
      </c>
      <c r="H10" s="33">
        <v>287.01</v>
      </c>
      <c r="I10" s="33">
        <v>287.01</v>
      </c>
      <c r="J10" s="33">
        <v>287.01</v>
      </c>
    </row>
    <row r="11" spans="1:7" ht="12.75" customHeight="1">
      <c r="A11" s="34"/>
      <c r="B11" s="35"/>
      <c r="C11" s="36"/>
      <c r="D11" s="36"/>
      <c r="E11" s="36"/>
      <c r="F11" s="36"/>
      <c r="G11" s="36"/>
    </row>
    <row r="12" spans="1:10" ht="12.75" customHeight="1">
      <c r="A12" s="34" t="s">
        <v>53</v>
      </c>
      <c r="B12" s="35"/>
      <c r="C12" s="37">
        <v>1.10719</v>
      </c>
      <c r="D12" s="37">
        <v>1.1494954859267126</v>
      </c>
      <c r="E12" s="37">
        <v>1.1450699238803326</v>
      </c>
      <c r="F12" s="37">
        <v>1.198442202159674</v>
      </c>
      <c r="G12" s="37">
        <v>1.2396847615507165</v>
      </c>
      <c r="H12" s="37">
        <v>1.276875304397238</v>
      </c>
      <c r="I12" s="37">
        <v>1.3151815635291553</v>
      </c>
      <c r="J12" s="37">
        <v>1.3546370104350303</v>
      </c>
    </row>
    <row r="13" spans="1:7" ht="12.75" customHeight="1">
      <c r="A13" s="34"/>
      <c r="B13" s="35"/>
      <c r="C13" s="36"/>
      <c r="D13" s="36"/>
      <c r="E13" s="36"/>
      <c r="F13" s="36"/>
      <c r="G13" s="36"/>
    </row>
    <row r="14" spans="1:10" s="38" customFormat="1" ht="12.75" customHeight="1">
      <c r="A14" s="31" t="s">
        <v>54</v>
      </c>
      <c r="B14" s="32">
        <v>268.32001194343314</v>
      </c>
      <c r="C14" s="33">
        <v>309.14959179999994</v>
      </c>
      <c r="D14" s="33">
        <v>316.93889537971313</v>
      </c>
      <c r="E14" s="33">
        <v>323.0242255266418</v>
      </c>
      <c r="F14" s="33">
        <v>343.0301115241635</v>
      </c>
      <c r="G14" s="33">
        <v>355.80192341267116</v>
      </c>
      <c r="H14" s="33">
        <v>366.47598111505135</v>
      </c>
      <c r="I14" s="33">
        <v>377.4702605485029</v>
      </c>
      <c r="J14" s="33">
        <v>388.7943683649581</v>
      </c>
    </row>
    <row r="15" spans="1:7" ht="12.75" customHeight="1">
      <c r="A15" s="34"/>
      <c r="B15" s="35"/>
      <c r="C15" s="36"/>
      <c r="D15" s="36"/>
      <c r="E15" s="36"/>
      <c r="F15" s="36"/>
      <c r="G15" s="36"/>
    </row>
    <row r="16" spans="1:10" ht="12.75" customHeight="1">
      <c r="A16" s="34" t="s">
        <v>55</v>
      </c>
      <c r="B16" s="35">
        <v>0</v>
      </c>
      <c r="C16" s="35">
        <v>-3.610898722335985</v>
      </c>
      <c r="D16" s="35">
        <v>-3.7704339364676898</v>
      </c>
      <c r="E16" s="35">
        <v>-9.646226435413329</v>
      </c>
      <c r="F16" s="35">
        <v>-11.654928920608219</v>
      </c>
      <c r="G16" s="35">
        <v>-13.570322224681604</v>
      </c>
      <c r="H16" s="35">
        <v>-14.888451605749681</v>
      </c>
      <c r="I16" s="35">
        <v>-15.536509992974235</v>
      </c>
      <c r="J16" s="35">
        <v>-16.20401013181551</v>
      </c>
    </row>
    <row r="17" spans="1:10" ht="12.75" customHeight="1">
      <c r="A17" s="34" t="s">
        <v>56</v>
      </c>
      <c r="B17" s="35">
        <v>-24.061454424167803</v>
      </c>
      <c r="C17" s="35">
        <v>-21.53434793470387</v>
      </c>
      <c r="D17" s="35">
        <v>12.281546560002294</v>
      </c>
      <c r="E17" s="35">
        <v>13.653453405737444</v>
      </c>
      <c r="F17" s="35">
        <v>1.9356842919495172</v>
      </c>
      <c r="G17" s="35">
        <v>14.270139620034898</v>
      </c>
      <c r="H17" s="35">
        <v>-5.379889080051235</v>
      </c>
      <c r="I17" s="35">
        <v>-5.839564189634242</v>
      </c>
      <c r="J17" s="35">
        <v>-6.313029552504743</v>
      </c>
    </row>
    <row r="18" spans="1:10" ht="12.75" customHeight="1">
      <c r="A18" s="34" t="s">
        <v>57</v>
      </c>
      <c r="B18" s="35">
        <v>7.81064081</v>
      </c>
      <c r="C18" s="35">
        <v>4.859985440221751</v>
      </c>
      <c r="D18" s="35">
        <v>-6.5833831765154205</v>
      </c>
      <c r="E18" s="35">
        <v>1.7836820852670692</v>
      </c>
      <c r="F18" s="35">
        <v>14.465915916440462</v>
      </c>
      <c r="G18" s="35">
        <v>0</v>
      </c>
      <c r="H18" s="35">
        <v>0</v>
      </c>
      <c r="I18" s="35">
        <v>0</v>
      </c>
      <c r="J18" s="35">
        <v>0</v>
      </c>
    </row>
    <row r="19" spans="1:7" ht="12.75" customHeight="1">
      <c r="A19" s="34"/>
      <c r="B19" s="35"/>
      <c r="C19" s="36"/>
      <c r="D19" s="36"/>
      <c r="E19" s="36"/>
      <c r="F19" s="36"/>
      <c r="G19" s="36"/>
    </row>
    <row r="20" spans="1:10" s="38" customFormat="1" ht="12.75" customHeight="1">
      <c r="A20" s="31" t="s">
        <v>58</v>
      </c>
      <c r="B20" s="32">
        <v>252.06919832926533</v>
      </c>
      <c r="C20" s="39">
        <v>288.8643305831818</v>
      </c>
      <c r="D20" s="39">
        <v>318.86662482673233</v>
      </c>
      <c r="E20" s="39">
        <v>328.815134582233</v>
      </c>
      <c r="F20" s="39">
        <v>347.7767828119453</v>
      </c>
      <c r="G20" s="39">
        <v>356.50174080802446</v>
      </c>
      <c r="H20" s="39">
        <v>346.20764042925043</v>
      </c>
      <c r="I20" s="39">
        <v>356.0941863658944</v>
      </c>
      <c r="J20" s="33">
        <v>366.2773286806378</v>
      </c>
    </row>
    <row r="21" spans="1:10" s="41" customFormat="1" ht="12.75" customHeight="1">
      <c r="A21" s="34" t="s">
        <v>59</v>
      </c>
      <c r="B21" s="40"/>
      <c r="C21" s="40">
        <v>1.1459723460771785</v>
      </c>
      <c r="D21" s="40">
        <v>1.1038629247958014</v>
      </c>
      <c r="E21" s="40">
        <v>1.0311995956331477</v>
      </c>
      <c r="F21" s="40">
        <v>1.0576665920618389</v>
      </c>
      <c r="G21" s="40">
        <v>1.025087810421195</v>
      </c>
      <c r="H21" s="40">
        <v>0.9711246841167113</v>
      </c>
      <c r="I21" s="40">
        <v>1.0285566948331528</v>
      </c>
      <c r="J21" s="40">
        <v>1.0285967665427709</v>
      </c>
    </row>
    <row r="22" spans="1:7" s="41" customFormat="1" ht="12.75" customHeight="1">
      <c r="A22" s="42"/>
      <c r="B22" s="40"/>
      <c r="C22" s="36"/>
      <c r="D22" s="36"/>
      <c r="E22" s="36"/>
      <c r="F22" s="36"/>
      <c r="G22" s="36"/>
    </row>
    <row r="23" spans="1:10" ht="12.75" customHeight="1">
      <c r="A23" s="43" t="s">
        <v>60</v>
      </c>
      <c r="B23" s="44">
        <v>266.9629404183129</v>
      </c>
      <c r="C23" s="44">
        <v>295.3119563460535</v>
      </c>
      <c r="D23" s="44">
        <v>317.11791689999995</v>
      </c>
      <c r="E23" s="44">
        <v>314.4211883967201</v>
      </c>
      <c r="F23" s="45">
        <v>347.7767828119453</v>
      </c>
      <c r="G23" s="45">
        <v>356.50174080802446</v>
      </c>
      <c r="H23" s="45">
        <v>346.20764042925043</v>
      </c>
      <c r="I23" s="45">
        <v>356.0941863658944</v>
      </c>
      <c r="J23" s="195">
        <v>366.2773286806378</v>
      </c>
    </row>
    <row r="24" spans="1:7" s="27" customFormat="1" ht="12.75" customHeight="1">
      <c r="A24" s="46"/>
      <c r="B24" s="47"/>
      <c r="C24" s="48"/>
      <c r="D24" s="48"/>
      <c r="E24" s="48"/>
      <c r="F24" s="48"/>
      <c r="G24" s="48"/>
    </row>
    <row r="25" spans="1:10" s="51" customFormat="1" ht="15.75" customHeight="1">
      <c r="A25" s="49" t="s">
        <v>67</v>
      </c>
      <c r="B25" s="50">
        <v>14.89374208904755</v>
      </c>
      <c r="C25" s="50">
        <v>6.447625762871667</v>
      </c>
      <c r="D25" s="50">
        <v>-1.7487079267323793</v>
      </c>
      <c r="E25" s="50">
        <v>-14.393946185512903</v>
      </c>
      <c r="F25" s="50">
        <v>0</v>
      </c>
      <c r="G25" s="50">
        <v>0</v>
      </c>
      <c r="H25" s="50">
        <v>0</v>
      </c>
      <c r="I25" s="50">
        <v>0</v>
      </c>
      <c r="J25" s="50">
        <v>0</v>
      </c>
    </row>
    <row r="26" spans="1:10" s="54" customFormat="1" ht="12.75" customHeight="1">
      <c r="A26" s="52"/>
      <c r="B26" s="53"/>
      <c r="C26" s="53"/>
      <c r="E26" s="36"/>
      <c r="F26" s="36"/>
      <c r="G26" s="36"/>
      <c r="H26" s="36"/>
      <c r="I26" s="36"/>
      <c r="J26" s="36"/>
    </row>
    <row r="27" spans="1:10" s="54" customFormat="1" ht="15.75">
      <c r="A27" s="52"/>
      <c r="B27" s="53"/>
      <c r="C27" s="53"/>
      <c r="D27" s="98"/>
      <c r="E27" s="99"/>
      <c r="F27" s="99"/>
      <c r="G27" s="99"/>
      <c r="H27" s="99"/>
      <c r="I27" s="99"/>
      <c r="J27" s="99"/>
    </row>
    <row r="28" spans="1:10" s="54" customFormat="1" ht="15.75">
      <c r="A28" s="52"/>
      <c r="B28" s="53"/>
      <c r="C28" s="53"/>
      <c r="D28" s="98"/>
      <c r="E28" s="145"/>
      <c r="F28" s="141"/>
      <c r="G28" s="141"/>
      <c r="H28" s="141"/>
      <c r="I28" s="141"/>
      <c r="J28" s="141"/>
    </row>
    <row r="29" spans="1:10" s="54" customFormat="1" ht="33" customHeight="1">
      <c r="A29" s="55" t="s">
        <v>200</v>
      </c>
      <c r="B29" s="142">
        <v>0.643</v>
      </c>
      <c r="C29" s="191">
        <v>-0.108</v>
      </c>
      <c r="D29" s="143" t="s">
        <v>113</v>
      </c>
      <c r="E29" s="142">
        <v>0.084</v>
      </c>
      <c r="F29" s="147">
        <v>0.15</v>
      </c>
      <c r="G29" s="147">
        <v>0.06</v>
      </c>
      <c r="H29" s="147">
        <v>0</v>
      </c>
      <c r="I29" s="147">
        <v>0.06</v>
      </c>
      <c r="J29" s="147">
        <v>0.06</v>
      </c>
    </row>
    <row r="30" spans="1:10" s="57" customFormat="1" ht="12.75" customHeight="1">
      <c r="A30" s="139" t="s">
        <v>91</v>
      </c>
      <c r="B30" s="69" t="s">
        <v>72</v>
      </c>
      <c r="C30" s="69" t="s">
        <v>72</v>
      </c>
      <c r="D30" s="69" t="s">
        <v>73</v>
      </c>
      <c r="E30" s="69" t="s">
        <v>73</v>
      </c>
      <c r="F30" s="69" t="s">
        <v>73</v>
      </c>
      <c r="G30" s="69" t="s">
        <v>73</v>
      </c>
      <c r="H30" s="69" t="s">
        <v>73</v>
      </c>
      <c r="I30" s="69" t="s">
        <v>73</v>
      </c>
      <c r="J30" s="69" t="s">
        <v>73</v>
      </c>
    </row>
    <row r="31" spans="1:10" s="57" customFormat="1" ht="12.75" customHeight="1">
      <c r="A31" s="140">
        <v>40452</v>
      </c>
      <c r="B31" s="69"/>
      <c r="C31" s="69"/>
      <c r="D31" s="40" t="s">
        <v>113</v>
      </c>
      <c r="E31" s="40">
        <v>0.084</v>
      </c>
      <c r="F31" s="40">
        <v>0.16</v>
      </c>
      <c r="G31" s="40">
        <v>0.03</v>
      </c>
      <c r="H31" s="40">
        <v>0.06</v>
      </c>
      <c r="I31" s="40">
        <v>0.06</v>
      </c>
      <c r="J31" s="69"/>
    </row>
    <row r="32" spans="1:10" s="57" customFormat="1" ht="12.75" customHeight="1">
      <c r="A32" s="140">
        <v>40360</v>
      </c>
      <c r="B32" s="69"/>
      <c r="C32" s="69"/>
      <c r="D32" s="40" t="s">
        <v>113</v>
      </c>
      <c r="E32" s="40">
        <v>0.084</v>
      </c>
      <c r="F32" s="40">
        <v>0.12</v>
      </c>
      <c r="G32" s="40">
        <v>0</v>
      </c>
      <c r="H32" s="40">
        <v>0.04</v>
      </c>
      <c r="I32" s="40">
        <v>0.06</v>
      </c>
      <c r="J32" s="40"/>
    </row>
    <row r="33" spans="1:10" s="57" customFormat="1" ht="12.75" customHeight="1">
      <c r="A33" s="140">
        <v>40269</v>
      </c>
      <c r="B33" s="69"/>
      <c r="C33" s="69"/>
      <c r="D33" s="40">
        <v>-0.1</v>
      </c>
      <c r="E33" s="40">
        <v>0.084</v>
      </c>
      <c r="F33" s="40">
        <v>0.08</v>
      </c>
      <c r="G33" s="40">
        <v>0.03</v>
      </c>
      <c r="H33" s="40">
        <v>0.04</v>
      </c>
      <c r="I33" s="40">
        <v>0.04</v>
      </c>
      <c r="J33" s="40"/>
    </row>
    <row r="34" spans="1:10" s="57" customFormat="1" ht="12.75" customHeight="1">
      <c r="A34" s="140">
        <v>40179</v>
      </c>
      <c r="B34" s="69"/>
      <c r="C34" s="69"/>
      <c r="D34" s="40">
        <v>-0.1</v>
      </c>
      <c r="E34" s="149">
        <v>0.09</v>
      </c>
      <c r="F34" s="149">
        <v>0.04</v>
      </c>
      <c r="G34" s="149">
        <v>0.05</v>
      </c>
      <c r="H34" s="149">
        <v>0.07</v>
      </c>
      <c r="I34" s="149">
        <v>0.07</v>
      </c>
      <c r="J34" s="149"/>
    </row>
    <row r="35" spans="1:10" s="57" customFormat="1" ht="12.75" customHeight="1">
      <c r="A35" s="140">
        <v>40087</v>
      </c>
      <c r="B35" s="69"/>
      <c r="C35" s="69"/>
      <c r="D35" s="40">
        <v>-0.1</v>
      </c>
      <c r="E35" s="40">
        <v>0.04</v>
      </c>
      <c r="F35" s="40">
        <v>0.05</v>
      </c>
      <c r="G35" s="40">
        <v>0.02</v>
      </c>
      <c r="H35" s="40">
        <v>0.02</v>
      </c>
      <c r="I35" s="40">
        <v>0.02</v>
      </c>
      <c r="J35" s="40"/>
    </row>
    <row r="36" spans="1:10" s="57" customFormat="1" ht="12.75" customHeight="1">
      <c r="A36" s="138" t="s">
        <v>92</v>
      </c>
      <c r="B36" s="75"/>
      <c r="C36" s="75"/>
      <c r="D36" s="40">
        <v>-0.024</v>
      </c>
      <c r="E36" s="40">
        <v>-0.044</v>
      </c>
      <c r="F36" s="40">
        <v>-0.03</v>
      </c>
      <c r="G36" s="40">
        <v>-0.03</v>
      </c>
      <c r="H36" s="40">
        <v>-0.03</v>
      </c>
      <c r="I36" s="40">
        <v>-0.03</v>
      </c>
      <c r="J36" s="40">
        <v>-0.03</v>
      </c>
    </row>
    <row r="37" spans="1:10" s="57" customFormat="1" ht="12.75" customHeight="1">
      <c r="A37" s="138" t="s">
        <v>156</v>
      </c>
      <c r="B37" s="69"/>
      <c r="C37" s="69"/>
      <c r="D37" s="40">
        <v>0.0382124870093532</v>
      </c>
      <c r="E37" s="40">
        <v>-0.0038500038500038913</v>
      </c>
      <c r="F37" s="40">
        <v>0.04661049702403952</v>
      </c>
      <c r="G37" s="40">
        <v>0.03441347385524374</v>
      </c>
      <c r="H37" s="40">
        <v>0.03</v>
      </c>
      <c r="I37" s="40">
        <v>0.03</v>
      </c>
      <c r="J37" s="40">
        <v>0.03000000000000025</v>
      </c>
    </row>
    <row r="38" spans="1:7" s="57" customFormat="1" ht="18">
      <c r="A38" s="97"/>
      <c r="B38" s="69"/>
      <c r="C38" s="69"/>
      <c r="D38" s="69"/>
      <c r="E38" s="144"/>
      <c r="F38" s="69"/>
      <c r="G38" s="69"/>
    </row>
    <row r="39" spans="1:10" ht="11.25">
      <c r="A39" s="58"/>
      <c r="B39" s="59"/>
      <c r="C39" s="59"/>
      <c r="D39" s="59"/>
      <c r="E39" s="59"/>
      <c r="F39" s="59"/>
      <c r="G39" s="59"/>
      <c r="H39" s="58"/>
      <c r="I39" s="58"/>
      <c r="J39" s="58"/>
    </row>
    <row r="40" spans="1:10" ht="12.75" customHeight="1">
      <c r="A40" s="197" t="s">
        <v>62</v>
      </c>
      <c r="B40" s="197"/>
      <c r="C40" s="197"/>
      <c r="D40" s="197"/>
      <c r="E40" s="197"/>
      <c r="F40" s="197"/>
      <c r="G40" s="197"/>
      <c r="H40" s="197"/>
      <c r="I40" s="197"/>
      <c r="J40" s="197"/>
    </row>
    <row r="41" spans="1:10" ht="11.25" customHeight="1">
      <c r="A41" s="198" t="s">
        <v>40</v>
      </c>
      <c r="B41" s="198"/>
      <c r="C41" s="198"/>
      <c r="D41" s="198"/>
      <c r="E41" s="198"/>
      <c r="F41" s="198"/>
      <c r="G41" s="198"/>
      <c r="H41" s="198"/>
      <c r="I41" s="198"/>
      <c r="J41" s="198"/>
    </row>
    <row r="42" spans="1:10" ht="11.25" customHeight="1">
      <c r="A42" s="199" t="s">
        <v>111</v>
      </c>
      <c r="B42" s="199"/>
      <c r="C42" s="199"/>
      <c r="D42" s="199"/>
      <c r="E42" s="199"/>
      <c r="F42" s="199"/>
      <c r="G42" s="199"/>
      <c r="H42" s="199"/>
      <c r="I42" s="199"/>
      <c r="J42" s="199"/>
    </row>
    <row r="43" spans="1:10" ht="15.75" customHeight="1">
      <c r="A43" s="199" t="s">
        <v>204</v>
      </c>
      <c r="B43" s="199"/>
      <c r="C43" s="199"/>
      <c r="D43" s="199"/>
      <c r="E43" s="199"/>
      <c r="F43" s="199"/>
      <c r="G43" s="199"/>
      <c r="H43" s="199"/>
      <c r="I43" s="199"/>
      <c r="J43" s="199"/>
    </row>
    <row r="44" ht="11.25">
      <c r="A44" s="26" t="s">
        <v>211</v>
      </c>
    </row>
    <row r="45" ht="11.25" customHeight="1"/>
    <row r="46" spans="1:10" ht="11.25" customHeight="1">
      <c r="A46" s="198" t="s">
        <v>41</v>
      </c>
      <c r="B46" s="198"/>
      <c r="C46" s="198"/>
      <c r="D46" s="198"/>
      <c r="E46" s="198"/>
      <c r="F46" s="198"/>
      <c r="G46" s="198"/>
      <c r="H46" s="198"/>
      <c r="I46" s="198"/>
      <c r="J46" s="198"/>
    </row>
    <row r="47" spans="1:10" ht="11.25">
      <c r="A47" s="199" t="str">
        <f>"Prices include an expected "&amp;TEXT(-F36,"0%")&amp;" reduction in SOQ from October 2011 associated with the 2011 AQ Review"</f>
        <v>Prices include an expected 3% reduction in SOQ from October 2011 associated with the 2011 AQ Review</v>
      </c>
      <c r="B47" s="199"/>
      <c r="C47" s="199"/>
      <c r="D47" s="199"/>
      <c r="E47" s="199"/>
      <c r="F47" s="199"/>
      <c r="G47" s="199"/>
      <c r="H47" s="199"/>
      <c r="I47" s="199"/>
      <c r="J47" s="199"/>
    </row>
    <row r="48" spans="1:10" ht="12.75" customHeight="1">
      <c r="A48" s="199" t="s">
        <v>203</v>
      </c>
      <c r="B48" s="199"/>
      <c r="C48" s="199"/>
      <c r="D48" s="199"/>
      <c r="E48" s="199"/>
      <c r="F48" s="199"/>
      <c r="G48" s="199"/>
      <c r="H48" s="199"/>
      <c r="I48" s="199"/>
      <c r="J48" s="199"/>
    </row>
    <row r="49" spans="1:10" ht="11.25">
      <c r="A49" s="199" t="s">
        <v>208</v>
      </c>
      <c r="B49" s="199"/>
      <c r="C49" s="199"/>
      <c r="D49" s="199"/>
      <c r="E49" s="199"/>
      <c r="F49" s="199"/>
      <c r="G49" s="199"/>
      <c r="H49" s="199"/>
      <c r="I49" s="199"/>
      <c r="J49" s="199"/>
    </row>
    <row r="50" spans="1:10" ht="11.25">
      <c r="A50" s="199" t="s">
        <v>210</v>
      </c>
      <c r="B50" s="199"/>
      <c r="C50" s="199"/>
      <c r="D50" s="199"/>
      <c r="E50" s="199"/>
      <c r="F50" s="199"/>
      <c r="G50" s="199"/>
      <c r="H50" s="199"/>
      <c r="I50" s="199"/>
      <c r="J50" s="199"/>
    </row>
    <row r="51" spans="1:10" ht="11.25" customHeight="1">
      <c r="A51" s="199"/>
      <c r="B51" s="199"/>
      <c r="C51" s="199"/>
      <c r="D51" s="199"/>
      <c r="E51" s="199"/>
      <c r="F51" s="199"/>
      <c r="G51" s="199"/>
      <c r="H51" s="199"/>
      <c r="I51" s="199"/>
      <c r="J51" s="199"/>
    </row>
    <row r="52" spans="1:10" ht="11.25" customHeight="1">
      <c r="A52" s="199"/>
      <c r="B52" s="199"/>
      <c r="C52" s="199"/>
      <c r="D52" s="199"/>
      <c r="E52" s="199"/>
      <c r="F52" s="199"/>
      <c r="G52" s="199"/>
      <c r="H52" s="199"/>
      <c r="I52" s="199"/>
      <c r="J52" s="199"/>
    </row>
    <row r="53" spans="1:10" ht="11.25">
      <c r="A53" s="198" t="s">
        <v>83</v>
      </c>
      <c r="B53" s="198"/>
      <c r="C53" s="198"/>
      <c r="D53" s="198"/>
      <c r="E53" s="198"/>
      <c r="F53" s="198"/>
      <c r="G53" s="198"/>
      <c r="H53" s="198"/>
      <c r="I53" s="198"/>
      <c r="J53" s="198"/>
    </row>
    <row r="54" spans="1:10" ht="11.25">
      <c r="A54" s="199" t="s">
        <v>205</v>
      </c>
      <c r="B54" s="199"/>
      <c r="C54" s="199"/>
      <c r="D54" s="199"/>
      <c r="E54" s="199"/>
      <c r="F54" s="199"/>
      <c r="G54" s="199"/>
      <c r="H54" s="199"/>
      <c r="I54" s="199"/>
      <c r="J54" s="199"/>
    </row>
    <row r="55" spans="1:10" ht="11.25" customHeight="1">
      <c r="A55" s="199" t="s">
        <v>171</v>
      </c>
      <c r="B55" s="199"/>
      <c r="C55" s="199"/>
      <c r="D55" s="199"/>
      <c r="E55" s="199"/>
      <c r="F55" s="199"/>
      <c r="G55" s="199"/>
      <c r="H55" s="199"/>
      <c r="I55" s="199"/>
      <c r="J55" s="199"/>
    </row>
    <row r="56" spans="1:10" ht="11.25" customHeight="1">
      <c r="A56" s="199" t="s">
        <v>209</v>
      </c>
      <c r="B56" s="199"/>
      <c r="C56" s="199"/>
      <c r="D56" s="199"/>
      <c r="E56" s="199"/>
      <c r="F56" s="199"/>
      <c r="G56" s="199"/>
      <c r="H56" s="199"/>
      <c r="I56" s="199"/>
      <c r="J56" s="199"/>
    </row>
    <row r="57" spans="1:10" ht="11.25" customHeight="1">
      <c r="A57" s="199" t="s">
        <v>201</v>
      </c>
      <c r="B57" s="199"/>
      <c r="C57" s="199"/>
      <c r="D57" s="199"/>
      <c r="E57" s="199"/>
      <c r="F57" s="199"/>
      <c r="G57" s="199"/>
      <c r="H57" s="199"/>
      <c r="I57" s="199"/>
      <c r="J57" s="199"/>
    </row>
    <row r="58" spans="1:10" ht="11.25" customHeight="1">
      <c r="A58" s="199" t="s">
        <v>159</v>
      </c>
      <c r="B58" s="199"/>
      <c r="C58" s="199"/>
      <c r="D58" s="199"/>
      <c r="E58" s="199"/>
      <c r="F58" s="199"/>
      <c r="G58" s="199"/>
      <c r="H58" s="199"/>
      <c r="I58" s="199"/>
      <c r="J58" s="199"/>
    </row>
    <row r="59" spans="1:10" ht="11.25" customHeight="1">
      <c r="A59" s="199"/>
      <c r="B59" s="199"/>
      <c r="C59" s="199"/>
      <c r="D59" s="199"/>
      <c r="E59" s="199"/>
      <c r="F59" s="199"/>
      <c r="G59" s="199"/>
      <c r="H59" s="199"/>
      <c r="I59" s="199"/>
      <c r="J59" s="199"/>
    </row>
    <row r="60" spans="1:10" ht="11.25" customHeight="1">
      <c r="A60" s="198" t="s">
        <v>84</v>
      </c>
      <c r="B60" s="198"/>
      <c r="C60" s="198"/>
      <c r="D60" s="198"/>
      <c r="E60" s="198"/>
      <c r="F60" s="198"/>
      <c r="G60" s="198"/>
      <c r="H60" s="198"/>
      <c r="I60" s="198"/>
      <c r="J60" s="198"/>
    </row>
    <row r="61" spans="1:10" ht="11.25" customHeight="1">
      <c r="A61" s="199" t="s">
        <v>206</v>
      </c>
      <c r="B61" s="199"/>
      <c r="C61" s="199"/>
      <c r="D61" s="199"/>
      <c r="E61" s="199"/>
      <c r="F61" s="199"/>
      <c r="G61" s="199"/>
      <c r="H61" s="199"/>
      <c r="I61" s="199"/>
      <c r="J61" s="199"/>
    </row>
    <row r="62" spans="1:10" ht="11.25" customHeight="1">
      <c r="A62" s="199" t="s">
        <v>207</v>
      </c>
      <c r="B62" s="199"/>
      <c r="C62" s="199"/>
      <c r="D62" s="199"/>
      <c r="E62" s="199"/>
      <c r="F62" s="199"/>
      <c r="G62" s="199"/>
      <c r="H62" s="199"/>
      <c r="I62" s="199"/>
      <c r="J62" s="199"/>
    </row>
    <row r="63" spans="1:10" ht="11.25">
      <c r="A63" s="137"/>
      <c r="B63" s="137"/>
      <c r="C63" s="137"/>
      <c r="D63" s="137"/>
      <c r="E63" s="137"/>
      <c r="F63" s="137"/>
      <c r="G63" s="137"/>
      <c r="H63" s="137"/>
      <c r="I63" s="137"/>
      <c r="J63" s="137"/>
    </row>
    <row r="64" spans="1:10" ht="11.25" customHeight="1">
      <c r="A64" s="198" t="s">
        <v>64</v>
      </c>
      <c r="B64" s="198"/>
      <c r="C64" s="198"/>
      <c r="D64" s="198"/>
      <c r="E64" s="198"/>
      <c r="F64" s="198"/>
      <c r="G64" s="198"/>
      <c r="H64" s="198"/>
      <c r="I64" s="198"/>
      <c r="J64" s="198"/>
    </row>
    <row r="65" spans="1:10" ht="11.25" customHeight="1">
      <c r="A65" s="202" t="s">
        <v>65</v>
      </c>
      <c r="B65" s="202"/>
      <c r="C65" s="202"/>
      <c r="D65" s="202"/>
      <c r="E65" s="202"/>
      <c r="F65" s="202"/>
      <c r="G65" s="202"/>
      <c r="H65" s="202"/>
      <c r="I65" s="202"/>
      <c r="J65" s="202"/>
    </row>
    <row r="66" spans="1:10" ht="11.25">
      <c r="A66" s="202"/>
      <c r="B66" s="202"/>
      <c r="C66" s="202"/>
      <c r="D66" s="202"/>
      <c r="E66" s="202"/>
      <c r="F66" s="202"/>
      <c r="G66" s="202"/>
      <c r="H66" s="202"/>
      <c r="I66" s="202"/>
      <c r="J66" s="202"/>
    </row>
    <row r="67" spans="1:10" ht="11.25">
      <c r="A67" s="202"/>
      <c r="B67" s="202"/>
      <c r="C67" s="202"/>
      <c r="D67" s="202"/>
      <c r="E67" s="202"/>
      <c r="F67" s="202"/>
      <c r="G67" s="202"/>
      <c r="H67" s="202"/>
      <c r="I67" s="202"/>
      <c r="J67" s="202"/>
    </row>
    <row r="68" spans="1:10" ht="11.25">
      <c r="A68" s="202"/>
      <c r="B68" s="202"/>
      <c r="C68" s="202"/>
      <c r="D68" s="202"/>
      <c r="E68" s="202"/>
      <c r="F68" s="202"/>
      <c r="G68" s="202"/>
      <c r="H68" s="202"/>
      <c r="I68" s="202"/>
      <c r="J68" s="202"/>
    </row>
    <row r="69" spans="1:10" ht="11.25">
      <c r="A69" s="202"/>
      <c r="B69" s="202"/>
      <c r="C69" s="202"/>
      <c r="D69" s="202"/>
      <c r="E69" s="202"/>
      <c r="F69" s="202"/>
      <c r="G69" s="202"/>
      <c r="H69" s="202"/>
      <c r="I69" s="202"/>
      <c r="J69" s="202"/>
    </row>
    <row r="70" spans="1:10" ht="11.25">
      <c r="A70" s="202"/>
      <c r="B70" s="202"/>
      <c r="C70" s="202"/>
      <c r="D70" s="202"/>
      <c r="E70" s="202"/>
      <c r="F70" s="202"/>
      <c r="G70" s="202"/>
      <c r="H70" s="202"/>
      <c r="I70" s="202"/>
      <c r="J70" s="202"/>
    </row>
    <row r="71" spans="1:10" ht="11.25">
      <c r="A71" s="202"/>
      <c r="B71" s="202"/>
      <c r="C71" s="202"/>
      <c r="D71" s="202"/>
      <c r="E71" s="202"/>
      <c r="F71" s="202"/>
      <c r="G71" s="202"/>
      <c r="H71" s="202"/>
      <c r="I71" s="202"/>
      <c r="J71" s="202"/>
    </row>
    <row r="72" spans="1:10" ht="11.25">
      <c r="A72" s="202"/>
      <c r="B72" s="202"/>
      <c r="C72" s="202"/>
      <c r="D72" s="202"/>
      <c r="E72" s="202"/>
      <c r="F72" s="202"/>
      <c r="G72" s="202"/>
      <c r="H72" s="202"/>
      <c r="I72" s="202"/>
      <c r="J72" s="202"/>
    </row>
    <row r="73" spans="1:10" ht="11.25">
      <c r="A73" s="202"/>
      <c r="B73" s="202"/>
      <c r="C73" s="202"/>
      <c r="D73" s="202"/>
      <c r="E73" s="202"/>
      <c r="F73" s="202"/>
      <c r="G73" s="202"/>
      <c r="H73" s="202"/>
      <c r="I73" s="202"/>
      <c r="J73" s="202"/>
    </row>
    <row r="74" spans="1:10" ht="11.25">
      <c r="A74" s="202"/>
      <c r="B74" s="202"/>
      <c r="C74" s="202"/>
      <c r="D74" s="202"/>
      <c r="E74" s="202"/>
      <c r="F74" s="202"/>
      <c r="G74" s="202"/>
      <c r="H74" s="202"/>
      <c r="I74" s="202"/>
      <c r="J74" s="202"/>
    </row>
    <row r="75" spans="1:10" ht="11.25">
      <c r="A75" s="202"/>
      <c r="B75" s="202"/>
      <c r="C75" s="202"/>
      <c r="D75" s="202"/>
      <c r="E75" s="202"/>
      <c r="F75" s="202"/>
      <c r="G75" s="202"/>
      <c r="H75" s="202"/>
      <c r="I75" s="202"/>
      <c r="J75" s="202"/>
    </row>
    <row r="76" spans="1:10" ht="11.25">
      <c r="A76" s="202"/>
      <c r="B76" s="202"/>
      <c r="C76" s="202"/>
      <c r="D76" s="202"/>
      <c r="E76" s="202"/>
      <c r="F76" s="202"/>
      <c r="G76" s="202"/>
      <c r="H76" s="202"/>
      <c r="I76" s="202"/>
      <c r="J76" s="202"/>
    </row>
  </sheetData>
  <sheetProtection/>
  <mergeCells count="23">
    <mergeCell ref="A60:J60"/>
    <mergeCell ref="A65:J76"/>
    <mergeCell ref="A59:J59"/>
    <mergeCell ref="A61:J61"/>
    <mergeCell ref="A62:J62"/>
    <mergeCell ref="A64:J64"/>
    <mergeCell ref="A58:J58"/>
    <mergeCell ref="A46:J46"/>
    <mergeCell ref="A43:J43"/>
    <mergeCell ref="A55:J55"/>
    <mergeCell ref="A56:J56"/>
    <mergeCell ref="A52:J52"/>
    <mergeCell ref="A53:J53"/>
    <mergeCell ref="A54:J54"/>
    <mergeCell ref="A57:J57"/>
    <mergeCell ref="A40:J40"/>
    <mergeCell ref="A41:J41"/>
    <mergeCell ref="A42:J42"/>
    <mergeCell ref="A47:J47"/>
    <mergeCell ref="A48:J48"/>
    <mergeCell ref="A49:J49"/>
    <mergeCell ref="A51:J51"/>
    <mergeCell ref="A50:J50"/>
  </mergeCells>
  <printOptions/>
  <pageMargins left="0.75" right="0.75" top="1" bottom="1" header="0.5" footer="0.5"/>
  <pageSetup fitToHeight="1" fitToWidth="1" horizontalDpi="600" verticalDpi="600" orientation="portrait" paperSize="9" scale="59" r:id="rId1"/>
  <headerFooter alignWithMargins="0">
    <oddFooter>&amp;RUncontrolled when printed</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76"/>
  <sheetViews>
    <sheetView workbookViewId="0" topLeftCell="A1">
      <selection activeCell="A90" sqref="A90"/>
    </sheetView>
  </sheetViews>
  <sheetFormatPr defaultColWidth="9.140625" defaultRowHeight="12.75"/>
  <cols>
    <col min="1" max="1" width="71.57421875" style="26" bestFit="1" customWidth="1"/>
    <col min="2" max="2" width="14.28125" style="25" hidden="1" customWidth="1"/>
    <col min="3" max="3" width="12.8515625" style="25" hidden="1" customWidth="1"/>
    <col min="4" max="5" width="12.8515625" style="25" bestFit="1" customWidth="1"/>
    <col min="6" max="7" width="11.57421875" style="25" customWidth="1"/>
    <col min="8" max="16384" width="9.140625" style="26" customWidth="1"/>
  </cols>
  <sheetData>
    <row r="1" spans="1:2" ht="15">
      <c r="A1" s="23" t="s">
        <v>68</v>
      </c>
      <c r="B1" s="24"/>
    </row>
    <row r="2" ht="11.25">
      <c r="A2" s="27" t="s">
        <v>47</v>
      </c>
    </row>
    <row r="3" spans="1:7" ht="12.75">
      <c r="A3" s="28">
        <v>40557</v>
      </c>
      <c r="B3" s="6"/>
      <c r="C3" s="6"/>
      <c r="D3" s="6"/>
      <c r="E3" s="6"/>
      <c r="F3" s="6"/>
      <c r="G3" s="6"/>
    </row>
    <row r="4" spans="1:10" ht="12.75" customHeight="1">
      <c r="A4" s="2" t="s">
        <v>48</v>
      </c>
      <c r="B4" s="4" t="s">
        <v>15</v>
      </c>
      <c r="C4" s="4" t="s">
        <v>16</v>
      </c>
      <c r="D4" s="4" t="s">
        <v>39</v>
      </c>
      <c r="E4" s="4" t="s">
        <v>40</v>
      </c>
      <c r="F4" s="4" t="s">
        <v>41</v>
      </c>
      <c r="G4" s="4" t="s">
        <v>42</v>
      </c>
      <c r="H4" s="77" t="s">
        <v>78</v>
      </c>
      <c r="I4" s="77" t="s">
        <v>79</v>
      </c>
      <c r="J4" s="77" t="s">
        <v>114</v>
      </c>
    </row>
    <row r="5" spans="1:7" ht="12.75" customHeight="1">
      <c r="A5"/>
      <c r="E5" s="6" t="s">
        <v>49</v>
      </c>
      <c r="F5" s="6"/>
      <c r="G5" s="6"/>
    </row>
    <row r="6" spans="1:10" ht="12.75" customHeight="1">
      <c r="A6" t="s">
        <v>50</v>
      </c>
      <c r="B6" s="29">
        <v>254.72877198088153</v>
      </c>
      <c r="C6" s="29">
        <v>251.31</v>
      </c>
      <c r="D6" s="29">
        <v>252.79</v>
      </c>
      <c r="E6" s="29">
        <v>254.99</v>
      </c>
      <c r="F6" s="29">
        <v>258.91</v>
      </c>
      <c r="G6" s="29">
        <v>261.29</v>
      </c>
      <c r="H6" s="76"/>
      <c r="I6" s="76"/>
      <c r="J6" s="76"/>
    </row>
    <row r="7" spans="1:10" ht="12.75" customHeight="1">
      <c r="A7" t="s">
        <v>12</v>
      </c>
      <c r="B7" s="29">
        <v>36.44279400813804</v>
      </c>
      <c r="C7" s="29">
        <v>34.7</v>
      </c>
      <c r="D7" s="29">
        <v>34.62</v>
      </c>
      <c r="E7" s="29">
        <v>34.55</v>
      </c>
      <c r="F7" s="29">
        <v>34.48</v>
      </c>
      <c r="G7" s="29">
        <v>34.41</v>
      </c>
      <c r="H7" s="76"/>
      <c r="I7" s="76"/>
      <c r="J7" s="76"/>
    </row>
    <row r="8" spans="1:10" ht="12.75" customHeight="1">
      <c r="A8" t="s">
        <v>51</v>
      </c>
      <c r="B8" s="29">
        <v>14</v>
      </c>
      <c r="C8" s="29">
        <v>9</v>
      </c>
      <c r="D8" s="29">
        <v>8.7</v>
      </c>
      <c r="E8" s="29">
        <v>8.5</v>
      </c>
      <c r="F8" s="29">
        <v>8.4</v>
      </c>
      <c r="G8" s="29">
        <v>8.3</v>
      </c>
      <c r="H8" s="76"/>
      <c r="I8" s="76"/>
      <c r="J8" s="76"/>
    </row>
    <row r="9" spans="1:7" ht="12.75" customHeight="1">
      <c r="A9"/>
      <c r="B9" s="30"/>
      <c r="C9" s="6"/>
      <c r="D9" s="6"/>
      <c r="E9" s="6"/>
      <c r="F9" s="6"/>
      <c r="G9" s="6"/>
    </row>
    <row r="10" spans="1:10" s="38" customFormat="1" ht="12.75" customHeight="1">
      <c r="A10" s="31" t="s">
        <v>52</v>
      </c>
      <c r="B10" s="32">
        <v>305.17156598901954</v>
      </c>
      <c r="C10" s="33">
        <v>295.01</v>
      </c>
      <c r="D10" s="33">
        <v>296.11</v>
      </c>
      <c r="E10" s="33">
        <v>298.04</v>
      </c>
      <c r="F10" s="33">
        <v>301.79</v>
      </c>
      <c r="G10" s="33">
        <v>304</v>
      </c>
      <c r="H10" s="33">
        <v>304</v>
      </c>
      <c r="I10" s="33">
        <v>304</v>
      </c>
      <c r="J10" s="33">
        <v>304</v>
      </c>
    </row>
    <row r="11" spans="1:7" ht="12.75" customHeight="1">
      <c r="A11" s="34"/>
      <c r="B11" s="35"/>
      <c r="C11" s="36"/>
      <c r="D11" s="36"/>
      <c r="E11" s="36"/>
      <c r="F11" s="36"/>
      <c r="G11" s="36"/>
    </row>
    <row r="12" spans="1:10" ht="12.75" customHeight="1">
      <c r="A12" s="34" t="s">
        <v>53</v>
      </c>
      <c r="B12" s="35"/>
      <c r="C12" s="37">
        <v>1.10719</v>
      </c>
      <c r="D12" s="37">
        <v>1.1494954859267126</v>
      </c>
      <c r="E12" s="37">
        <v>1.1450699238803326</v>
      </c>
      <c r="F12" s="37">
        <v>1.198442202159674</v>
      </c>
      <c r="G12" s="37">
        <v>1.2396847615507165</v>
      </c>
      <c r="H12" s="37">
        <v>1.276875304397238</v>
      </c>
      <c r="I12" s="37">
        <v>1.3151815635291553</v>
      </c>
      <c r="J12" s="37">
        <v>1.3546370104350303</v>
      </c>
    </row>
    <row r="13" spans="1:7" ht="12.75" customHeight="1">
      <c r="A13" s="34"/>
      <c r="B13" s="35"/>
      <c r="C13" s="36"/>
      <c r="D13" s="36"/>
      <c r="E13" s="36"/>
      <c r="F13" s="36"/>
      <c r="G13" s="36"/>
    </row>
    <row r="14" spans="1:10" s="38" customFormat="1" ht="12.75" customHeight="1">
      <c r="A14" s="31" t="s">
        <v>54</v>
      </c>
      <c r="B14" s="32">
        <v>305.17156598901954</v>
      </c>
      <c r="C14" s="33">
        <v>326.63212189999996</v>
      </c>
      <c r="D14" s="33">
        <v>340.3771083377588</v>
      </c>
      <c r="E14" s="33">
        <v>341.2766401132943</v>
      </c>
      <c r="F14" s="33">
        <v>361.677872189768</v>
      </c>
      <c r="G14" s="33">
        <v>376.86416751141786</v>
      </c>
      <c r="H14" s="33">
        <v>388.1700925367604</v>
      </c>
      <c r="I14" s="33">
        <v>399.81519531286324</v>
      </c>
      <c r="J14" s="33">
        <v>411.8096511722493</v>
      </c>
    </row>
    <row r="15" spans="1:7" ht="12.75" customHeight="1">
      <c r="A15" s="34"/>
      <c r="B15" s="35"/>
      <c r="C15" s="36"/>
      <c r="D15" s="36"/>
      <c r="E15" s="36"/>
      <c r="F15" s="36"/>
      <c r="G15" s="36"/>
    </row>
    <row r="16" spans="1:10" ht="12.75" customHeight="1">
      <c r="A16" s="34" t="s">
        <v>55</v>
      </c>
      <c r="B16" s="35">
        <v>0</v>
      </c>
      <c r="C16" s="35">
        <v>-0.4044115718619642</v>
      </c>
      <c r="D16" s="35">
        <v>-0.49857549464475387</v>
      </c>
      <c r="E16" s="35">
        <v>-4.237757835943306</v>
      </c>
      <c r="F16" s="35">
        <v>-6.203513495996951</v>
      </c>
      <c r="G16" s="35">
        <v>-8.134688822477104</v>
      </c>
      <c r="H16" s="35">
        <v>-14.888451605749681</v>
      </c>
      <c r="I16" s="35">
        <v>-15.536509992974235</v>
      </c>
      <c r="J16" s="35">
        <v>-16.20401013181551</v>
      </c>
    </row>
    <row r="17" spans="1:10" ht="12.75" customHeight="1">
      <c r="A17" s="34" t="s">
        <v>56</v>
      </c>
      <c r="B17" s="35">
        <v>-18.986199051189868</v>
      </c>
      <c r="C17" s="35">
        <v>5.421868462286016</v>
      </c>
      <c r="D17" s="35">
        <v>5.422599167475351</v>
      </c>
      <c r="E17" s="35">
        <v>10.95773975830472</v>
      </c>
      <c r="F17" s="35">
        <v>4.6527265297534175</v>
      </c>
      <c r="G17" s="35">
        <v>2.95818492011559</v>
      </c>
      <c r="H17" s="35">
        <v>-5.379889080051235</v>
      </c>
      <c r="I17" s="35">
        <v>-5.839564189634242</v>
      </c>
      <c r="J17" s="35">
        <v>-6.313029552504743</v>
      </c>
    </row>
    <row r="18" spans="1:10" ht="12.75" customHeight="1">
      <c r="A18" s="34" t="s">
        <v>57</v>
      </c>
      <c r="B18" s="35">
        <v>9.39858708</v>
      </c>
      <c r="C18" s="35">
        <v>8.987677819442908</v>
      </c>
      <c r="D18" s="35">
        <v>12.951079743020884</v>
      </c>
      <c r="E18" s="35">
        <v>12.888532083778394</v>
      </c>
      <c r="F18" s="35">
        <v>7.086232472707873</v>
      </c>
      <c r="G18" s="35">
        <v>0</v>
      </c>
      <c r="H18" s="35">
        <v>0</v>
      </c>
      <c r="I18" s="35">
        <v>0</v>
      </c>
      <c r="J18" s="35">
        <v>0</v>
      </c>
    </row>
    <row r="19" spans="1:7" ht="12.75" customHeight="1">
      <c r="A19" s="34"/>
      <c r="B19" s="35"/>
      <c r="C19" s="36"/>
      <c r="D19" s="36"/>
      <c r="E19" s="36"/>
      <c r="F19" s="36"/>
      <c r="G19" s="36"/>
    </row>
    <row r="20" spans="1:10" s="38" customFormat="1" ht="12.75" customHeight="1">
      <c r="A20" s="31" t="s">
        <v>58</v>
      </c>
      <c r="B20" s="32">
        <v>295.5839540178297</v>
      </c>
      <c r="C20" s="39">
        <v>340.63725660986694</v>
      </c>
      <c r="D20" s="39">
        <v>358.2522117536103</v>
      </c>
      <c r="E20" s="39">
        <v>360.88515411943416</v>
      </c>
      <c r="F20" s="39">
        <v>367.2133176962323</v>
      </c>
      <c r="G20" s="39">
        <v>371.6876636090563</v>
      </c>
      <c r="H20" s="39">
        <v>367.9017518509595</v>
      </c>
      <c r="I20" s="39">
        <v>378.43912113025476</v>
      </c>
      <c r="J20" s="33">
        <v>389.29261148792904</v>
      </c>
    </row>
    <row r="21" spans="1:10" s="41" customFormat="1" ht="12.75" customHeight="1">
      <c r="A21" s="34" t="s">
        <v>59</v>
      </c>
      <c r="B21" s="40"/>
      <c r="C21" s="40">
        <v>1.1524213408056638</v>
      </c>
      <c r="D21" s="40">
        <v>1.0517117690503182</v>
      </c>
      <c r="E21" s="40">
        <v>1.00734940993926</v>
      </c>
      <c r="F21" s="40">
        <v>1.0175351174869993</v>
      </c>
      <c r="G21" s="40">
        <v>1.0121845959751528</v>
      </c>
      <c r="H21" s="40">
        <v>0.9898142657699857</v>
      </c>
      <c r="I21" s="40">
        <v>1.0286418024004518</v>
      </c>
      <c r="J21" s="40">
        <v>1.0286796204506</v>
      </c>
    </row>
    <row r="22" spans="1:7" s="41" customFormat="1" ht="12.75" customHeight="1">
      <c r="A22" s="42"/>
      <c r="B22" s="40"/>
      <c r="C22" s="36"/>
      <c r="D22" s="36"/>
      <c r="E22" s="36"/>
      <c r="F22" s="36"/>
      <c r="G22" s="36"/>
    </row>
    <row r="23" spans="1:10" ht="12.75" customHeight="1">
      <c r="A23" s="43" t="s">
        <v>60</v>
      </c>
      <c r="B23" s="44">
        <v>310.68371422542197</v>
      </c>
      <c r="C23" s="44">
        <v>327.50756371817835</v>
      </c>
      <c r="D23" s="44">
        <v>345.42780172000005</v>
      </c>
      <c r="E23" s="44">
        <v>353.93786738148526</v>
      </c>
      <c r="F23" s="45">
        <v>367.2133176962323</v>
      </c>
      <c r="G23" s="45">
        <v>371.6876636090563</v>
      </c>
      <c r="H23" s="45">
        <v>367.9017518509595</v>
      </c>
      <c r="I23" s="45">
        <v>378.43912113025476</v>
      </c>
      <c r="J23" s="195">
        <v>389.29261148792904</v>
      </c>
    </row>
    <row r="24" spans="1:7" s="27" customFormat="1" ht="12.75" customHeight="1">
      <c r="A24" s="46"/>
      <c r="B24" s="47"/>
      <c r="C24" s="48"/>
      <c r="D24" s="48"/>
      <c r="E24" s="48"/>
      <c r="F24" s="48"/>
      <c r="G24" s="48"/>
    </row>
    <row r="25" spans="1:10" s="51" customFormat="1" ht="15.75" customHeight="1">
      <c r="A25" s="49" t="s">
        <v>67</v>
      </c>
      <c r="B25" s="50">
        <v>15.099760207592283</v>
      </c>
      <c r="C25" s="50">
        <v>-13.129692891688592</v>
      </c>
      <c r="D25" s="50">
        <v>-12.824410033610263</v>
      </c>
      <c r="E25" s="50">
        <v>-6.9472867379489</v>
      </c>
      <c r="F25" s="50">
        <v>0</v>
      </c>
      <c r="G25" s="50">
        <v>0</v>
      </c>
      <c r="H25" s="50">
        <v>0</v>
      </c>
      <c r="I25" s="50">
        <v>0</v>
      </c>
      <c r="J25" s="50">
        <v>0</v>
      </c>
    </row>
    <row r="26" spans="1:10" s="54" customFormat="1" ht="12.75" customHeight="1">
      <c r="A26" s="52"/>
      <c r="B26" s="53"/>
      <c r="C26" s="53"/>
      <c r="E26" s="36"/>
      <c r="F26" s="36"/>
      <c r="G26" s="36"/>
      <c r="H26" s="36"/>
      <c r="I26" s="36"/>
      <c r="J26" s="36"/>
    </row>
    <row r="27" spans="1:10" s="54" customFormat="1" ht="12.75" customHeight="1">
      <c r="A27" s="52"/>
      <c r="B27" s="53"/>
      <c r="C27" s="53"/>
      <c r="D27" s="98"/>
      <c r="E27" s="99"/>
      <c r="F27" s="99"/>
      <c r="G27" s="99"/>
      <c r="H27" s="99"/>
      <c r="I27" s="99"/>
      <c r="J27" s="99"/>
    </row>
    <row r="28" spans="1:10" s="54" customFormat="1" ht="15.75">
      <c r="A28" s="52"/>
      <c r="B28" s="53"/>
      <c r="C28" s="53"/>
      <c r="D28" s="98"/>
      <c r="E28" s="145"/>
      <c r="F28" s="141"/>
      <c r="G28" s="141"/>
      <c r="H28" s="141"/>
      <c r="I28" s="141"/>
      <c r="J28" s="141"/>
    </row>
    <row r="29" spans="1:10" s="54" customFormat="1" ht="34.5" customHeight="1">
      <c r="A29" s="55" t="s">
        <v>200</v>
      </c>
      <c r="B29" s="56">
        <v>0.231</v>
      </c>
      <c r="C29" s="60">
        <v>-0.005</v>
      </c>
      <c r="D29" s="142">
        <v>-0.036</v>
      </c>
      <c r="E29" s="142">
        <v>0.063</v>
      </c>
      <c r="F29" s="147">
        <v>0.08</v>
      </c>
      <c r="G29" s="147">
        <v>0.04</v>
      </c>
      <c r="H29" s="147">
        <v>0.02</v>
      </c>
      <c r="I29" s="147">
        <v>0.06</v>
      </c>
      <c r="J29" s="147">
        <v>0.06</v>
      </c>
    </row>
    <row r="30" spans="1:10" s="57" customFormat="1" ht="12.75" customHeight="1">
      <c r="A30" s="139" t="s">
        <v>91</v>
      </c>
      <c r="B30" s="69" t="s">
        <v>72</v>
      </c>
      <c r="C30" s="69" t="s">
        <v>72</v>
      </c>
      <c r="D30" s="69" t="s">
        <v>73</v>
      </c>
      <c r="E30" s="69" t="s">
        <v>73</v>
      </c>
      <c r="F30" s="69" t="s">
        <v>73</v>
      </c>
      <c r="G30" s="69" t="s">
        <v>73</v>
      </c>
      <c r="H30" s="69" t="s">
        <v>73</v>
      </c>
      <c r="I30" s="69" t="s">
        <v>73</v>
      </c>
      <c r="J30" s="69" t="s">
        <v>73</v>
      </c>
    </row>
    <row r="31" spans="1:10" s="57" customFormat="1" ht="12.75" customHeight="1">
      <c r="A31" s="140">
        <v>40452</v>
      </c>
      <c r="B31" s="69"/>
      <c r="C31" s="69"/>
      <c r="D31" s="40">
        <v>-0.036</v>
      </c>
      <c r="E31" s="40">
        <v>0.063</v>
      </c>
      <c r="F31" s="40">
        <v>0.03</v>
      </c>
      <c r="G31" s="40">
        <v>0.1</v>
      </c>
      <c r="H31" s="40">
        <v>0.06</v>
      </c>
      <c r="I31" s="40">
        <v>0.06</v>
      </c>
      <c r="J31" s="69"/>
    </row>
    <row r="32" spans="1:10" s="57" customFormat="1" ht="12.75" customHeight="1">
      <c r="A32" s="140">
        <v>40360</v>
      </c>
      <c r="B32" s="69"/>
      <c r="C32" s="69"/>
      <c r="D32" s="40">
        <v>-0.036</v>
      </c>
      <c r="E32" s="40">
        <v>0.063</v>
      </c>
      <c r="F32" s="40">
        <v>0.01</v>
      </c>
      <c r="G32" s="40">
        <v>0.09</v>
      </c>
      <c r="H32" s="40">
        <v>0.02</v>
      </c>
      <c r="I32" s="40">
        <v>0.06</v>
      </c>
      <c r="J32" s="69"/>
    </row>
    <row r="33" spans="1:10" s="57" customFormat="1" ht="12.75" customHeight="1">
      <c r="A33" s="140">
        <v>40269</v>
      </c>
      <c r="B33" s="69"/>
      <c r="C33" s="69"/>
      <c r="D33" s="40">
        <v>-0.036</v>
      </c>
      <c r="E33" s="40">
        <v>0.063</v>
      </c>
      <c r="F33" s="40">
        <v>0.01</v>
      </c>
      <c r="G33" s="40">
        <v>0.1</v>
      </c>
      <c r="H33" s="40">
        <v>0.02</v>
      </c>
      <c r="I33" s="40">
        <v>0.02</v>
      </c>
      <c r="J33" s="40"/>
    </row>
    <row r="34" spans="1:10" s="57" customFormat="1" ht="12.75" customHeight="1">
      <c r="A34" s="140">
        <v>40179</v>
      </c>
      <c r="B34" s="69"/>
      <c r="C34" s="69"/>
      <c r="D34" s="40">
        <v>-0.036</v>
      </c>
      <c r="E34" s="149">
        <v>0.059</v>
      </c>
      <c r="F34" s="149">
        <v>-0.02</v>
      </c>
      <c r="G34" s="149">
        <v>0.1</v>
      </c>
      <c r="H34" s="149">
        <v>0.03</v>
      </c>
      <c r="I34" s="149">
        <v>0.03</v>
      </c>
      <c r="J34" s="149"/>
    </row>
    <row r="35" spans="1:10" s="57" customFormat="1" ht="12.75" customHeight="1">
      <c r="A35" s="140">
        <v>40087</v>
      </c>
      <c r="B35" s="69"/>
      <c r="C35" s="69"/>
      <c r="D35" s="40">
        <v>-0.036</v>
      </c>
      <c r="E35" s="40">
        <v>0.02</v>
      </c>
      <c r="F35" s="40">
        <v>0</v>
      </c>
      <c r="G35" s="40">
        <v>0.06</v>
      </c>
      <c r="H35" s="40">
        <v>-0.02</v>
      </c>
      <c r="I35" s="40">
        <v>-0.02</v>
      </c>
      <c r="J35" s="40"/>
    </row>
    <row r="36" spans="1:10" s="57" customFormat="1" ht="12.75" customHeight="1">
      <c r="A36" s="138" t="s">
        <v>92</v>
      </c>
      <c r="B36" s="75"/>
      <c r="C36" s="75"/>
      <c r="D36" s="40">
        <v>-0.034</v>
      </c>
      <c r="E36" s="40">
        <v>-0.045</v>
      </c>
      <c r="F36" s="40">
        <v>-0.03</v>
      </c>
      <c r="G36" s="40">
        <v>-0.03</v>
      </c>
      <c r="H36" s="40">
        <v>-0.03</v>
      </c>
      <c r="I36" s="40">
        <v>-0.03</v>
      </c>
      <c r="J36" s="40">
        <v>-0.03</v>
      </c>
    </row>
    <row r="37" spans="1:10" s="57" customFormat="1" ht="12.75" customHeight="1">
      <c r="A37" s="138" t="s">
        <v>156</v>
      </c>
      <c r="B37" s="69"/>
      <c r="C37" s="69"/>
      <c r="D37" s="40">
        <v>0.0382124870093532</v>
      </c>
      <c r="E37" s="40">
        <v>-0.0038500038500038913</v>
      </c>
      <c r="F37" s="40">
        <v>0.04661049702403952</v>
      </c>
      <c r="G37" s="40">
        <v>0.03441347385524374</v>
      </c>
      <c r="H37" s="40">
        <v>0.03</v>
      </c>
      <c r="I37" s="40">
        <v>0.03</v>
      </c>
      <c r="J37" s="40">
        <v>0.03000000000000025</v>
      </c>
    </row>
    <row r="38" spans="1:7" s="57" customFormat="1" ht="18">
      <c r="A38" s="97"/>
      <c r="B38" s="69"/>
      <c r="C38" s="69"/>
      <c r="D38" s="69"/>
      <c r="E38" s="144"/>
      <c r="F38" s="69"/>
      <c r="G38" s="69"/>
    </row>
    <row r="39" spans="1:10" ht="11.25">
      <c r="A39" s="58"/>
      <c r="B39" s="59"/>
      <c r="C39" s="59"/>
      <c r="D39" s="59"/>
      <c r="E39" s="59"/>
      <c r="F39" s="59"/>
      <c r="G39" s="59"/>
      <c r="H39" s="58"/>
      <c r="I39" s="58"/>
      <c r="J39" s="58"/>
    </row>
    <row r="40" spans="1:10" ht="12.75" customHeight="1">
      <c r="A40" s="197" t="s">
        <v>62</v>
      </c>
      <c r="B40" s="197"/>
      <c r="C40" s="197"/>
      <c r="D40" s="197"/>
      <c r="E40" s="197"/>
      <c r="F40" s="197"/>
      <c r="G40" s="197"/>
      <c r="H40" s="197"/>
      <c r="I40" s="197"/>
      <c r="J40" s="197"/>
    </row>
    <row r="41" spans="1:10" ht="11.25" customHeight="1">
      <c r="A41" s="198" t="s">
        <v>40</v>
      </c>
      <c r="B41" s="198"/>
      <c r="C41" s="198"/>
      <c r="D41" s="198"/>
      <c r="E41" s="198"/>
      <c r="F41" s="198"/>
      <c r="G41" s="198"/>
      <c r="H41" s="198"/>
      <c r="I41" s="198"/>
      <c r="J41" s="198"/>
    </row>
    <row r="42" spans="1:10" ht="11.25" customHeight="1">
      <c r="A42" s="199" t="s">
        <v>111</v>
      </c>
      <c r="B42" s="199"/>
      <c r="C42" s="199"/>
      <c r="D42" s="199"/>
      <c r="E42" s="199"/>
      <c r="F42" s="199"/>
      <c r="G42" s="199"/>
      <c r="H42" s="199"/>
      <c r="I42" s="199"/>
      <c r="J42" s="199"/>
    </row>
    <row r="43" spans="1:10" ht="12.75" customHeight="1">
      <c r="A43" s="199" t="s">
        <v>204</v>
      </c>
      <c r="B43" s="199"/>
      <c r="C43" s="199"/>
      <c r="D43" s="199"/>
      <c r="E43" s="199"/>
      <c r="F43" s="199"/>
      <c r="G43" s="199"/>
      <c r="H43" s="199"/>
      <c r="I43" s="199"/>
      <c r="J43" s="199"/>
    </row>
    <row r="44" ht="11.25">
      <c r="A44" s="26" t="s">
        <v>211</v>
      </c>
    </row>
    <row r="45" ht="11.25" customHeight="1"/>
    <row r="46" spans="1:10" ht="11.25" customHeight="1">
      <c r="A46" s="198" t="s">
        <v>41</v>
      </c>
      <c r="B46" s="198"/>
      <c r="C46" s="198"/>
      <c r="D46" s="198"/>
      <c r="E46" s="198"/>
      <c r="F46" s="198"/>
      <c r="G46" s="198"/>
      <c r="H46" s="198"/>
      <c r="I46" s="198"/>
      <c r="J46" s="198"/>
    </row>
    <row r="47" spans="1:10" ht="11.25" customHeight="1">
      <c r="A47" s="199" t="str">
        <f>"Prices include an expected "&amp;TEXT(-F36,"0%")&amp;" reduction in SOQ from October 2011 associated with the 2011 AQ Review"</f>
        <v>Prices include an expected 3% reduction in SOQ from October 2011 associated with the 2011 AQ Review</v>
      </c>
      <c r="B47" s="199"/>
      <c r="C47" s="199"/>
      <c r="D47" s="199"/>
      <c r="E47" s="199"/>
      <c r="F47" s="199"/>
      <c r="G47" s="199"/>
      <c r="H47" s="199"/>
      <c r="I47" s="199"/>
      <c r="J47" s="199"/>
    </row>
    <row r="48" spans="1:10" ht="11.25">
      <c r="A48" s="199" t="s">
        <v>203</v>
      </c>
      <c r="B48" s="199"/>
      <c r="C48" s="199"/>
      <c r="D48" s="199"/>
      <c r="E48" s="199"/>
      <c r="F48" s="199"/>
      <c r="G48" s="199"/>
      <c r="H48" s="199"/>
      <c r="I48" s="199"/>
      <c r="J48" s="199"/>
    </row>
    <row r="49" spans="1:10" ht="11.25" customHeight="1">
      <c r="A49" s="199" t="s">
        <v>208</v>
      </c>
      <c r="B49" s="199"/>
      <c r="C49" s="199"/>
      <c r="D49" s="199"/>
      <c r="E49" s="199"/>
      <c r="F49" s="199"/>
      <c r="G49" s="199"/>
      <c r="H49" s="199"/>
      <c r="I49" s="199"/>
      <c r="J49" s="199"/>
    </row>
    <row r="50" spans="1:10" ht="11.25" customHeight="1">
      <c r="A50" s="199" t="s">
        <v>210</v>
      </c>
      <c r="B50" s="199"/>
      <c r="C50" s="199"/>
      <c r="D50" s="199"/>
      <c r="E50" s="199"/>
      <c r="F50" s="199"/>
      <c r="G50" s="199"/>
      <c r="H50" s="199"/>
      <c r="I50" s="199"/>
      <c r="J50" s="199"/>
    </row>
    <row r="51" spans="1:10" ht="11.25" customHeight="1">
      <c r="A51" s="200"/>
      <c r="B51" s="200"/>
      <c r="C51" s="200"/>
      <c r="D51" s="200"/>
      <c r="E51" s="200"/>
      <c r="F51" s="200"/>
      <c r="G51" s="200"/>
      <c r="H51" s="200"/>
      <c r="I51" s="200"/>
      <c r="J51" s="200"/>
    </row>
    <row r="52" spans="1:10" ht="11.25" customHeight="1">
      <c r="A52" s="200"/>
      <c r="B52" s="200"/>
      <c r="C52" s="200"/>
      <c r="D52" s="200"/>
      <c r="E52" s="200"/>
      <c r="F52" s="200"/>
      <c r="G52" s="200"/>
      <c r="H52" s="200"/>
      <c r="I52" s="200"/>
      <c r="J52" s="200"/>
    </row>
    <row r="53" spans="1:10" ht="11.25">
      <c r="A53" s="198" t="s">
        <v>83</v>
      </c>
      <c r="B53" s="198"/>
      <c r="C53" s="198"/>
      <c r="D53" s="198"/>
      <c r="E53" s="198"/>
      <c r="F53" s="198"/>
      <c r="G53" s="198"/>
      <c r="H53" s="198"/>
      <c r="I53" s="198"/>
      <c r="J53" s="198"/>
    </row>
    <row r="54" spans="1:10" ht="11.25">
      <c r="A54" s="199" t="s">
        <v>205</v>
      </c>
      <c r="B54" s="199"/>
      <c r="C54" s="199"/>
      <c r="D54" s="199"/>
      <c r="E54" s="199"/>
      <c r="F54" s="199"/>
      <c r="G54" s="199"/>
      <c r="H54" s="199"/>
      <c r="I54" s="199"/>
      <c r="J54" s="199"/>
    </row>
    <row r="55" spans="1:10" ht="11.25" customHeight="1">
      <c r="A55" s="199" t="s">
        <v>110</v>
      </c>
      <c r="B55" s="199"/>
      <c r="C55" s="199"/>
      <c r="D55" s="199"/>
      <c r="E55" s="199"/>
      <c r="F55" s="199"/>
      <c r="G55" s="199"/>
      <c r="H55" s="199"/>
      <c r="I55" s="199"/>
      <c r="J55" s="199"/>
    </row>
    <row r="56" spans="1:10" ht="11.25" customHeight="1">
      <c r="A56" s="199" t="s">
        <v>209</v>
      </c>
      <c r="B56" s="199"/>
      <c r="C56" s="199"/>
      <c r="D56" s="199"/>
      <c r="E56" s="199"/>
      <c r="F56" s="199"/>
      <c r="G56" s="199"/>
      <c r="H56" s="199"/>
      <c r="I56" s="199"/>
      <c r="J56" s="199"/>
    </row>
    <row r="57" spans="1:10" ht="11.25" customHeight="1">
      <c r="A57" s="199" t="s">
        <v>201</v>
      </c>
      <c r="B57" s="199"/>
      <c r="C57" s="199"/>
      <c r="D57" s="199"/>
      <c r="E57" s="199"/>
      <c r="F57" s="199"/>
      <c r="G57" s="199"/>
      <c r="H57" s="199"/>
      <c r="I57" s="199"/>
      <c r="J57" s="199"/>
    </row>
    <row r="58" spans="1:10" ht="11.25" customHeight="1">
      <c r="A58" s="199" t="s">
        <v>159</v>
      </c>
      <c r="B58" s="199"/>
      <c r="C58" s="199"/>
      <c r="D58" s="199"/>
      <c r="E58" s="199"/>
      <c r="F58" s="199"/>
      <c r="G58" s="199"/>
      <c r="H58" s="199"/>
      <c r="I58" s="199"/>
      <c r="J58" s="199"/>
    </row>
    <row r="59" spans="1:10" ht="11.25" customHeight="1">
      <c r="A59" s="200"/>
      <c r="B59" s="200"/>
      <c r="C59" s="200"/>
      <c r="D59" s="200"/>
      <c r="E59" s="200"/>
      <c r="F59" s="200"/>
      <c r="G59" s="200"/>
      <c r="H59" s="200"/>
      <c r="I59" s="200"/>
      <c r="J59" s="200"/>
    </row>
    <row r="60" spans="1:10" ht="11.25" customHeight="1">
      <c r="A60" s="198" t="s">
        <v>84</v>
      </c>
      <c r="B60" s="198"/>
      <c r="C60" s="198"/>
      <c r="D60" s="198"/>
      <c r="E60" s="198"/>
      <c r="F60" s="198"/>
      <c r="G60" s="198"/>
      <c r="H60" s="198"/>
      <c r="I60" s="198"/>
      <c r="J60" s="198"/>
    </row>
    <row r="61" spans="1:10" ht="11.25" customHeight="1">
      <c r="A61" s="199" t="s">
        <v>206</v>
      </c>
      <c r="B61" s="199"/>
      <c r="C61" s="199"/>
      <c r="D61" s="199"/>
      <c r="E61" s="199"/>
      <c r="F61" s="199"/>
      <c r="G61" s="199"/>
      <c r="H61" s="199"/>
      <c r="I61" s="199"/>
      <c r="J61" s="199"/>
    </row>
    <row r="62" spans="1:10" ht="11.25" customHeight="1">
      <c r="A62" s="199" t="s">
        <v>207</v>
      </c>
      <c r="B62" s="199"/>
      <c r="C62" s="199"/>
      <c r="D62" s="199"/>
      <c r="E62" s="199"/>
      <c r="F62" s="199"/>
      <c r="G62" s="199"/>
      <c r="H62" s="199"/>
      <c r="I62" s="199"/>
      <c r="J62" s="199"/>
    </row>
    <row r="63" spans="1:10" ht="11.25">
      <c r="A63" s="137"/>
      <c r="B63" s="137"/>
      <c r="C63" s="137"/>
      <c r="D63" s="137"/>
      <c r="E63" s="137"/>
      <c r="F63" s="137"/>
      <c r="G63" s="137"/>
      <c r="H63" s="137"/>
      <c r="I63" s="137"/>
      <c r="J63" s="137"/>
    </row>
    <row r="64" spans="1:10" ht="11.25" customHeight="1">
      <c r="A64" s="201" t="s">
        <v>64</v>
      </c>
      <c r="B64" s="201"/>
      <c r="C64" s="201"/>
      <c r="D64" s="201"/>
      <c r="E64" s="201"/>
      <c r="F64" s="201"/>
      <c r="G64" s="201"/>
      <c r="H64" s="201"/>
      <c r="I64" s="201"/>
      <c r="J64" s="201"/>
    </row>
    <row r="65" spans="1:10" ht="11.25" customHeight="1">
      <c r="A65" s="202" t="s">
        <v>65</v>
      </c>
      <c r="B65" s="202"/>
      <c r="C65" s="202"/>
      <c r="D65" s="202"/>
      <c r="E65" s="202"/>
      <c r="F65" s="202"/>
      <c r="G65" s="202"/>
      <c r="H65" s="202"/>
      <c r="I65" s="202"/>
      <c r="J65" s="202"/>
    </row>
    <row r="66" spans="1:10" ht="11.25">
      <c r="A66" s="202"/>
      <c r="B66" s="202"/>
      <c r="C66" s="202"/>
      <c r="D66" s="202"/>
      <c r="E66" s="202"/>
      <c r="F66" s="202"/>
      <c r="G66" s="202"/>
      <c r="H66" s="202"/>
      <c r="I66" s="202"/>
      <c r="J66" s="202"/>
    </row>
    <row r="67" spans="1:10" ht="11.25">
      <c r="A67" s="202"/>
      <c r="B67" s="202"/>
      <c r="C67" s="202"/>
      <c r="D67" s="202"/>
      <c r="E67" s="202"/>
      <c r="F67" s="202"/>
      <c r="G67" s="202"/>
      <c r="H67" s="202"/>
      <c r="I67" s="202"/>
      <c r="J67" s="202"/>
    </row>
    <row r="68" spans="1:10" ht="11.25">
      <c r="A68" s="202"/>
      <c r="B68" s="202"/>
      <c r="C68" s="202"/>
      <c r="D68" s="202"/>
      <c r="E68" s="202"/>
      <c r="F68" s="202"/>
      <c r="G68" s="202"/>
      <c r="H68" s="202"/>
      <c r="I68" s="202"/>
      <c r="J68" s="202"/>
    </row>
    <row r="69" spans="1:10" ht="11.25">
      <c r="A69" s="202"/>
      <c r="B69" s="202"/>
      <c r="C69" s="202"/>
      <c r="D69" s="202"/>
      <c r="E69" s="202"/>
      <c r="F69" s="202"/>
      <c r="G69" s="202"/>
      <c r="H69" s="202"/>
      <c r="I69" s="202"/>
      <c r="J69" s="202"/>
    </row>
    <row r="70" spans="1:10" ht="11.25">
      <c r="A70" s="202"/>
      <c r="B70" s="202"/>
      <c r="C70" s="202"/>
      <c r="D70" s="202"/>
      <c r="E70" s="202"/>
      <c r="F70" s="202"/>
      <c r="G70" s="202"/>
      <c r="H70" s="202"/>
      <c r="I70" s="202"/>
      <c r="J70" s="202"/>
    </row>
    <row r="71" spans="1:10" ht="11.25">
      <c r="A71" s="202"/>
      <c r="B71" s="202"/>
      <c r="C71" s="202"/>
      <c r="D71" s="202"/>
      <c r="E71" s="202"/>
      <c r="F71" s="202"/>
      <c r="G71" s="202"/>
      <c r="H71" s="202"/>
      <c r="I71" s="202"/>
      <c r="J71" s="202"/>
    </row>
    <row r="72" spans="1:10" ht="11.25">
      <c r="A72" s="202"/>
      <c r="B72" s="202"/>
      <c r="C72" s="202"/>
      <c r="D72" s="202"/>
      <c r="E72" s="202"/>
      <c r="F72" s="202"/>
      <c r="G72" s="202"/>
      <c r="H72" s="202"/>
      <c r="I72" s="202"/>
      <c r="J72" s="202"/>
    </row>
    <row r="73" spans="1:10" ht="11.25">
      <c r="A73" s="202"/>
      <c r="B73" s="202"/>
      <c r="C73" s="202"/>
      <c r="D73" s="202"/>
      <c r="E73" s="202"/>
      <c r="F73" s="202"/>
      <c r="G73" s="202"/>
      <c r="H73" s="202"/>
      <c r="I73" s="202"/>
      <c r="J73" s="202"/>
    </row>
    <row r="74" spans="1:10" ht="11.25">
      <c r="A74" s="202"/>
      <c r="B74" s="202"/>
      <c r="C74" s="202"/>
      <c r="D74" s="202"/>
      <c r="E74" s="202"/>
      <c r="F74" s="202"/>
      <c r="G74" s="202"/>
      <c r="H74" s="202"/>
      <c r="I74" s="202"/>
      <c r="J74" s="202"/>
    </row>
    <row r="75" spans="1:10" ht="11.25">
      <c r="A75" s="202"/>
      <c r="B75" s="202"/>
      <c r="C75" s="202"/>
      <c r="D75" s="202"/>
      <c r="E75" s="202"/>
      <c r="F75" s="202"/>
      <c r="G75" s="202"/>
      <c r="H75" s="202"/>
      <c r="I75" s="202"/>
      <c r="J75" s="202"/>
    </row>
    <row r="76" spans="1:10" ht="11.25">
      <c r="A76" s="202"/>
      <c r="B76" s="202"/>
      <c r="C76" s="202"/>
      <c r="D76" s="202"/>
      <c r="E76" s="202"/>
      <c r="F76" s="202"/>
      <c r="G76" s="202"/>
      <c r="H76" s="202"/>
      <c r="I76" s="202"/>
      <c r="J76" s="202"/>
    </row>
  </sheetData>
  <sheetProtection/>
  <mergeCells count="23">
    <mergeCell ref="A51:J51"/>
    <mergeCell ref="A52:J52"/>
    <mergeCell ref="A54:J54"/>
    <mergeCell ref="A55:J55"/>
    <mergeCell ref="A53:J53"/>
    <mergeCell ref="A59:J59"/>
    <mergeCell ref="A56:J56"/>
    <mergeCell ref="A57:J57"/>
    <mergeCell ref="A58:J58"/>
    <mergeCell ref="A60:J60"/>
    <mergeCell ref="A64:J64"/>
    <mergeCell ref="A65:J76"/>
    <mergeCell ref="A62:J62"/>
    <mergeCell ref="A61:J61"/>
    <mergeCell ref="A40:J40"/>
    <mergeCell ref="A41:J41"/>
    <mergeCell ref="A42:J42"/>
    <mergeCell ref="A47:J47"/>
    <mergeCell ref="A43:J43"/>
    <mergeCell ref="A46:J46"/>
    <mergeCell ref="A48:J48"/>
    <mergeCell ref="A49:J49"/>
    <mergeCell ref="A50:J50"/>
  </mergeCells>
  <printOptions/>
  <pageMargins left="0.75" right="0.75" top="1" bottom="1" header="0.5" footer="0.5"/>
  <pageSetup fitToHeight="1" fitToWidth="1" horizontalDpi="600" verticalDpi="600" orientation="portrait" paperSize="9" scale="59" r:id="rId1"/>
  <headerFooter alignWithMargins="0">
    <oddFooter>&amp;RUncontrolled when printed</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M76"/>
  <sheetViews>
    <sheetView workbookViewId="0" topLeftCell="A1">
      <selection activeCell="A50" sqref="A50:J50"/>
    </sheetView>
  </sheetViews>
  <sheetFormatPr defaultColWidth="9.140625" defaultRowHeight="12.75"/>
  <cols>
    <col min="1" max="1" width="71.57421875" style="26" bestFit="1" customWidth="1"/>
    <col min="2" max="2" width="11.8515625" style="25" hidden="1" customWidth="1"/>
    <col min="3" max="3" width="9.140625" style="25" hidden="1" customWidth="1"/>
    <col min="4" max="5" width="12.8515625" style="25" bestFit="1" customWidth="1"/>
    <col min="6" max="7" width="11.57421875" style="25" customWidth="1"/>
    <col min="8" max="16384" width="9.140625" style="26" customWidth="1"/>
  </cols>
  <sheetData>
    <row r="1" spans="1:2" ht="15">
      <c r="A1" s="23" t="s">
        <v>69</v>
      </c>
      <c r="B1" s="24"/>
    </row>
    <row r="2" ht="11.25">
      <c r="A2" s="27" t="s">
        <v>47</v>
      </c>
    </row>
    <row r="3" spans="1:7" ht="12.75">
      <c r="A3" s="28">
        <v>40557</v>
      </c>
      <c r="B3" s="6"/>
      <c r="C3" s="6"/>
      <c r="D3" s="6"/>
      <c r="E3" s="6"/>
      <c r="F3" s="6"/>
      <c r="G3" s="6"/>
    </row>
    <row r="4" spans="1:10" ht="12.75" customHeight="1">
      <c r="A4" s="2" t="s">
        <v>48</v>
      </c>
      <c r="B4" s="4" t="s">
        <v>15</v>
      </c>
      <c r="C4" s="4" t="s">
        <v>16</v>
      </c>
      <c r="D4" s="4" t="s">
        <v>39</v>
      </c>
      <c r="E4" s="4" t="s">
        <v>40</v>
      </c>
      <c r="F4" s="4" t="s">
        <v>41</v>
      </c>
      <c r="G4" s="4" t="s">
        <v>42</v>
      </c>
      <c r="H4" s="77" t="s">
        <v>78</v>
      </c>
      <c r="I4" s="77" t="s">
        <v>79</v>
      </c>
      <c r="J4" s="77" t="s">
        <v>114</v>
      </c>
    </row>
    <row r="5" spans="1:7" ht="12.75" customHeight="1">
      <c r="A5"/>
      <c r="E5" s="6" t="s">
        <v>49</v>
      </c>
      <c r="F5" s="6"/>
      <c r="G5" s="6"/>
    </row>
    <row r="6" spans="1:10" ht="12.75" customHeight="1">
      <c r="A6" t="s">
        <v>50</v>
      </c>
      <c r="B6" s="29">
        <v>193.76484166224108</v>
      </c>
      <c r="C6" s="29">
        <v>193.86</v>
      </c>
      <c r="D6" s="29">
        <v>202.92</v>
      </c>
      <c r="E6" s="29">
        <v>195.84</v>
      </c>
      <c r="F6" s="29">
        <v>197.77</v>
      </c>
      <c r="G6" s="29">
        <v>198.89</v>
      </c>
      <c r="H6" s="76"/>
      <c r="I6" s="76"/>
      <c r="J6" s="76"/>
    </row>
    <row r="7" spans="1:10" ht="12.75" customHeight="1">
      <c r="A7" t="s">
        <v>12</v>
      </c>
      <c r="B7" s="29">
        <v>28.29186296726583</v>
      </c>
      <c r="C7" s="29">
        <v>26.94</v>
      </c>
      <c r="D7" s="29">
        <v>26.89</v>
      </c>
      <c r="E7" s="29">
        <v>26.84</v>
      </c>
      <c r="F7" s="29">
        <v>26.79</v>
      </c>
      <c r="G7" s="29">
        <v>26.74</v>
      </c>
      <c r="H7" s="76"/>
      <c r="I7" s="76"/>
      <c r="J7" s="76"/>
    </row>
    <row r="8" spans="1:10" ht="12.75" customHeight="1">
      <c r="A8" t="s">
        <v>51</v>
      </c>
      <c r="B8" s="29">
        <v>16.5</v>
      </c>
      <c r="C8" s="29">
        <v>7.3</v>
      </c>
      <c r="D8" s="29">
        <v>7.1</v>
      </c>
      <c r="E8" s="29">
        <v>6.9</v>
      </c>
      <c r="F8" s="29">
        <v>6.8</v>
      </c>
      <c r="G8" s="29">
        <v>6.8</v>
      </c>
      <c r="H8" s="76"/>
      <c r="I8" s="76"/>
      <c r="J8" s="76"/>
    </row>
    <row r="9" spans="1:7" ht="12.75" customHeight="1">
      <c r="A9"/>
      <c r="B9" s="30"/>
      <c r="C9" s="6"/>
      <c r="D9" s="6"/>
      <c r="E9" s="6"/>
      <c r="F9" s="6"/>
      <c r="G9" s="6"/>
    </row>
    <row r="10" spans="1:10" s="38" customFormat="1" ht="12.75" customHeight="1">
      <c r="A10" s="31" t="s">
        <v>52</v>
      </c>
      <c r="B10" s="32">
        <v>238.5567046295069</v>
      </c>
      <c r="C10" s="33">
        <v>228.1</v>
      </c>
      <c r="D10" s="33">
        <v>236.91</v>
      </c>
      <c r="E10" s="33">
        <v>229.58</v>
      </c>
      <c r="F10" s="33">
        <v>231.36</v>
      </c>
      <c r="G10" s="33">
        <v>232.43</v>
      </c>
      <c r="H10" s="33">
        <v>232.43</v>
      </c>
      <c r="I10" s="33">
        <v>232.43</v>
      </c>
      <c r="J10" s="33">
        <v>232.43</v>
      </c>
    </row>
    <row r="11" spans="1:7" ht="12.75" customHeight="1">
      <c r="A11" s="34"/>
      <c r="B11" s="35"/>
      <c r="C11" s="36"/>
      <c r="D11" s="36"/>
      <c r="E11" s="36"/>
      <c r="F11" s="36"/>
      <c r="G11" s="36"/>
    </row>
    <row r="12" spans="1:10" ht="12.75" customHeight="1">
      <c r="A12" s="34" t="s">
        <v>53</v>
      </c>
      <c r="B12" s="35"/>
      <c r="C12" s="37">
        <v>1.10719</v>
      </c>
      <c r="D12" s="37">
        <v>1.1494954859267126</v>
      </c>
      <c r="E12" s="37">
        <v>1.1450699238803326</v>
      </c>
      <c r="F12" s="37">
        <v>1.198442202159674</v>
      </c>
      <c r="G12" s="37">
        <v>1.2396847615507165</v>
      </c>
      <c r="H12" s="37">
        <v>1.276875304397238</v>
      </c>
      <c r="I12" s="37">
        <v>1.3151815635291553</v>
      </c>
      <c r="J12" s="37">
        <v>1.3546370104350303</v>
      </c>
    </row>
    <row r="13" spans="1:7" ht="12.75" customHeight="1">
      <c r="A13" s="34"/>
      <c r="B13" s="35"/>
      <c r="C13" s="36"/>
      <c r="D13" s="36"/>
      <c r="E13" s="36"/>
      <c r="F13" s="36"/>
      <c r="G13" s="36"/>
    </row>
    <row r="14" spans="1:10" s="38" customFormat="1" ht="12.75" customHeight="1">
      <c r="A14" s="31" t="s">
        <v>54</v>
      </c>
      <c r="B14" s="32">
        <v>238.5567046295069</v>
      </c>
      <c r="C14" s="33">
        <v>252.550039</v>
      </c>
      <c r="D14" s="33">
        <v>272.32697557089745</v>
      </c>
      <c r="E14" s="33">
        <v>262.8851531244468</v>
      </c>
      <c r="F14" s="33">
        <v>277.2715878916622</v>
      </c>
      <c r="G14" s="33">
        <v>288.139929127233</v>
      </c>
      <c r="H14" s="33">
        <v>296.78412700105</v>
      </c>
      <c r="I14" s="33">
        <v>305.68765081108154</v>
      </c>
      <c r="J14" s="33">
        <v>314.85828033541407</v>
      </c>
    </row>
    <row r="15" spans="1:7" ht="12.75" customHeight="1">
      <c r="A15" s="34"/>
      <c r="B15" s="35"/>
      <c r="C15" s="36"/>
      <c r="D15" s="36"/>
      <c r="E15" s="36"/>
      <c r="F15" s="36"/>
      <c r="G15" s="36"/>
    </row>
    <row r="16" spans="1:10" ht="12.75" customHeight="1">
      <c r="A16" s="34" t="s">
        <v>55</v>
      </c>
      <c r="B16" s="35">
        <v>0</v>
      </c>
      <c r="C16" s="35">
        <v>-0.320856272734168</v>
      </c>
      <c r="D16" s="35">
        <v>-0.38004830930346994</v>
      </c>
      <c r="E16" s="35">
        <v>-2.7441121666478234</v>
      </c>
      <c r="F16" s="35">
        <v>-4.287695303818303</v>
      </c>
      <c r="G16" s="35">
        <v>-5.816510767964525</v>
      </c>
      <c r="H16" s="35">
        <v>-6.14111041107421</v>
      </c>
      <c r="I16" s="35">
        <v>-6.425181753905343</v>
      </c>
      <c r="J16" s="35">
        <v>-5.776913824653051</v>
      </c>
    </row>
    <row r="17" spans="1:10" ht="12.75" customHeight="1">
      <c r="A17" s="34" t="s">
        <v>56</v>
      </c>
      <c r="B17" s="35">
        <v>-13.687542831777412</v>
      </c>
      <c r="C17" s="35">
        <v>-3.680434860294623</v>
      </c>
      <c r="D17" s="35">
        <v>1.8299381096369967</v>
      </c>
      <c r="E17" s="35">
        <v>7.017940892128774</v>
      </c>
      <c r="F17" s="35">
        <v>-4.329706215921618</v>
      </c>
      <c r="G17" s="35">
        <v>1.7632885720618656</v>
      </c>
      <c r="H17" s="35">
        <v>-2.05728970844502</v>
      </c>
      <c r="I17" s="35">
        <v>-2.317772270542057</v>
      </c>
      <c r="J17" s="35">
        <v>-2.5860693095020073</v>
      </c>
    </row>
    <row r="18" spans="1:10" ht="12.75" customHeight="1">
      <c r="A18" s="34" t="s">
        <v>57</v>
      </c>
      <c r="B18" s="35">
        <v>5.98186866</v>
      </c>
      <c r="C18" s="35">
        <v>-3.2753183914474397</v>
      </c>
      <c r="D18" s="35">
        <v>2.009715636375271</v>
      </c>
      <c r="E18" s="35">
        <v>7.652010978558385</v>
      </c>
      <c r="F18" s="35">
        <v>4.597592173550907</v>
      </c>
      <c r="G18" s="35">
        <v>0</v>
      </c>
      <c r="H18" s="35">
        <v>0</v>
      </c>
      <c r="I18" s="35">
        <v>0</v>
      </c>
      <c r="J18" s="35">
        <v>0</v>
      </c>
    </row>
    <row r="19" spans="1:7" ht="12.75" customHeight="1">
      <c r="A19" s="34"/>
      <c r="B19" s="35"/>
      <c r="C19" s="36"/>
      <c r="D19" s="36"/>
      <c r="E19" s="36"/>
      <c r="F19" s="36"/>
      <c r="G19" s="36"/>
    </row>
    <row r="20" spans="1:10" s="38" customFormat="1" ht="12.75" customHeight="1">
      <c r="A20" s="31" t="s">
        <v>58</v>
      </c>
      <c r="B20" s="32">
        <v>230.85103045772948</v>
      </c>
      <c r="C20" s="39">
        <v>245.27342947552378</v>
      </c>
      <c r="D20" s="39">
        <v>275.7865810076063</v>
      </c>
      <c r="E20" s="39">
        <v>274.8109928284861</v>
      </c>
      <c r="F20" s="39">
        <v>273.25177854547314</v>
      </c>
      <c r="G20" s="39">
        <v>284.08670693133035</v>
      </c>
      <c r="H20" s="39">
        <v>288.5857268815308</v>
      </c>
      <c r="I20" s="39">
        <v>296.94469678663415</v>
      </c>
      <c r="J20" s="33">
        <v>306.495297201259</v>
      </c>
    </row>
    <row r="21" spans="1:10" s="41" customFormat="1" ht="12.75" customHeight="1">
      <c r="A21" s="34" t="s">
        <v>59</v>
      </c>
      <c r="B21" s="40"/>
      <c r="C21" s="40">
        <v>1.0624749172191161</v>
      </c>
      <c r="D21" s="40">
        <v>1.1244046352567816</v>
      </c>
      <c r="E21" s="40">
        <v>0.9964625248423771</v>
      </c>
      <c r="F21" s="40">
        <v>0.9943262303048186</v>
      </c>
      <c r="G21" s="40">
        <v>1.0396518128574748</v>
      </c>
      <c r="H21" s="40">
        <v>1.015836784476114</v>
      </c>
      <c r="I21" s="40">
        <v>1.0289652922042638</v>
      </c>
      <c r="J21" s="40">
        <v>1.0321628926799367</v>
      </c>
    </row>
    <row r="22" spans="1:7" s="41" customFormat="1" ht="12.75" customHeight="1">
      <c r="A22" s="42"/>
      <c r="B22" s="40"/>
      <c r="C22" s="36"/>
      <c r="D22" s="36"/>
      <c r="E22" s="36"/>
      <c r="F22" s="36"/>
      <c r="G22" s="36"/>
    </row>
    <row r="23" spans="1:10" ht="12.75" customHeight="1">
      <c r="A23" s="43" t="s">
        <v>60</v>
      </c>
      <c r="B23" s="44">
        <v>242.214686699027</v>
      </c>
      <c r="C23" s="44">
        <v>243.220937189252</v>
      </c>
      <c r="D23" s="44">
        <v>268.28460946</v>
      </c>
      <c r="E23" s="44">
        <v>270.30354952108326</v>
      </c>
      <c r="F23" s="45">
        <v>273.25177854547314</v>
      </c>
      <c r="G23" s="45">
        <v>284.08670693133035</v>
      </c>
      <c r="H23" s="45">
        <v>288.5857268815308</v>
      </c>
      <c r="I23" s="45">
        <v>296.94469678663415</v>
      </c>
      <c r="J23" s="195">
        <v>306.495297201259</v>
      </c>
    </row>
    <row r="24" spans="1:7" s="27" customFormat="1" ht="12.75" customHeight="1">
      <c r="A24" s="46"/>
      <c r="B24" s="47"/>
      <c r="C24" s="48"/>
      <c r="D24" s="48"/>
      <c r="E24" s="48"/>
      <c r="F24" s="48"/>
      <c r="G24" s="48"/>
    </row>
    <row r="25" spans="1:10" s="51" customFormat="1" ht="15.75" customHeight="1">
      <c r="A25" s="49" t="s">
        <v>67</v>
      </c>
      <c r="B25" s="50">
        <v>11.36365624129752</v>
      </c>
      <c r="C25" s="50">
        <v>-2.052492286271786</v>
      </c>
      <c r="D25" s="50">
        <v>-7.501971547606274</v>
      </c>
      <c r="E25" s="50">
        <v>-4.507443307402866</v>
      </c>
      <c r="F25" s="50">
        <v>0</v>
      </c>
      <c r="G25" s="50">
        <v>0</v>
      </c>
      <c r="H25" s="50">
        <v>0</v>
      </c>
      <c r="I25" s="50">
        <v>0</v>
      </c>
      <c r="J25" s="50">
        <v>0</v>
      </c>
    </row>
    <row r="26" spans="1:10" s="54" customFormat="1" ht="12.75" customHeight="1">
      <c r="A26" s="52"/>
      <c r="B26" s="53"/>
      <c r="C26" s="53"/>
      <c r="E26" s="36"/>
      <c r="F26" s="36"/>
      <c r="G26" s="36"/>
      <c r="H26" s="36"/>
      <c r="I26" s="36"/>
      <c r="J26" s="36"/>
    </row>
    <row r="27" spans="1:10" s="54" customFormat="1" ht="12.75" customHeight="1">
      <c r="A27" s="52"/>
      <c r="B27" s="53"/>
      <c r="C27" s="53"/>
      <c r="D27" s="98"/>
      <c r="E27" s="99"/>
      <c r="F27" s="99"/>
      <c r="G27" s="99"/>
      <c r="H27" s="99"/>
      <c r="I27" s="99"/>
      <c r="J27" s="99"/>
    </row>
    <row r="28" spans="1:10" s="54" customFormat="1" ht="15.75">
      <c r="A28" s="52"/>
      <c r="B28" s="53"/>
      <c r="C28" s="53"/>
      <c r="D28" s="98"/>
      <c r="E28" s="145"/>
      <c r="F28" s="141"/>
      <c r="G28" s="141"/>
      <c r="H28" s="141"/>
      <c r="I28" s="141"/>
      <c r="J28" s="141"/>
    </row>
    <row r="29" spans="1:12" s="54" customFormat="1" ht="35.25" customHeight="1">
      <c r="A29" s="55" t="s">
        <v>200</v>
      </c>
      <c r="B29" s="56">
        <v>0.208</v>
      </c>
      <c r="C29" s="60">
        <v>-0.083</v>
      </c>
      <c r="D29" s="142" t="s">
        <v>112</v>
      </c>
      <c r="E29" s="142" t="s">
        <v>202</v>
      </c>
      <c r="F29" s="147">
        <v>0.08</v>
      </c>
      <c r="G29" s="147">
        <v>0.07</v>
      </c>
      <c r="H29" s="147">
        <v>0.05</v>
      </c>
      <c r="I29" s="147">
        <v>0.06</v>
      </c>
      <c r="J29" s="147">
        <v>0.06</v>
      </c>
      <c r="L29" s="150"/>
    </row>
    <row r="30" spans="1:13" s="57" customFormat="1" ht="12.75" customHeight="1">
      <c r="A30" s="139" t="s">
        <v>91</v>
      </c>
      <c r="B30" s="69" t="s">
        <v>72</v>
      </c>
      <c r="C30" s="69" t="s">
        <v>72</v>
      </c>
      <c r="D30" s="69" t="s">
        <v>73</v>
      </c>
      <c r="E30" s="69" t="s">
        <v>73</v>
      </c>
      <c r="F30" s="69" t="s">
        <v>73</v>
      </c>
      <c r="G30" s="69" t="s">
        <v>73</v>
      </c>
      <c r="H30" s="69" t="s">
        <v>73</v>
      </c>
      <c r="I30" s="69" t="s">
        <v>73</v>
      </c>
      <c r="J30" s="69" t="s">
        <v>73</v>
      </c>
      <c r="M30" s="152"/>
    </row>
    <row r="31" spans="1:13" s="57" customFormat="1" ht="12.75" customHeight="1">
      <c r="A31" s="140">
        <v>40452</v>
      </c>
      <c r="B31" s="69"/>
      <c r="C31" s="69"/>
      <c r="D31" s="40" t="s">
        <v>112</v>
      </c>
      <c r="E31" s="40" t="s">
        <v>202</v>
      </c>
      <c r="F31" s="40">
        <v>0.12</v>
      </c>
      <c r="G31" s="40">
        <v>0.05</v>
      </c>
      <c r="H31" s="40">
        <v>0.06</v>
      </c>
      <c r="I31" s="40">
        <v>0.06</v>
      </c>
      <c r="J31" s="69"/>
      <c r="M31" s="152"/>
    </row>
    <row r="32" spans="1:13" s="57" customFormat="1" ht="12.75" customHeight="1">
      <c r="A32" s="140">
        <v>40360</v>
      </c>
      <c r="B32" s="69"/>
      <c r="C32" s="69"/>
      <c r="D32" s="40" t="s">
        <v>112</v>
      </c>
      <c r="E32" s="40">
        <v>0.091</v>
      </c>
      <c r="F32" s="40">
        <v>0.01</v>
      </c>
      <c r="G32" s="40">
        <v>0.07</v>
      </c>
      <c r="H32" s="40">
        <v>0.04</v>
      </c>
      <c r="I32" s="40">
        <v>0.06</v>
      </c>
      <c r="J32" s="69"/>
      <c r="M32" s="152"/>
    </row>
    <row r="33" spans="1:12" s="57" customFormat="1" ht="12.75" customHeight="1">
      <c r="A33" s="140">
        <v>40269</v>
      </c>
      <c r="B33" s="69"/>
      <c r="C33" s="69"/>
      <c r="D33" s="40">
        <v>-0.04</v>
      </c>
      <c r="E33" s="40">
        <v>0.091</v>
      </c>
      <c r="F33" s="40">
        <v>0</v>
      </c>
      <c r="G33" s="40">
        <v>0.07</v>
      </c>
      <c r="H33" s="40">
        <v>0.04</v>
      </c>
      <c r="I33" s="40">
        <v>0.04</v>
      </c>
      <c r="J33" s="40"/>
      <c r="L33" s="151"/>
    </row>
    <row r="34" spans="1:10" s="57" customFormat="1" ht="12.75" customHeight="1">
      <c r="A34" s="140">
        <v>40179</v>
      </c>
      <c r="B34" s="69"/>
      <c r="C34" s="69"/>
      <c r="D34" s="40">
        <v>-0.04</v>
      </c>
      <c r="E34" s="149">
        <v>0.088</v>
      </c>
      <c r="F34" s="149">
        <v>0</v>
      </c>
      <c r="G34" s="149">
        <v>0.05</v>
      </c>
      <c r="H34" s="149">
        <v>0.05</v>
      </c>
      <c r="I34" s="149">
        <v>0.05</v>
      </c>
      <c r="J34" s="149"/>
    </row>
    <row r="35" spans="1:10" s="57" customFormat="1" ht="12.75" customHeight="1">
      <c r="A35" s="140">
        <v>40087</v>
      </c>
      <c r="B35" s="69"/>
      <c r="C35" s="69"/>
      <c r="D35" s="40">
        <v>-0.04</v>
      </c>
      <c r="E35" s="40">
        <v>0.01</v>
      </c>
      <c r="F35" s="40">
        <v>0.02</v>
      </c>
      <c r="G35" s="40">
        <v>0.02</v>
      </c>
      <c r="H35" s="40">
        <v>0.01</v>
      </c>
      <c r="I35" s="40">
        <v>0.01</v>
      </c>
      <c r="J35" s="40"/>
    </row>
    <row r="36" spans="1:10" s="57" customFormat="1" ht="12.75" customHeight="1">
      <c r="A36" s="138" t="s">
        <v>92</v>
      </c>
      <c r="B36" s="75"/>
      <c r="C36" s="75"/>
      <c r="D36" s="40">
        <v>-0.025</v>
      </c>
      <c r="E36" s="40">
        <v>-0.053</v>
      </c>
      <c r="F36" s="40">
        <v>-0.03</v>
      </c>
      <c r="G36" s="40">
        <v>-0.03</v>
      </c>
      <c r="H36" s="40">
        <v>-0.03</v>
      </c>
      <c r="I36" s="40">
        <v>-0.03</v>
      </c>
      <c r="J36" s="40">
        <v>-0.03</v>
      </c>
    </row>
    <row r="37" spans="1:10" s="57" customFormat="1" ht="12.75" customHeight="1">
      <c r="A37" s="138" t="s">
        <v>156</v>
      </c>
      <c r="B37" s="69"/>
      <c r="C37" s="69"/>
      <c r="D37" s="40">
        <v>0.0382124870093532</v>
      </c>
      <c r="E37" s="40">
        <v>-0.0038500038500038913</v>
      </c>
      <c r="F37" s="40">
        <v>0.04661049702403952</v>
      </c>
      <c r="G37" s="40">
        <v>0.03441347385524374</v>
      </c>
      <c r="H37" s="40">
        <v>0.03</v>
      </c>
      <c r="I37" s="40">
        <v>0.03</v>
      </c>
      <c r="J37" s="40">
        <v>0.03000000000000025</v>
      </c>
    </row>
    <row r="38" spans="1:7" s="57" customFormat="1" ht="18">
      <c r="A38" s="97"/>
      <c r="B38" s="69"/>
      <c r="C38" s="69"/>
      <c r="D38" s="69"/>
      <c r="E38" s="144"/>
      <c r="F38" s="69"/>
      <c r="G38" s="69"/>
    </row>
    <row r="39" spans="1:10" ht="11.25">
      <c r="A39" s="58"/>
      <c r="B39" s="59"/>
      <c r="C39" s="59"/>
      <c r="D39" s="59"/>
      <c r="E39" s="59"/>
      <c r="F39" s="59"/>
      <c r="G39" s="59"/>
      <c r="H39" s="58"/>
      <c r="I39" s="58"/>
      <c r="J39" s="58"/>
    </row>
    <row r="40" spans="1:10" ht="12.75" customHeight="1">
      <c r="A40" s="197" t="s">
        <v>62</v>
      </c>
      <c r="B40" s="197"/>
      <c r="C40" s="197"/>
      <c r="D40" s="197"/>
      <c r="E40" s="197"/>
      <c r="F40" s="197"/>
      <c r="G40" s="197"/>
      <c r="H40" s="197"/>
      <c r="I40" s="197"/>
      <c r="J40" s="197"/>
    </row>
    <row r="41" spans="1:10" ht="11.25" customHeight="1">
      <c r="A41" s="198" t="s">
        <v>40</v>
      </c>
      <c r="B41" s="198"/>
      <c r="C41" s="198"/>
      <c r="D41" s="198"/>
      <c r="E41" s="198"/>
      <c r="F41" s="198"/>
      <c r="G41" s="198"/>
      <c r="H41" s="198"/>
      <c r="I41" s="198"/>
      <c r="J41" s="198"/>
    </row>
    <row r="42" spans="1:10" ht="11.25" customHeight="1">
      <c r="A42" s="199" t="s">
        <v>111</v>
      </c>
      <c r="B42" s="199"/>
      <c r="C42" s="199"/>
      <c r="D42" s="199"/>
      <c r="E42" s="199"/>
      <c r="F42" s="199"/>
      <c r="G42" s="199"/>
      <c r="H42" s="199"/>
      <c r="I42" s="199"/>
      <c r="J42" s="199"/>
    </row>
    <row r="43" spans="1:10" ht="13.5" customHeight="1">
      <c r="A43" s="199" t="s">
        <v>204</v>
      </c>
      <c r="B43" s="199"/>
      <c r="C43" s="199"/>
      <c r="D43" s="199"/>
      <c r="E43" s="199"/>
      <c r="F43" s="199"/>
      <c r="G43" s="199"/>
      <c r="H43" s="199"/>
      <c r="I43" s="199"/>
      <c r="J43" s="199"/>
    </row>
    <row r="44" ht="11.25">
      <c r="A44" s="26" t="s">
        <v>211</v>
      </c>
    </row>
    <row r="45" ht="11.25" customHeight="1"/>
    <row r="46" spans="1:10" ht="11.25" customHeight="1">
      <c r="A46" s="198" t="s">
        <v>41</v>
      </c>
      <c r="B46" s="198"/>
      <c r="C46" s="198"/>
      <c r="D46" s="198"/>
      <c r="E46" s="198"/>
      <c r="F46" s="198"/>
      <c r="G46" s="198"/>
      <c r="H46" s="198"/>
      <c r="I46" s="198"/>
      <c r="J46" s="198"/>
    </row>
    <row r="47" spans="1:10" ht="11.25" customHeight="1">
      <c r="A47" s="199" t="str">
        <f>"Prices include an expected "&amp;TEXT(-F36,"0%")&amp;" reduction in SOQ from October 2011 associated with the 2011 AQ Review"</f>
        <v>Prices include an expected 3% reduction in SOQ from October 2011 associated with the 2011 AQ Review</v>
      </c>
      <c r="B47" s="199"/>
      <c r="C47" s="199"/>
      <c r="D47" s="199"/>
      <c r="E47" s="199"/>
      <c r="F47" s="199"/>
      <c r="G47" s="199"/>
      <c r="H47" s="199"/>
      <c r="I47" s="199"/>
      <c r="J47" s="199"/>
    </row>
    <row r="48" spans="1:10" ht="11.25">
      <c r="A48" s="199" t="s">
        <v>203</v>
      </c>
      <c r="B48" s="199"/>
      <c r="C48" s="199"/>
      <c r="D48" s="199"/>
      <c r="E48" s="199"/>
      <c r="F48" s="199"/>
      <c r="G48" s="199"/>
      <c r="H48" s="199"/>
      <c r="I48" s="199"/>
      <c r="J48" s="199"/>
    </row>
    <row r="49" spans="1:10" ht="11.25" customHeight="1">
      <c r="A49" s="199" t="s">
        <v>208</v>
      </c>
      <c r="B49" s="199"/>
      <c r="C49" s="199"/>
      <c r="D49" s="199"/>
      <c r="E49" s="199"/>
      <c r="F49" s="199"/>
      <c r="G49" s="199"/>
      <c r="H49" s="199"/>
      <c r="I49" s="199"/>
      <c r="J49" s="199"/>
    </row>
    <row r="50" spans="1:10" ht="11.25" customHeight="1">
      <c r="A50" s="199" t="s">
        <v>210</v>
      </c>
      <c r="B50" s="199"/>
      <c r="C50" s="199"/>
      <c r="D50" s="199"/>
      <c r="E50" s="199"/>
      <c r="F50" s="199"/>
      <c r="G50" s="199"/>
      <c r="H50" s="199"/>
      <c r="I50" s="199"/>
      <c r="J50" s="199"/>
    </row>
    <row r="51" spans="1:10" ht="11.25" customHeight="1">
      <c r="A51" s="200"/>
      <c r="B51" s="200"/>
      <c r="C51" s="200"/>
      <c r="D51" s="200"/>
      <c r="E51" s="200"/>
      <c r="F51" s="200"/>
      <c r="G51" s="200"/>
      <c r="H51" s="200"/>
      <c r="I51" s="200"/>
      <c r="J51" s="200"/>
    </row>
    <row r="52" spans="1:10" ht="11.25" customHeight="1">
      <c r="A52" s="200"/>
      <c r="B52" s="200"/>
      <c r="C52" s="200"/>
      <c r="D52" s="200"/>
      <c r="E52" s="200"/>
      <c r="F52" s="200"/>
      <c r="G52" s="200"/>
      <c r="H52" s="200"/>
      <c r="I52" s="200"/>
      <c r="J52" s="200"/>
    </row>
    <row r="53" spans="1:10" ht="11.25">
      <c r="A53" s="198" t="s">
        <v>83</v>
      </c>
      <c r="B53" s="198"/>
      <c r="C53" s="198"/>
      <c r="D53" s="198"/>
      <c r="E53" s="198"/>
      <c r="F53" s="198"/>
      <c r="G53" s="198"/>
      <c r="H53" s="198"/>
      <c r="I53" s="198"/>
      <c r="J53" s="198"/>
    </row>
    <row r="54" spans="1:10" ht="11.25">
      <c r="A54" s="199" t="s">
        <v>205</v>
      </c>
      <c r="B54" s="199"/>
      <c r="C54" s="199"/>
      <c r="D54" s="199"/>
      <c r="E54" s="199"/>
      <c r="F54" s="199"/>
      <c r="G54" s="199"/>
      <c r="H54" s="199"/>
      <c r="I54" s="199"/>
      <c r="J54" s="199"/>
    </row>
    <row r="55" spans="1:10" ht="11.25" customHeight="1">
      <c r="A55" s="199" t="s">
        <v>110</v>
      </c>
      <c r="B55" s="199"/>
      <c r="C55" s="199"/>
      <c r="D55" s="199"/>
      <c r="E55" s="199"/>
      <c r="F55" s="199"/>
      <c r="G55" s="199"/>
      <c r="H55" s="199"/>
      <c r="I55" s="199"/>
      <c r="J55" s="199"/>
    </row>
    <row r="56" spans="1:10" ht="11.25" customHeight="1">
      <c r="A56" s="199" t="s">
        <v>209</v>
      </c>
      <c r="B56" s="199"/>
      <c r="C56" s="199"/>
      <c r="D56" s="199"/>
      <c r="E56" s="199"/>
      <c r="F56" s="199"/>
      <c r="G56" s="199"/>
      <c r="H56" s="199"/>
      <c r="I56" s="199"/>
      <c r="J56" s="199"/>
    </row>
    <row r="57" spans="1:10" ht="11.25" customHeight="1">
      <c r="A57" s="199" t="s">
        <v>201</v>
      </c>
      <c r="B57" s="199"/>
      <c r="C57" s="199"/>
      <c r="D57" s="199"/>
      <c r="E57" s="199"/>
      <c r="F57" s="199"/>
      <c r="G57" s="199"/>
      <c r="H57" s="199"/>
      <c r="I57" s="199"/>
      <c r="J57" s="199"/>
    </row>
    <row r="58" spans="1:10" ht="11.25" customHeight="1">
      <c r="A58" s="199" t="s">
        <v>159</v>
      </c>
      <c r="B58" s="199"/>
      <c r="C58" s="199"/>
      <c r="D58" s="199"/>
      <c r="E58" s="199"/>
      <c r="F58" s="199"/>
      <c r="G58" s="199"/>
      <c r="H58" s="199"/>
      <c r="I58" s="199"/>
      <c r="J58" s="199"/>
    </row>
    <row r="59" spans="1:10" ht="11.25" customHeight="1">
      <c r="A59" s="200"/>
      <c r="B59" s="200"/>
      <c r="C59" s="200"/>
      <c r="D59" s="200"/>
      <c r="E59" s="200"/>
      <c r="F59" s="200"/>
      <c r="G59" s="200"/>
      <c r="H59" s="200"/>
      <c r="I59" s="200"/>
      <c r="J59" s="200"/>
    </row>
    <row r="60" spans="1:10" ht="11.25" customHeight="1">
      <c r="A60" s="198" t="s">
        <v>84</v>
      </c>
      <c r="B60" s="198"/>
      <c r="C60" s="198"/>
      <c r="D60" s="198"/>
      <c r="E60" s="198"/>
      <c r="F60" s="198"/>
      <c r="G60" s="198"/>
      <c r="H60" s="198"/>
      <c r="I60" s="198"/>
      <c r="J60" s="198"/>
    </row>
    <row r="61" spans="1:10" ht="11.25" customHeight="1">
      <c r="A61" s="199" t="s">
        <v>206</v>
      </c>
      <c r="B61" s="199"/>
      <c r="C61" s="199"/>
      <c r="D61" s="199"/>
      <c r="E61" s="199"/>
      <c r="F61" s="199"/>
      <c r="G61" s="199"/>
      <c r="H61" s="199"/>
      <c r="I61" s="199"/>
      <c r="J61" s="199"/>
    </row>
    <row r="62" spans="1:10" ht="11.25" customHeight="1">
      <c r="A62" s="199" t="s">
        <v>207</v>
      </c>
      <c r="B62" s="199"/>
      <c r="C62" s="199"/>
      <c r="D62" s="199"/>
      <c r="E62" s="199"/>
      <c r="F62" s="199"/>
      <c r="G62" s="199"/>
      <c r="H62" s="199"/>
      <c r="I62" s="199"/>
      <c r="J62" s="199"/>
    </row>
    <row r="63" spans="1:10" ht="11.25" customHeight="1">
      <c r="A63" s="137"/>
      <c r="B63" s="137"/>
      <c r="C63" s="137"/>
      <c r="D63" s="137"/>
      <c r="E63" s="137"/>
      <c r="F63" s="137"/>
      <c r="G63" s="137"/>
      <c r="H63" s="137"/>
      <c r="I63" s="137"/>
      <c r="J63" s="137"/>
    </row>
    <row r="64" spans="1:10" ht="12.75">
      <c r="A64" s="201" t="s">
        <v>64</v>
      </c>
      <c r="B64" s="201"/>
      <c r="C64" s="201"/>
      <c r="D64" s="201"/>
      <c r="E64" s="201"/>
      <c r="F64" s="201"/>
      <c r="G64" s="201"/>
      <c r="H64" s="201"/>
      <c r="I64" s="201"/>
      <c r="J64" s="201"/>
    </row>
    <row r="65" spans="1:10" ht="11.25" customHeight="1">
      <c r="A65" s="202" t="s">
        <v>65</v>
      </c>
      <c r="B65" s="202"/>
      <c r="C65" s="202"/>
      <c r="D65" s="202"/>
      <c r="E65" s="202"/>
      <c r="F65" s="202"/>
      <c r="G65" s="202"/>
      <c r="H65" s="202"/>
      <c r="I65" s="202"/>
      <c r="J65" s="202"/>
    </row>
    <row r="66" spans="1:10" ht="11.25" customHeight="1">
      <c r="A66" s="202"/>
      <c r="B66" s="202"/>
      <c r="C66" s="202"/>
      <c r="D66" s="202"/>
      <c r="E66" s="202"/>
      <c r="F66" s="202"/>
      <c r="G66" s="202"/>
      <c r="H66" s="202"/>
      <c r="I66" s="202"/>
      <c r="J66" s="202"/>
    </row>
    <row r="67" spans="1:10" ht="11.25">
      <c r="A67" s="202"/>
      <c r="B67" s="202"/>
      <c r="C67" s="202"/>
      <c r="D67" s="202"/>
      <c r="E67" s="202"/>
      <c r="F67" s="202"/>
      <c r="G67" s="202"/>
      <c r="H67" s="202"/>
      <c r="I67" s="202"/>
      <c r="J67" s="202"/>
    </row>
    <row r="68" spans="1:10" ht="11.25">
      <c r="A68" s="202"/>
      <c r="B68" s="202"/>
      <c r="C68" s="202"/>
      <c r="D68" s="202"/>
      <c r="E68" s="202"/>
      <c r="F68" s="202"/>
      <c r="G68" s="202"/>
      <c r="H68" s="202"/>
      <c r="I68" s="202"/>
      <c r="J68" s="202"/>
    </row>
    <row r="69" spans="1:10" ht="11.25">
      <c r="A69" s="202"/>
      <c r="B69" s="202"/>
      <c r="C69" s="202"/>
      <c r="D69" s="202"/>
      <c r="E69" s="202"/>
      <c r="F69" s="202"/>
      <c r="G69" s="202"/>
      <c r="H69" s="202"/>
      <c r="I69" s="202"/>
      <c r="J69" s="202"/>
    </row>
    <row r="70" spans="1:10" ht="11.25">
      <c r="A70" s="202"/>
      <c r="B70" s="202"/>
      <c r="C70" s="202"/>
      <c r="D70" s="202"/>
      <c r="E70" s="202"/>
      <c r="F70" s="202"/>
      <c r="G70" s="202"/>
      <c r="H70" s="202"/>
      <c r="I70" s="202"/>
      <c r="J70" s="202"/>
    </row>
    <row r="71" spans="1:10" ht="11.25">
      <c r="A71" s="202"/>
      <c r="B71" s="202"/>
      <c r="C71" s="202"/>
      <c r="D71" s="202"/>
      <c r="E71" s="202"/>
      <c r="F71" s="202"/>
      <c r="G71" s="202"/>
      <c r="H71" s="202"/>
      <c r="I71" s="202"/>
      <c r="J71" s="202"/>
    </row>
    <row r="72" spans="1:10" ht="11.25">
      <c r="A72" s="202"/>
      <c r="B72" s="202"/>
      <c r="C72" s="202"/>
      <c r="D72" s="202"/>
      <c r="E72" s="202"/>
      <c r="F72" s="202"/>
      <c r="G72" s="202"/>
      <c r="H72" s="202"/>
      <c r="I72" s="202"/>
      <c r="J72" s="202"/>
    </row>
    <row r="73" spans="1:10" ht="11.25">
      <c r="A73" s="202"/>
      <c r="B73" s="202"/>
      <c r="C73" s="202"/>
      <c r="D73" s="202"/>
      <c r="E73" s="202"/>
      <c r="F73" s="202"/>
      <c r="G73" s="202"/>
      <c r="H73" s="202"/>
      <c r="I73" s="202"/>
      <c r="J73" s="202"/>
    </row>
    <row r="74" spans="1:10" ht="11.25">
      <c r="A74" s="202"/>
      <c r="B74" s="202"/>
      <c r="C74" s="202"/>
      <c r="D74" s="202"/>
      <c r="E74" s="202"/>
      <c r="F74" s="202"/>
      <c r="G74" s="202"/>
      <c r="H74" s="202"/>
      <c r="I74" s="202"/>
      <c r="J74" s="202"/>
    </row>
    <row r="75" spans="1:10" ht="11.25">
      <c r="A75" s="202"/>
      <c r="B75" s="202"/>
      <c r="C75" s="202"/>
      <c r="D75" s="202"/>
      <c r="E75" s="202"/>
      <c r="F75" s="202"/>
      <c r="G75" s="202"/>
      <c r="H75" s="202"/>
      <c r="I75" s="202"/>
      <c r="J75" s="202"/>
    </row>
    <row r="76" spans="1:10" ht="11.25">
      <c r="A76" s="202"/>
      <c r="B76" s="202"/>
      <c r="C76" s="202"/>
      <c r="D76" s="202"/>
      <c r="E76" s="202"/>
      <c r="F76" s="202"/>
      <c r="G76" s="202"/>
      <c r="H76" s="202"/>
      <c r="I76" s="202"/>
      <c r="J76" s="202"/>
    </row>
  </sheetData>
  <sheetProtection/>
  <mergeCells count="23">
    <mergeCell ref="A48:J48"/>
    <mergeCell ref="A49:J49"/>
    <mergeCell ref="A50:J50"/>
    <mergeCell ref="A55:J55"/>
    <mergeCell ref="A56:J56"/>
    <mergeCell ref="A51:J51"/>
    <mergeCell ref="A52:J52"/>
    <mergeCell ref="A64:J64"/>
    <mergeCell ref="A65:J76"/>
    <mergeCell ref="A62:J62"/>
    <mergeCell ref="A53:J53"/>
    <mergeCell ref="A57:J57"/>
    <mergeCell ref="A58:J58"/>
    <mergeCell ref="A61:J61"/>
    <mergeCell ref="A60:J60"/>
    <mergeCell ref="A59:J59"/>
    <mergeCell ref="A54:J54"/>
    <mergeCell ref="A40:J40"/>
    <mergeCell ref="A41:J41"/>
    <mergeCell ref="A42:J42"/>
    <mergeCell ref="A47:J47"/>
    <mergeCell ref="A43:J43"/>
    <mergeCell ref="A46:J46"/>
  </mergeCells>
  <printOptions/>
  <pageMargins left="0.75" right="0.75" top="1" bottom="1" header="0.5" footer="0.5"/>
  <pageSetup fitToHeight="1" fitToWidth="1" horizontalDpi="600" verticalDpi="600" orientation="portrait" paperSize="9" scale="59" r:id="rId1"/>
  <headerFooter alignWithMargins="0">
    <oddFooter>&amp;RUncontrolled when printed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Grid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stephen.a.marland</dc:creator>
  <cp:keywords/>
  <dc:description/>
  <cp:lastModifiedBy>steve.armstrong</cp:lastModifiedBy>
  <cp:lastPrinted>2011-01-07T10:09:00Z</cp:lastPrinted>
  <dcterms:created xsi:type="dcterms:W3CDTF">2007-12-18T13:27:06Z</dcterms:created>
  <dcterms:modified xsi:type="dcterms:W3CDTF">2011-01-14T16:44:14Z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ctivity Type">
    <vt:lpwstr>Transportation</vt:lpwstr>
  </property>
  <property fmtid="{D5CDD505-2E9C-101B-9397-08002B2CF9AE}" pid="3" name="Document Type">
    <vt:lpwstr>Charging &amp; Pricing</vt:lpwstr>
  </property>
  <property fmtid="{D5CDD505-2E9C-101B-9397-08002B2CF9AE}" pid="4" name="Contract and Policy">
    <vt:lpwstr/>
  </property>
  <property fmtid="{D5CDD505-2E9C-101B-9397-08002B2CF9AE}" pid="5" name="Customer / Suppliers">
    <vt:lpwstr/>
  </property>
  <property fmtid="{D5CDD505-2E9C-101B-9397-08002B2CF9AE}" pid="6" name="Subject0">
    <vt:lpwstr/>
  </property>
  <property fmtid="{D5CDD505-2E9C-101B-9397-08002B2CF9AE}" pid="7" name="Description0">
    <vt:lpwstr/>
  </property>
  <property fmtid="{D5CDD505-2E9C-101B-9397-08002B2CF9AE}" pid="8" name="Status">
    <vt:lpwstr>Draft</vt:lpwstr>
  </property>
  <property fmtid="{D5CDD505-2E9C-101B-9397-08002B2CF9AE}" pid="9" name="PrimaryAuthor">
    <vt:lpwstr>Steve Armstrong</vt:lpwstr>
  </property>
  <property fmtid="{D5CDD505-2E9C-101B-9397-08002B2CF9AE}" pid="10" name="PrimaryAuthorEmail">
    <vt:lpwstr/>
  </property>
  <property fmtid="{D5CDD505-2E9C-101B-9397-08002B2CF9AE}" pid="11" name="KeyWords0">
    <vt:lpwstr/>
  </property>
  <property fmtid="{D5CDD505-2E9C-101B-9397-08002B2CF9AE}" pid="12" name="ApprovedBy">
    <vt:lpwstr/>
  </property>
  <property fmtid="{D5CDD505-2E9C-101B-9397-08002B2CF9AE}" pid="13" name="SecurityClassification">
    <vt:lpwstr>Restricted to National Grid</vt:lpwstr>
  </property>
  <property fmtid="{D5CDD505-2E9C-101B-9397-08002B2CF9AE}" pid="14" name="Financial year">
    <vt:lpwstr>2010/11</vt:lpwstr>
  </property>
  <property fmtid="{D5CDD505-2E9C-101B-9397-08002B2CF9AE}" pid="15" name="Show on main page">
    <vt:lpwstr>0</vt:lpwstr>
  </property>
</Properties>
</file>