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bennett/Dropbox/JO Shared Area/modifications/0601 - 0650/0621 A-J/1. 0621 Workgroup Meetings/2018 Meetings/i. 20 April (St Johns)/material for meeting/RPM Sensivity Analysis/"/>
    </mc:Choice>
  </mc:AlternateContent>
  <xr:revisionPtr revIDLastSave="0" documentId="8_{1308AF3B-A94F-1B48-8BB9-F0C2B9230455}" xr6:coauthVersionLast="31" xr6:coauthVersionMax="31" xr10:uidLastSave="{00000000-0000-0000-0000-000000000000}"/>
  <bookViews>
    <workbookView xWindow="0" yWindow="440" windowWidth="24000" windowHeight="10100" tabRatio="901" activeTab="2" xr2:uid="{00000000-000D-0000-FFFF-FFFF00000000}"/>
  </bookViews>
  <sheets>
    <sheet name="Entry Prices 1718" sheetId="1" r:id="rId1"/>
    <sheet name="Entry Prices Differences" sheetId="5" r:id="rId2"/>
    <sheet name="Exit Price 1718" sheetId="2" r:id="rId3"/>
    <sheet name="Exit Prices Difference" sheetId="6" r:id="rId4"/>
  </sheets>
  <definedNames>
    <definedName name="_xlcn.WorksheetConnection_LRMCData.xlsxEntryDifference" hidden="1">EntryDifference[]</definedName>
    <definedName name="_xlcn.WorksheetConnection_LRMCData.xlsxEntryPrices" hidden="1">EntryPrices[]</definedName>
    <definedName name="ExitDif">ExitDifference[#All]</definedName>
  </definedNames>
  <calcPr calcId="17102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EntryPrices" name="EntryPrices" connection="WorksheetConnection_LRMC Data.xlsx!EntryPrices"/>
          <x15:modelTable id="EntryDifference" name="EntryDifference" connection="WorksheetConnection_LRMC Data.xlsx!EntryDifference"/>
        </x15:modelTables>
        <x15:modelRelationships>
          <x15:modelRelationship fromTable="EntryPrices" fromColumn="Entry Point" toTable="EntryDifference" toColumn="Entry Point"/>
        </x15:modelRelationships>
      </x15:dataModel>
    </ext>
  </extLst>
</workbook>
</file>

<file path=xl/calcChain.xml><?xml version="1.0" encoding="utf-8"?>
<calcChain xmlns="http://schemas.openxmlformats.org/spreadsheetml/2006/main">
  <c r="E2" i="6" l="1"/>
  <c r="F2" i="6"/>
  <c r="G2" i="6"/>
  <c r="H2" i="6"/>
  <c r="I2" i="6"/>
  <c r="J2" i="6"/>
  <c r="K2" i="6"/>
  <c r="L2" i="6"/>
  <c r="M2" i="6"/>
  <c r="E3" i="6"/>
  <c r="F3" i="6"/>
  <c r="G3" i="6"/>
  <c r="H3" i="6"/>
  <c r="I3" i="6"/>
  <c r="J3" i="6"/>
  <c r="K3" i="6"/>
  <c r="L3" i="6"/>
  <c r="M3" i="6"/>
  <c r="E4" i="6"/>
  <c r="F4" i="6"/>
  <c r="G4" i="6"/>
  <c r="H4" i="6"/>
  <c r="I4" i="6"/>
  <c r="J4" i="6"/>
  <c r="K4" i="6"/>
  <c r="L4" i="6"/>
  <c r="M4" i="6"/>
  <c r="E5" i="6"/>
  <c r="F5" i="6"/>
  <c r="G5" i="6"/>
  <c r="H5" i="6"/>
  <c r="I5" i="6"/>
  <c r="J5" i="6"/>
  <c r="K5" i="6"/>
  <c r="L5" i="6"/>
  <c r="M5" i="6"/>
  <c r="E6" i="6"/>
  <c r="F6" i="6"/>
  <c r="G6" i="6"/>
  <c r="H6" i="6"/>
  <c r="I6" i="6"/>
  <c r="J6" i="6"/>
  <c r="K6" i="6"/>
  <c r="L6" i="6"/>
  <c r="M6" i="6"/>
  <c r="E7" i="6"/>
  <c r="F7" i="6"/>
  <c r="G7" i="6"/>
  <c r="H7" i="6"/>
  <c r="I7" i="6"/>
  <c r="J7" i="6"/>
  <c r="K7" i="6"/>
  <c r="L7" i="6"/>
  <c r="M7" i="6"/>
  <c r="E8" i="6"/>
  <c r="F8" i="6"/>
  <c r="G8" i="6"/>
  <c r="H8" i="6"/>
  <c r="I8" i="6"/>
  <c r="J8" i="6"/>
  <c r="K8" i="6"/>
  <c r="L8" i="6"/>
  <c r="M8" i="6"/>
  <c r="E9" i="6"/>
  <c r="F9" i="6"/>
  <c r="G9" i="6"/>
  <c r="H9" i="6"/>
  <c r="I9" i="6"/>
  <c r="J9" i="6"/>
  <c r="K9" i="6"/>
  <c r="L9" i="6"/>
  <c r="M9" i="6"/>
  <c r="E10" i="6"/>
  <c r="F10" i="6"/>
  <c r="G10" i="6"/>
  <c r="H10" i="6"/>
  <c r="I10" i="6"/>
  <c r="J10" i="6"/>
  <c r="K10" i="6"/>
  <c r="L10" i="6"/>
  <c r="M10" i="6"/>
  <c r="E11" i="6"/>
  <c r="F11" i="6"/>
  <c r="G11" i="6"/>
  <c r="H11" i="6"/>
  <c r="I11" i="6"/>
  <c r="J11" i="6"/>
  <c r="K11" i="6"/>
  <c r="L11" i="6"/>
  <c r="M11" i="6"/>
  <c r="E12" i="6"/>
  <c r="F12" i="6"/>
  <c r="G12" i="6"/>
  <c r="H12" i="6"/>
  <c r="I12" i="6"/>
  <c r="J12" i="6"/>
  <c r="K12" i="6"/>
  <c r="L12" i="6"/>
  <c r="M12" i="6"/>
  <c r="E13" i="6"/>
  <c r="F13" i="6"/>
  <c r="G13" i="6"/>
  <c r="H13" i="6"/>
  <c r="I13" i="6"/>
  <c r="J13" i="6"/>
  <c r="K13" i="6"/>
  <c r="L13" i="6"/>
  <c r="M13" i="6"/>
  <c r="E14" i="6"/>
  <c r="F14" i="6"/>
  <c r="G14" i="6"/>
  <c r="H14" i="6"/>
  <c r="I14" i="6"/>
  <c r="J14" i="6"/>
  <c r="K14" i="6"/>
  <c r="L14" i="6"/>
  <c r="M14" i="6"/>
  <c r="E15" i="6"/>
  <c r="F15" i="6"/>
  <c r="G15" i="6"/>
  <c r="H15" i="6"/>
  <c r="I15" i="6"/>
  <c r="J15" i="6"/>
  <c r="K15" i="6"/>
  <c r="L15" i="6"/>
  <c r="M15" i="6"/>
  <c r="E16" i="6"/>
  <c r="F16" i="6"/>
  <c r="G16" i="6"/>
  <c r="H16" i="6"/>
  <c r="I16" i="6"/>
  <c r="J16" i="6"/>
  <c r="K16" i="6"/>
  <c r="L16" i="6"/>
  <c r="M16" i="6"/>
  <c r="E17" i="6"/>
  <c r="F17" i="6"/>
  <c r="G17" i="6"/>
  <c r="H17" i="6"/>
  <c r="I17" i="6"/>
  <c r="J17" i="6"/>
  <c r="K17" i="6"/>
  <c r="L17" i="6"/>
  <c r="M17" i="6"/>
  <c r="E18" i="6"/>
  <c r="F18" i="6"/>
  <c r="G18" i="6"/>
  <c r="H18" i="6"/>
  <c r="I18" i="6"/>
  <c r="J18" i="6"/>
  <c r="K18" i="6"/>
  <c r="L18" i="6"/>
  <c r="M18" i="6"/>
  <c r="E19" i="6"/>
  <c r="F19" i="6"/>
  <c r="G19" i="6"/>
  <c r="H19" i="6"/>
  <c r="I19" i="6"/>
  <c r="J19" i="6"/>
  <c r="K19" i="6"/>
  <c r="L19" i="6"/>
  <c r="M19" i="6"/>
  <c r="E20" i="6"/>
  <c r="F20" i="6"/>
  <c r="G20" i="6"/>
  <c r="H20" i="6"/>
  <c r="I20" i="6"/>
  <c r="J20" i="6"/>
  <c r="K20" i="6"/>
  <c r="L20" i="6"/>
  <c r="M20" i="6"/>
  <c r="E21" i="6"/>
  <c r="F21" i="6"/>
  <c r="G21" i="6"/>
  <c r="H21" i="6"/>
  <c r="I21" i="6"/>
  <c r="J21" i="6"/>
  <c r="K21" i="6"/>
  <c r="L21" i="6"/>
  <c r="M21" i="6"/>
  <c r="E22" i="6"/>
  <c r="F22" i="6"/>
  <c r="G22" i="6"/>
  <c r="H22" i="6"/>
  <c r="I22" i="6"/>
  <c r="J22" i="6"/>
  <c r="K22" i="6"/>
  <c r="L22" i="6"/>
  <c r="M22" i="6"/>
  <c r="E23" i="6"/>
  <c r="F23" i="6"/>
  <c r="G23" i="6"/>
  <c r="H23" i="6"/>
  <c r="I23" i="6"/>
  <c r="J23" i="6"/>
  <c r="K23" i="6"/>
  <c r="L23" i="6"/>
  <c r="M23" i="6"/>
  <c r="E24" i="6"/>
  <c r="F24" i="6"/>
  <c r="G24" i="6"/>
  <c r="H24" i="6"/>
  <c r="I24" i="6"/>
  <c r="J24" i="6"/>
  <c r="K24" i="6"/>
  <c r="L24" i="6"/>
  <c r="M24" i="6"/>
  <c r="E25" i="6"/>
  <c r="F25" i="6"/>
  <c r="G25" i="6"/>
  <c r="H25" i="6"/>
  <c r="I25" i="6"/>
  <c r="J25" i="6"/>
  <c r="K25" i="6"/>
  <c r="L25" i="6"/>
  <c r="M25" i="6"/>
  <c r="E26" i="6"/>
  <c r="F26" i="6"/>
  <c r="G26" i="6"/>
  <c r="H26" i="6"/>
  <c r="I26" i="6"/>
  <c r="J26" i="6"/>
  <c r="K26" i="6"/>
  <c r="L26" i="6"/>
  <c r="M26" i="6"/>
  <c r="E27" i="6"/>
  <c r="F27" i="6"/>
  <c r="G27" i="6"/>
  <c r="H27" i="6"/>
  <c r="I27" i="6"/>
  <c r="J27" i="6"/>
  <c r="K27" i="6"/>
  <c r="L27" i="6"/>
  <c r="M27" i="6"/>
  <c r="E28" i="6"/>
  <c r="F28" i="6"/>
  <c r="G28" i="6"/>
  <c r="H28" i="6"/>
  <c r="I28" i="6"/>
  <c r="J28" i="6"/>
  <c r="K28" i="6"/>
  <c r="L28" i="6"/>
  <c r="M28" i="6"/>
  <c r="E29" i="6"/>
  <c r="F29" i="6"/>
  <c r="G29" i="6"/>
  <c r="H29" i="6"/>
  <c r="I29" i="6"/>
  <c r="J29" i="6"/>
  <c r="K29" i="6"/>
  <c r="L29" i="6"/>
  <c r="M29" i="6"/>
  <c r="E30" i="6"/>
  <c r="F30" i="6"/>
  <c r="G30" i="6"/>
  <c r="H30" i="6"/>
  <c r="I30" i="6"/>
  <c r="J30" i="6"/>
  <c r="K30" i="6"/>
  <c r="L30" i="6"/>
  <c r="M30" i="6"/>
  <c r="E31" i="6"/>
  <c r="F31" i="6"/>
  <c r="G31" i="6"/>
  <c r="H31" i="6"/>
  <c r="I31" i="6"/>
  <c r="J31" i="6"/>
  <c r="K31" i="6"/>
  <c r="L31" i="6"/>
  <c r="M31" i="6"/>
  <c r="E32" i="6"/>
  <c r="F32" i="6"/>
  <c r="G32" i="6"/>
  <c r="H32" i="6"/>
  <c r="I32" i="6"/>
  <c r="J32" i="6"/>
  <c r="K32" i="6"/>
  <c r="L32" i="6"/>
  <c r="M32" i="6"/>
  <c r="E33" i="6"/>
  <c r="F33" i="6"/>
  <c r="G33" i="6"/>
  <c r="H33" i="6"/>
  <c r="I33" i="6"/>
  <c r="J33" i="6"/>
  <c r="K33" i="6"/>
  <c r="L33" i="6"/>
  <c r="M33" i="6"/>
  <c r="E34" i="6"/>
  <c r="F34" i="6"/>
  <c r="G34" i="6"/>
  <c r="H34" i="6"/>
  <c r="I34" i="6"/>
  <c r="J34" i="6"/>
  <c r="K34" i="6"/>
  <c r="L34" i="6"/>
  <c r="M34" i="6"/>
  <c r="E35" i="6"/>
  <c r="F35" i="6"/>
  <c r="G35" i="6"/>
  <c r="H35" i="6"/>
  <c r="I35" i="6"/>
  <c r="J35" i="6"/>
  <c r="K35" i="6"/>
  <c r="L35" i="6"/>
  <c r="M35" i="6"/>
  <c r="E36" i="6"/>
  <c r="F36" i="6"/>
  <c r="G36" i="6"/>
  <c r="H36" i="6"/>
  <c r="I36" i="6"/>
  <c r="J36" i="6"/>
  <c r="K36" i="6"/>
  <c r="L36" i="6"/>
  <c r="M36" i="6"/>
  <c r="E37" i="6"/>
  <c r="F37" i="6"/>
  <c r="G37" i="6"/>
  <c r="H37" i="6"/>
  <c r="I37" i="6"/>
  <c r="J37" i="6"/>
  <c r="K37" i="6"/>
  <c r="L37" i="6"/>
  <c r="M37" i="6"/>
  <c r="E38" i="6"/>
  <c r="F38" i="6"/>
  <c r="G38" i="6"/>
  <c r="H38" i="6"/>
  <c r="I38" i="6"/>
  <c r="J38" i="6"/>
  <c r="K38" i="6"/>
  <c r="L38" i="6"/>
  <c r="M38" i="6"/>
  <c r="E39" i="6"/>
  <c r="F39" i="6"/>
  <c r="G39" i="6"/>
  <c r="H39" i="6"/>
  <c r="I39" i="6"/>
  <c r="J39" i="6"/>
  <c r="K39" i="6"/>
  <c r="L39" i="6"/>
  <c r="M39" i="6"/>
  <c r="E40" i="6"/>
  <c r="F40" i="6"/>
  <c r="G40" i="6"/>
  <c r="H40" i="6"/>
  <c r="I40" i="6"/>
  <c r="J40" i="6"/>
  <c r="K40" i="6"/>
  <c r="L40" i="6"/>
  <c r="M40" i="6"/>
  <c r="E41" i="6"/>
  <c r="F41" i="6"/>
  <c r="G41" i="6"/>
  <c r="H41" i="6"/>
  <c r="I41" i="6"/>
  <c r="J41" i="6"/>
  <c r="K41" i="6"/>
  <c r="L41" i="6"/>
  <c r="M41" i="6"/>
  <c r="E42" i="6"/>
  <c r="F42" i="6"/>
  <c r="G42" i="6"/>
  <c r="H42" i="6"/>
  <c r="I42" i="6"/>
  <c r="J42" i="6"/>
  <c r="K42" i="6"/>
  <c r="L42" i="6"/>
  <c r="M42" i="6"/>
  <c r="E43" i="6"/>
  <c r="F43" i="6"/>
  <c r="G43" i="6"/>
  <c r="H43" i="6"/>
  <c r="I43" i="6"/>
  <c r="J43" i="6"/>
  <c r="K43" i="6"/>
  <c r="L43" i="6"/>
  <c r="M43" i="6"/>
  <c r="E44" i="6"/>
  <c r="F44" i="6"/>
  <c r="G44" i="6"/>
  <c r="H44" i="6"/>
  <c r="I44" i="6"/>
  <c r="J44" i="6"/>
  <c r="K44" i="6"/>
  <c r="L44" i="6"/>
  <c r="M44" i="6"/>
  <c r="E45" i="6"/>
  <c r="F45" i="6"/>
  <c r="G45" i="6"/>
  <c r="H45" i="6"/>
  <c r="I45" i="6"/>
  <c r="J45" i="6"/>
  <c r="K45" i="6"/>
  <c r="L45" i="6"/>
  <c r="M45" i="6"/>
  <c r="E46" i="6"/>
  <c r="F46" i="6"/>
  <c r="G46" i="6"/>
  <c r="H46" i="6"/>
  <c r="I46" i="6"/>
  <c r="J46" i="6"/>
  <c r="K46" i="6"/>
  <c r="L46" i="6"/>
  <c r="M46" i="6"/>
  <c r="E47" i="6"/>
  <c r="F47" i="6"/>
  <c r="G47" i="6"/>
  <c r="H47" i="6"/>
  <c r="I47" i="6"/>
  <c r="J47" i="6"/>
  <c r="K47" i="6"/>
  <c r="L47" i="6"/>
  <c r="M47" i="6"/>
  <c r="E48" i="6"/>
  <c r="F48" i="6"/>
  <c r="G48" i="6"/>
  <c r="H48" i="6"/>
  <c r="I48" i="6"/>
  <c r="J48" i="6"/>
  <c r="K48" i="6"/>
  <c r="L48" i="6"/>
  <c r="M48" i="6"/>
  <c r="E49" i="6"/>
  <c r="F49" i="6"/>
  <c r="G49" i="6"/>
  <c r="H49" i="6"/>
  <c r="I49" i="6"/>
  <c r="J49" i="6"/>
  <c r="K49" i="6"/>
  <c r="L49" i="6"/>
  <c r="M49" i="6"/>
  <c r="E50" i="6"/>
  <c r="F50" i="6"/>
  <c r="G50" i="6"/>
  <c r="H50" i="6"/>
  <c r="I50" i="6"/>
  <c r="J50" i="6"/>
  <c r="K50" i="6"/>
  <c r="L50" i="6"/>
  <c r="M50" i="6"/>
  <c r="E51" i="6"/>
  <c r="F51" i="6"/>
  <c r="G51" i="6"/>
  <c r="H51" i="6"/>
  <c r="I51" i="6"/>
  <c r="J51" i="6"/>
  <c r="K51" i="6"/>
  <c r="L51" i="6"/>
  <c r="M51" i="6"/>
  <c r="E52" i="6"/>
  <c r="F52" i="6"/>
  <c r="G52" i="6"/>
  <c r="H52" i="6"/>
  <c r="I52" i="6"/>
  <c r="J52" i="6"/>
  <c r="K52" i="6"/>
  <c r="L52" i="6"/>
  <c r="M52" i="6"/>
  <c r="E53" i="6"/>
  <c r="F53" i="6"/>
  <c r="G53" i="6"/>
  <c r="H53" i="6"/>
  <c r="I53" i="6"/>
  <c r="J53" i="6"/>
  <c r="K53" i="6"/>
  <c r="L53" i="6"/>
  <c r="M53" i="6"/>
  <c r="E54" i="6"/>
  <c r="F54" i="6"/>
  <c r="G54" i="6"/>
  <c r="H54" i="6"/>
  <c r="I54" i="6"/>
  <c r="J54" i="6"/>
  <c r="K54" i="6"/>
  <c r="L54" i="6"/>
  <c r="M54" i="6"/>
  <c r="E55" i="6"/>
  <c r="F55" i="6"/>
  <c r="G55" i="6"/>
  <c r="H55" i="6"/>
  <c r="I55" i="6"/>
  <c r="J55" i="6"/>
  <c r="K55" i="6"/>
  <c r="L55" i="6"/>
  <c r="M55" i="6"/>
  <c r="E56" i="6"/>
  <c r="F56" i="6"/>
  <c r="G56" i="6"/>
  <c r="H56" i="6"/>
  <c r="I56" i="6"/>
  <c r="J56" i="6"/>
  <c r="K56" i="6"/>
  <c r="L56" i="6"/>
  <c r="M56" i="6"/>
  <c r="E57" i="6"/>
  <c r="F57" i="6"/>
  <c r="G57" i="6"/>
  <c r="H57" i="6"/>
  <c r="I57" i="6"/>
  <c r="J57" i="6"/>
  <c r="K57" i="6"/>
  <c r="L57" i="6"/>
  <c r="M57" i="6"/>
  <c r="E58" i="6"/>
  <c r="F58" i="6"/>
  <c r="G58" i="6"/>
  <c r="H58" i="6"/>
  <c r="I58" i="6"/>
  <c r="J58" i="6"/>
  <c r="K58" i="6"/>
  <c r="L58" i="6"/>
  <c r="M58" i="6"/>
  <c r="E59" i="6"/>
  <c r="F59" i="6"/>
  <c r="G59" i="6"/>
  <c r="H59" i="6"/>
  <c r="I59" i="6"/>
  <c r="J59" i="6"/>
  <c r="K59" i="6"/>
  <c r="L59" i="6"/>
  <c r="M59" i="6"/>
  <c r="E60" i="6"/>
  <c r="F60" i="6"/>
  <c r="G60" i="6"/>
  <c r="H60" i="6"/>
  <c r="I60" i="6"/>
  <c r="J60" i="6"/>
  <c r="K60" i="6"/>
  <c r="L60" i="6"/>
  <c r="M60" i="6"/>
  <c r="E61" i="6"/>
  <c r="F61" i="6"/>
  <c r="G61" i="6"/>
  <c r="H61" i="6"/>
  <c r="I61" i="6"/>
  <c r="J61" i="6"/>
  <c r="K61" i="6"/>
  <c r="L61" i="6"/>
  <c r="M61" i="6"/>
  <c r="E62" i="6"/>
  <c r="F62" i="6"/>
  <c r="G62" i="6"/>
  <c r="H62" i="6"/>
  <c r="I62" i="6"/>
  <c r="J62" i="6"/>
  <c r="K62" i="6"/>
  <c r="L62" i="6"/>
  <c r="M62" i="6"/>
  <c r="E63" i="6"/>
  <c r="F63" i="6"/>
  <c r="G63" i="6"/>
  <c r="H63" i="6"/>
  <c r="I63" i="6"/>
  <c r="J63" i="6"/>
  <c r="K63" i="6"/>
  <c r="L63" i="6"/>
  <c r="M63" i="6"/>
  <c r="E64" i="6"/>
  <c r="F64" i="6"/>
  <c r="G64" i="6"/>
  <c r="H64" i="6"/>
  <c r="I64" i="6"/>
  <c r="J64" i="6"/>
  <c r="K64" i="6"/>
  <c r="L64" i="6"/>
  <c r="M64" i="6"/>
  <c r="E65" i="6"/>
  <c r="F65" i="6"/>
  <c r="G65" i="6"/>
  <c r="H65" i="6"/>
  <c r="I65" i="6"/>
  <c r="J65" i="6"/>
  <c r="K65" i="6"/>
  <c r="L65" i="6"/>
  <c r="M65" i="6"/>
  <c r="E66" i="6"/>
  <c r="F66" i="6"/>
  <c r="G66" i="6"/>
  <c r="H66" i="6"/>
  <c r="I66" i="6"/>
  <c r="J66" i="6"/>
  <c r="K66" i="6"/>
  <c r="L66" i="6"/>
  <c r="M66" i="6"/>
  <c r="E67" i="6"/>
  <c r="F67" i="6"/>
  <c r="G67" i="6"/>
  <c r="H67" i="6"/>
  <c r="I67" i="6"/>
  <c r="J67" i="6"/>
  <c r="K67" i="6"/>
  <c r="L67" i="6"/>
  <c r="M67" i="6"/>
  <c r="E68" i="6"/>
  <c r="F68" i="6"/>
  <c r="G68" i="6"/>
  <c r="H68" i="6"/>
  <c r="I68" i="6"/>
  <c r="J68" i="6"/>
  <c r="K68" i="6"/>
  <c r="L68" i="6"/>
  <c r="M68" i="6"/>
  <c r="E69" i="6"/>
  <c r="F69" i="6"/>
  <c r="G69" i="6"/>
  <c r="H69" i="6"/>
  <c r="I69" i="6"/>
  <c r="J69" i="6"/>
  <c r="K69" i="6"/>
  <c r="L69" i="6"/>
  <c r="M69" i="6"/>
  <c r="E70" i="6"/>
  <c r="F70" i="6"/>
  <c r="G70" i="6"/>
  <c r="H70" i="6"/>
  <c r="I70" i="6"/>
  <c r="J70" i="6"/>
  <c r="K70" i="6"/>
  <c r="L70" i="6"/>
  <c r="M70" i="6"/>
  <c r="E71" i="6"/>
  <c r="F71" i="6"/>
  <c r="G71" i="6"/>
  <c r="H71" i="6"/>
  <c r="I71" i="6"/>
  <c r="J71" i="6"/>
  <c r="K71" i="6"/>
  <c r="L71" i="6"/>
  <c r="M71" i="6"/>
  <c r="E72" i="6"/>
  <c r="F72" i="6"/>
  <c r="G72" i="6"/>
  <c r="H72" i="6"/>
  <c r="I72" i="6"/>
  <c r="J72" i="6"/>
  <c r="K72" i="6"/>
  <c r="L72" i="6"/>
  <c r="M72" i="6"/>
  <c r="E73" i="6"/>
  <c r="F73" i="6"/>
  <c r="G73" i="6"/>
  <c r="H73" i="6"/>
  <c r="I73" i="6"/>
  <c r="J73" i="6"/>
  <c r="K73" i="6"/>
  <c r="L73" i="6"/>
  <c r="M73" i="6"/>
  <c r="E74" i="6"/>
  <c r="F74" i="6"/>
  <c r="G74" i="6"/>
  <c r="H74" i="6"/>
  <c r="I74" i="6"/>
  <c r="J74" i="6"/>
  <c r="K74" i="6"/>
  <c r="L74" i="6"/>
  <c r="M74" i="6"/>
  <c r="E75" i="6"/>
  <c r="F75" i="6"/>
  <c r="G75" i="6"/>
  <c r="H75" i="6"/>
  <c r="I75" i="6"/>
  <c r="J75" i="6"/>
  <c r="K75" i="6"/>
  <c r="L75" i="6"/>
  <c r="M75" i="6"/>
  <c r="E76" i="6"/>
  <c r="F76" i="6"/>
  <c r="G76" i="6"/>
  <c r="H76" i="6"/>
  <c r="I76" i="6"/>
  <c r="J76" i="6"/>
  <c r="K76" i="6"/>
  <c r="L76" i="6"/>
  <c r="M76" i="6"/>
  <c r="E77" i="6"/>
  <c r="F77" i="6"/>
  <c r="G77" i="6"/>
  <c r="H77" i="6"/>
  <c r="I77" i="6"/>
  <c r="J77" i="6"/>
  <c r="K77" i="6"/>
  <c r="L77" i="6"/>
  <c r="M77" i="6"/>
  <c r="E78" i="6"/>
  <c r="F78" i="6"/>
  <c r="G78" i="6"/>
  <c r="H78" i="6"/>
  <c r="I78" i="6"/>
  <c r="J78" i="6"/>
  <c r="K78" i="6"/>
  <c r="L78" i="6"/>
  <c r="M78" i="6"/>
  <c r="E79" i="6"/>
  <c r="F79" i="6"/>
  <c r="G79" i="6"/>
  <c r="H79" i="6"/>
  <c r="I79" i="6"/>
  <c r="J79" i="6"/>
  <c r="K79" i="6"/>
  <c r="L79" i="6"/>
  <c r="M79" i="6"/>
  <c r="E80" i="6"/>
  <c r="F80" i="6"/>
  <c r="G80" i="6"/>
  <c r="H80" i="6"/>
  <c r="I80" i="6"/>
  <c r="J80" i="6"/>
  <c r="K80" i="6"/>
  <c r="L80" i="6"/>
  <c r="M80" i="6"/>
  <c r="E81" i="6"/>
  <c r="F81" i="6"/>
  <c r="G81" i="6"/>
  <c r="H81" i="6"/>
  <c r="I81" i="6"/>
  <c r="J81" i="6"/>
  <c r="K81" i="6"/>
  <c r="L81" i="6"/>
  <c r="M81" i="6"/>
  <c r="E82" i="6"/>
  <c r="F82" i="6"/>
  <c r="G82" i="6"/>
  <c r="H82" i="6"/>
  <c r="I82" i="6"/>
  <c r="J82" i="6"/>
  <c r="K82" i="6"/>
  <c r="L82" i="6"/>
  <c r="M82" i="6"/>
  <c r="E83" i="6"/>
  <c r="F83" i="6"/>
  <c r="G83" i="6"/>
  <c r="H83" i="6"/>
  <c r="I83" i="6"/>
  <c r="J83" i="6"/>
  <c r="K83" i="6"/>
  <c r="L83" i="6"/>
  <c r="M83" i="6"/>
  <c r="E84" i="6"/>
  <c r="F84" i="6"/>
  <c r="G84" i="6"/>
  <c r="H84" i="6"/>
  <c r="I84" i="6"/>
  <c r="J84" i="6"/>
  <c r="K84" i="6"/>
  <c r="L84" i="6"/>
  <c r="M84" i="6"/>
  <c r="E85" i="6"/>
  <c r="F85" i="6"/>
  <c r="G85" i="6"/>
  <c r="H85" i="6"/>
  <c r="I85" i="6"/>
  <c r="J85" i="6"/>
  <c r="K85" i="6"/>
  <c r="L85" i="6"/>
  <c r="M85" i="6"/>
  <c r="E86" i="6"/>
  <c r="F86" i="6"/>
  <c r="G86" i="6"/>
  <c r="H86" i="6"/>
  <c r="I86" i="6"/>
  <c r="J86" i="6"/>
  <c r="K86" i="6"/>
  <c r="L86" i="6"/>
  <c r="M86" i="6"/>
  <c r="E87" i="6"/>
  <c r="F87" i="6"/>
  <c r="G87" i="6"/>
  <c r="H87" i="6"/>
  <c r="I87" i="6"/>
  <c r="J87" i="6"/>
  <c r="K87" i="6"/>
  <c r="L87" i="6"/>
  <c r="M87" i="6"/>
  <c r="E88" i="6"/>
  <c r="F88" i="6"/>
  <c r="G88" i="6"/>
  <c r="H88" i="6"/>
  <c r="I88" i="6"/>
  <c r="J88" i="6"/>
  <c r="K88" i="6"/>
  <c r="L88" i="6"/>
  <c r="M88" i="6"/>
  <c r="E89" i="6"/>
  <c r="F89" i="6"/>
  <c r="G89" i="6"/>
  <c r="H89" i="6"/>
  <c r="I89" i="6"/>
  <c r="J89" i="6"/>
  <c r="K89" i="6"/>
  <c r="L89" i="6"/>
  <c r="M89" i="6"/>
  <c r="E90" i="6"/>
  <c r="F90" i="6"/>
  <c r="G90" i="6"/>
  <c r="H90" i="6"/>
  <c r="I90" i="6"/>
  <c r="J90" i="6"/>
  <c r="K90" i="6"/>
  <c r="L90" i="6"/>
  <c r="M90" i="6"/>
  <c r="E91" i="6"/>
  <c r="F91" i="6"/>
  <c r="G91" i="6"/>
  <c r="H91" i="6"/>
  <c r="I91" i="6"/>
  <c r="J91" i="6"/>
  <c r="K91" i="6"/>
  <c r="L91" i="6"/>
  <c r="M91" i="6"/>
  <c r="E92" i="6"/>
  <c r="F92" i="6"/>
  <c r="G92" i="6"/>
  <c r="H92" i="6"/>
  <c r="I92" i="6"/>
  <c r="J92" i="6"/>
  <c r="K92" i="6"/>
  <c r="L92" i="6"/>
  <c r="M92" i="6"/>
  <c r="E93" i="6"/>
  <c r="F93" i="6"/>
  <c r="G93" i="6"/>
  <c r="H93" i="6"/>
  <c r="I93" i="6"/>
  <c r="J93" i="6"/>
  <c r="K93" i="6"/>
  <c r="L93" i="6"/>
  <c r="M93" i="6"/>
  <c r="E94" i="6"/>
  <c r="F94" i="6"/>
  <c r="G94" i="6"/>
  <c r="H94" i="6"/>
  <c r="I94" i="6"/>
  <c r="J94" i="6"/>
  <c r="K94" i="6"/>
  <c r="L94" i="6"/>
  <c r="M94" i="6"/>
  <c r="E95" i="6"/>
  <c r="F95" i="6"/>
  <c r="G95" i="6"/>
  <c r="H95" i="6"/>
  <c r="I95" i="6"/>
  <c r="J95" i="6"/>
  <c r="K95" i="6"/>
  <c r="L95" i="6"/>
  <c r="M95" i="6"/>
  <c r="E96" i="6"/>
  <c r="F96" i="6"/>
  <c r="G96" i="6"/>
  <c r="H96" i="6"/>
  <c r="I96" i="6"/>
  <c r="J96" i="6"/>
  <c r="K96" i="6"/>
  <c r="L96" i="6"/>
  <c r="M96" i="6"/>
  <c r="E97" i="6"/>
  <c r="F97" i="6"/>
  <c r="G97" i="6"/>
  <c r="H97" i="6"/>
  <c r="I97" i="6"/>
  <c r="J97" i="6"/>
  <c r="K97" i="6"/>
  <c r="L97" i="6"/>
  <c r="M97" i="6"/>
  <c r="E98" i="6"/>
  <c r="F98" i="6"/>
  <c r="G98" i="6"/>
  <c r="H98" i="6"/>
  <c r="I98" i="6"/>
  <c r="J98" i="6"/>
  <c r="K98" i="6"/>
  <c r="L98" i="6"/>
  <c r="M98" i="6"/>
  <c r="E99" i="6"/>
  <c r="F99" i="6"/>
  <c r="G99" i="6"/>
  <c r="H99" i="6"/>
  <c r="I99" i="6"/>
  <c r="J99" i="6"/>
  <c r="K99" i="6"/>
  <c r="L99" i="6"/>
  <c r="M99" i="6"/>
  <c r="E100" i="6"/>
  <c r="F100" i="6"/>
  <c r="G100" i="6"/>
  <c r="H100" i="6"/>
  <c r="I100" i="6"/>
  <c r="J100" i="6"/>
  <c r="K100" i="6"/>
  <c r="L100" i="6"/>
  <c r="M100" i="6"/>
  <c r="E101" i="6"/>
  <c r="F101" i="6"/>
  <c r="G101" i="6"/>
  <c r="H101" i="6"/>
  <c r="I101" i="6"/>
  <c r="J101" i="6"/>
  <c r="K101" i="6"/>
  <c r="L101" i="6"/>
  <c r="M101" i="6"/>
  <c r="E102" i="6"/>
  <c r="F102" i="6"/>
  <c r="G102" i="6"/>
  <c r="H102" i="6"/>
  <c r="I102" i="6"/>
  <c r="J102" i="6"/>
  <c r="K102" i="6"/>
  <c r="L102" i="6"/>
  <c r="M102" i="6"/>
  <c r="E103" i="6"/>
  <c r="F103" i="6"/>
  <c r="G103" i="6"/>
  <c r="H103" i="6"/>
  <c r="I103" i="6"/>
  <c r="J103" i="6"/>
  <c r="K103" i="6"/>
  <c r="L103" i="6"/>
  <c r="M103" i="6"/>
  <c r="E104" i="6"/>
  <c r="F104" i="6"/>
  <c r="G104" i="6"/>
  <c r="H104" i="6"/>
  <c r="I104" i="6"/>
  <c r="J104" i="6"/>
  <c r="K104" i="6"/>
  <c r="L104" i="6"/>
  <c r="M104" i="6"/>
  <c r="E105" i="6"/>
  <c r="F105" i="6"/>
  <c r="G105" i="6"/>
  <c r="H105" i="6"/>
  <c r="I105" i="6"/>
  <c r="J105" i="6"/>
  <c r="K105" i="6"/>
  <c r="L105" i="6"/>
  <c r="M105" i="6"/>
  <c r="E106" i="6"/>
  <c r="F106" i="6"/>
  <c r="G106" i="6"/>
  <c r="H106" i="6"/>
  <c r="I106" i="6"/>
  <c r="J106" i="6"/>
  <c r="K106" i="6"/>
  <c r="L106" i="6"/>
  <c r="M106" i="6"/>
  <c r="E107" i="6"/>
  <c r="F107" i="6"/>
  <c r="G107" i="6"/>
  <c r="H107" i="6"/>
  <c r="I107" i="6"/>
  <c r="J107" i="6"/>
  <c r="K107" i="6"/>
  <c r="L107" i="6"/>
  <c r="M107" i="6"/>
  <c r="E108" i="6"/>
  <c r="F108" i="6"/>
  <c r="G108" i="6"/>
  <c r="H108" i="6"/>
  <c r="I108" i="6"/>
  <c r="J108" i="6"/>
  <c r="K108" i="6"/>
  <c r="L108" i="6"/>
  <c r="M108" i="6"/>
  <c r="E109" i="6"/>
  <c r="F109" i="6"/>
  <c r="G109" i="6"/>
  <c r="H109" i="6"/>
  <c r="I109" i="6"/>
  <c r="J109" i="6"/>
  <c r="K109" i="6"/>
  <c r="L109" i="6"/>
  <c r="M109" i="6"/>
  <c r="E110" i="6"/>
  <c r="F110" i="6"/>
  <c r="G110" i="6"/>
  <c r="H110" i="6"/>
  <c r="I110" i="6"/>
  <c r="J110" i="6"/>
  <c r="K110" i="6"/>
  <c r="L110" i="6"/>
  <c r="M110" i="6"/>
  <c r="E111" i="6"/>
  <c r="F111" i="6"/>
  <c r="G111" i="6"/>
  <c r="H111" i="6"/>
  <c r="I111" i="6"/>
  <c r="J111" i="6"/>
  <c r="K111" i="6"/>
  <c r="L111" i="6"/>
  <c r="M111" i="6"/>
  <c r="E112" i="6"/>
  <c r="F112" i="6"/>
  <c r="G112" i="6"/>
  <c r="H112" i="6"/>
  <c r="I112" i="6"/>
  <c r="J112" i="6"/>
  <c r="K112" i="6"/>
  <c r="L112" i="6"/>
  <c r="M112" i="6"/>
  <c r="E113" i="6"/>
  <c r="F113" i="6"/>
  <c r="G113" i="6"/>
  <c r="H113" i="6"/>
  <c r="I113" i="6"/>
  <c r="J113" i="6"/>
  <c r="K113" i="6"/>
  <c r="L113" i="6"/>
  <c r="M113" i="6"/>
  <c r="E114" i="6"/>
  <c r="F114" i="6"/>
  <c r="G114" i="6"/>
  <c r="H114" i="6"/>
  <c r="I114" i="6"/>
  <c r="J114" i="6"/>
  <c r="K114" i="6"/>
  <c r="L114" i="6"/>
  <c r="M114" i="6"/>
  <c r="E115" i="6"/>
  <c r="F115" i="6"/>
  <c r="G115" i="6"/>
  <c r="H115" i="6"/>
  <c r="I115" i="6"/>
  <c r="J115" i="6"/>
  <c r="K115" i="6"/>
  <c r="L115" i="6"/>
  <c r="M115" i="6"/>
  <c r="E116" i="6"/>
  <c r="F116" i="6"/>
  <c r="G116" i="6"/>
  <c r="H116" i="6"/>
  <c r="I116" i="6"/>
  <c r="J116" i="6"/>
  <c r="K116" i="6"/>
  <c r="L116" i="6"/>
  <c r="M116" i="6"/>
  <c r="E117" i="6"/>
  <c r="F117" i="6"/>
  <c r="G117" i="6"/>
  <c r="H117" i="6"/>
  <c r="I117" i="6"/>
  <c r="J117" i="6"/>
  <c r="K117" i="6"/>
  <c r="L117" i="6"/>
  <c r="M117" i="6"/>
  <c r="E118" i="6"/>
  <c r="F118" i="6"/>
  <c r="G118" i="6"/>
  <c r="H118" i="6"/>
  <c r="I118" i="6"/>
  <c r="J118" i="6"/>
  <c r="K118" i="6"/>
  <c r="L118" i="6"/>
  <c r="M118" i="6"/>
  <c r="E119" i="6"/>
  <c r="F119" i="6"/>
  <c r="G119" i="6"/>
  <c r="H119" i="6"/>
  <c r="I119" i="6"/>
  <c r="J119" i="6"/>
  <c r="K119" i="6"/>
  <c r="L119" i="6"/>
  <c r="M119" i="6"/>
  <c r="E120" i="6"/>
  <c r="F120" i="6"/>
  <c r="G120" i="6"/>
  <c r="H120" i="6"/>
  <c r="I120" i="6"/>
  <c r="J120" i="6"/>
  <c r="K120" i="6"/>
  <c r="L120" i="6"/>
  <c r="M120" i="6"/>
  <c r="E121" i="6"/>
  <c r="F121" i="6"/>
  <c r="G121" i="6"/>
  <c r="H121" i="6"/>
  <c r="I121" i="6"/>
  <c r="J121" i="6"/>
  <c r="K121" i="6"/>
  <c r="L121" i="6"/>
  <c r="M121" i="6"/>
  <c r="E122" i="6"/>
  <c r="F122" i="6"/>
  <c r="G122" i="6"/>
  <c r="H122" i="6"/>
  <c r="I122" i="6"/>
  <c r="J122" i="6"/>
  <c r="K122" i="6"/>
  <c r="L122" i="6"/>
  <c r="M122" i="6"/>
  <c r="E123" i="6"/>
  <c r="F123" i="6"/>
  <c r="G123" i="6"/>
  <c r="H123" i="6"/>
  <c r="I123" i="6"/>
  <c r="J123" i="6"/>
  <c r="K123" i="6"/>
  <c r="L123" i="6"/>
  <c r="M123" i="6"/>
  <c r="E124" i="6"/>
  <c r="F124" i="6"/>
  <c r="G124" i="6"/>
  <c r="H124" i="6"/>
  <c r="I124" i="6"/>
  <c r="J124" i="6"/>
  <c r="K124" i="6"/>
  <c r="L124" i="6"/>
  <c r="M124" i="6"/>
  <c r="E125" i="6"/>
  <c r="F125" i="6"/>
  <c r="G125" i="6"/>
  <c r="H125" i="6"/>
  <c r="I125" i="6"/>
  <c r="J125" i="6"/>
  <c r="K125" i="6"/>
  <c r="L125" i="6"/>
  <c r="M125" i="6"/>
  <c r="E126" i="6"/>
  <c r="F126" i="6"/>
  <c r="G126" i="6"/>
  <c r="H126" i="6"/>
  <c r="I126" i="6"/>
  <c r="J126" i="6"/>
  <c r="K126" i="6"/>
  <c r="L126" i="6"/>
  <c r="M126" i="6"/>
  <c r="E127" i="6"/>
  <c r="F127" i="6"/>
  <c r="G127" i="6"/>
  <c r="H127" i="6"/>
  <c r="I127" i="6"/>
  <c r="J127" i="6"/>
  <c r="K127" i="6"/>
  <c r="L127" i="6"/>
  <c r="M127" i="6"/>
  <c r="E128" i="6"/>
  <c r="F128" i="6"/>
  <c r="G128" i="6"/>
  <c r="H128" i="6"/>
  <c r="I128" i="6"/>
  <c r="J128" i="6"/>
  <c r="K128" i="6"/>
  <c r="L128" i="6"/>
  <c r="M128" i="6"/>
  <c r="E129" i="6"/>
  <c r="F129" i="6"/>
  <c r="G129" i="6"/>
  <c r="H129" i="6"/>
  <c r="I129" i="6"/>
  <c r="J129" i="6"/>
  <c r="K129" i="6"/>
  <c r="L129" i="6"/>
  <c r="M129" i="6"/>
  <c r="E130" i="6"/>
  <c r="F130" i="6"/>
  <c r="G130" i="6"/>
  <c r="H130" i="6"/>
  <c r="I130" i="6"/>
  <c r="J130" i="6"/>
  <c r="K130" i="6"/>
  <c r="L130" i="6"/>
  <c r="M130" i="6"/>
  <c r="E131" i="6"/>
  <c r="F131" i="6"/>
  <c r="G131" i="6"/>
  <c r="H131" i="6"/>
  <c r="I131" i="6"/>
  <c r="J131" i="6"/>
  <c r="K131" i="6"/>
  <c r="L131" i="6"/>
  <c r="M131" i="6"/>
  <c r="E132" i="6"/>
  <c r="F132" i="6"/>
  <c r="G132" i="6"/>
  <c r="H132" i="6"/>
  <c r="I132" i="6"/>
  <c r="J132" i="6"/>
  <c r="K132" i="6"/>
  <c r="L132" i="6"/>
  <c r="M132" i="6"/>
  <c r="E133" i="6"/>
  <c r="F133" i="6"/>
  <c r="G133" i="6"/>
  <c r="H133" i="6"/>
  <c r="I133" i="6"/>
  <c r="J133" i="6"/>
  <c r="K133" i="6"/>
  <c r="L133" i="6"/>
  <c r="M133" i="6"/>
  <c r="E134" i="6"/>
  <c r="F134" i="6"/>
  <c r="G134" i="6"/>
  <c r="H134" i="6"/>
  <c r="I134" i="6"/>
  <c r="J134" i="6"/>
  <c r="K134" i="6"/>
  <c r="L134" i="6"/>
  <c r="M134" i="6"/>
  <c r="E135" i="6"/>
  <c r="F135" i="6"/>
  <c r="G135" i="6"/>
  <c r="H135" i="6"/>
  <c r="I135" i="6"/>
  <c r="J135" i="6"/>
  <c r="K135" i="6"/>
  <c r="L135" i="6"/>
  <c r="M135" i="6"/>
  <c r="E136" i="6"/>
  <c r="F136" i="6"/>
  <c r="G136" i="6"/>
  <c r="H136" i="6"/>
  <c r="I136" i="6"/>
  <c r="J136" i="6"/>
  <c r="K136" i="6"/>
  <c r="L136" i="6"/>
  <c r="M136" i="6"/>
  <c r="E137" i="6"/>
  <c r="F137" i="6"/>
  <c r="G137" i="6"/>
  <c r="H137" i="6"/>
  <c r="I137" i="6"/>
  <c r="J137" i="6"/>
  <c r="K137" i="6"/>
  <c r="L137" i="6"/>
  <c r="M137" i="6"/>
  <c r="E138" i="6"/>
  <c r="F138" i="6"/>
  <c r="G138" i="6"/>
  <c r="H138" i="6"/>
  <c r="I138" i="6"/>
  <c r="J138" i="6"/>
  <c r="K138" i="6"/>
  <c r="L138" i="6"/>
  <c r="M138" i="6"/>
  <c r="E139" i="6"/>
  <c r="F139" i="6"/>
  <c r="G139" i="6"/>
  <c r="H139" i="6"/>
  <c r="I139" i="6"/>
  <c r="J139" i="6"/>
  <c r="K139" i="6"/>
  <c r="L139" i="6"/>
  <c r="M139" i="6"/>
  <c r="E140" i="6"/>
  <c r="F140" i="6"/>
  <c r="G140" i="6"/>
  <c r="H140" i="6"/>
  <c r="I140" i="6"/>
  <c r="J140" i="6"/>
  <c r="K140" i="6"/>
  <c r="L140" i="6"/>
  <c r="M140" i="6"/>
  <c r="E141" i="6"/>
  <c r="F141" i="6"/>
  <c r="G141" i="6"/>
  <c r="H141" i="6"/>
  <c r="I141" i="6"/>
  <c r="J141" i="6"/>
  <c r="K141" i="6"/>
  <c r="L141" i="6"/>
  <c r="M141" i="6"/>
  <c r="E142" i="6"/>
  <c r="F142" i="6"/>
  <c r="G142" i="6"/>
  <c r="H142" i="6"/>
  <c r="I142" i="6"/>
  <c r="J142" i="6"/>
  <c r="K142" i="6"/>
  <c r="L142" i="6"/>
  <c r="M142" i="6"/>
  <c r="E143" i="6"/>
  <c r="F143" i="6"/>
  <c r="G143" i="6"/>
  <c r="H143" i="6"/>
  <c r="I143" i="6"/>
  <c r="J143" i="6"/>
  <c r="K143" i="6"/>
  <c r="L143" i="6"/>
  <c r="M143" i="6"/>
  <c r="E144" i="6"/>
  <c r="F144" i="6"/>
  <c r="G144" i="6"/>
  <c r="H144" i="6"/>
  <c r="I144" i="6"/>
  <c r="J144" i="6"/>
  <c r="K144" i="6"/>
  <c r="L144" i="6"/>
  <c r="M144" i="6"/>
  <c r="E145" i="6"/>
  <c r="F145" i="6"/>
  <c r="G145" i="6"/>
  <c r="H145" i="6"/>
  <c r="I145" i="6"/>
  <c r="J145" i="6"/>
  <c r="K145" i="6"/>
  <c r="L145" i="6"/>
  <c r="M145" i="6"/>
  <c r="E146" i="6"/>
  <c r="F146" i="6"/>
  <c r="G146" i="6"/>
  <c r="H146" i="6"/>
  <c r="I146" i="6"/>
  <c r="J146" i="6"/>
  <c r="K146" i="6"/>
  <c r="L146" i="6"/>
  <c r="M146" i="6"/>
  <c r="E147" i="6"/>
  <c r="F147" i="6"/>
  <c r="G147" i="6"/>
  <c r="H147" i="6"/>
  <c r="I147" i="6"/>
  <c r="J147" i="6"/>
  <c r="K147" i="6"/>
  <c r="L147" i="6"/>
  <c r="M147" i="6"/>
  <c r="E148" i="6"/>
  <c r="F148" i="6"/>
  <c r="G148" i="6"/>
  <c r="H148" i="6"/>
  <c r="I148" i="6"/>
  <c r="J148" i="6"/>
  <c r="K148" i="6"/>
  <c r="L148" i="6"/>
  <c r="M148" i="6"/>
  <c r="E149" i="6"/>
  <c r="F149" i="6"/>
  <c r="G149" i="6"/>
  <c r="H149" i="6"/>
  <c r="I149" i="6"/>
  <c r="J149" i="6"/>
  <c r="K149" i="6"/>
  <c r="L149" i="6"/>
  <c r="M149" i="6"/>
  <c r="E150" i="6"/>
  <c r="F150" i="6"/>
  <c r="G150" i="6"/>
  <c r="H150" i="6"/>
  <c r="I150" i="6"/>
  <c r="J150" i="6"/>
  <c r="K150" i="6"/>
  <c r="L150" i="6"/>
  <c r="M150" i="6"/>
  <c r="E151" i="6"/>
  <c r="F151" i="6"/>
  <c r="G151" i="6"/>
  <c r="H151" i="6"/>
  <c r="I151" i="6"/>
  <c r="J151" i="6"/>
  <c r="K151" i="6"/>
  <c r="L151" i="6"/>
  <c r="M151" i="6"/>
  <c r="E152" i="6"/>
  <c r="F152" i="6"/>
  <c r="G152" i="6"/>
  <c r="H152" i="6"/>
  <c r="I152" i="6"/>
  <c r="J152" i="6"/>
  <c r="K152" i="6"/>
  <c r="L152" i="6"/>
  <c r="M152" i="6"/>
  <c r="E153" i="6"/>
  <c r="F153" i="6"/>
  <c r="G153" i="6"/>
  <c r="H153" i="6"/>
  <c r="I153" i="6"/>
  <c r="J153" i="6"/>
  <c r="K153" i="6"/>
  <c r="L153" i="6"/>
  <c r="M153" i="6"/>
  <c r="E154" i="6"/>
  <c r="F154" i="6"/>
  <c r="G154" i="6"/>
  <c r="H154" i="6"/>
  <c r="I154" i="6"/>
  <c r="J154" i="6"/>
  <c r="K154" i="6"/>
  <c r="L154" i="6"/>
  <c r="M154" i="6"/>
  <c r="E155" i="6"/>
  <c r="F155" i="6"/>
  <c r="G155" i="6"/>
  <c r="H155" i="6"/>
  <c r="I155" i="6"/>
  <c r="J155" i="6"/>
  <c r="K155" i="6"/>
  <c r="L155" i="6"/>
  <c r="M155" i="6"/>
  <c r="E156" i="6"/>
  <c r="F156" i="6"/>
  <c r="G156" i="6"/>
  <c r="H156" i="6"/>
  <c r="I156" i="6"/>
  <c r="J156" i="6"/>
  <c r="K156" i="6"/>
  <c r="L156" i="6"/>
  <c r="M156" i="6"/>
  <c r="E157" i="6"/>
  <c r="F157" i="6"/>
  <c r="G157" i="6"/>
  <c r="H157" i="6"/>
  <c r="I157" i="6"/>
  <c r="J157" i="6"/>
  <c r="K157" i="6"/>
  <c r="L157" i="6"/>
  <c r="M157" i="6"/>
  <c r="E158" i="6"/>
  <c r="F158" i="6"/>
  <c r="G158" i="6"/>
  <c r="H158" i="6"/>
  <c r="I158" i="6"/>
  <c r="J158" i="6"/>
  <c r="K158" i="6"/>
  <c r="L158" i="6"/>
  <c r="M158" i="6"/>
  <c r="E159" i="6"/>
  <c r="F159" i="6"/>
  <c r="G159" i="6"/>
  <c r="H159" i="6"/>
  <c r="I159" i="6"/>
  <c r="J159" i="6"/>
  <c r="K159" i="6"/>
  <c r="L159" i="6"/>
  <c r="M159" i="6"/>
  <c r="E160" i="6"/>
  <c r="F160" i="6"/>
  <c r="G160" i="6"/>
  <c r="H160" i="6"/>
  <c r="I160" i="6"/>
  <c r="J160" i="6"/>
  <c r="K160" i="6"/>
  <c r="L160" i="6"/>
  <c r="M160" i="6"/>
  <c r="E161" i="6"/>
  <c r="F161" i="6"/>
  <c r="G161" i="6"/>
  <c r="H161" i="6"/>
  <c r="I161" i="6"/>
  <c r="J161" i="6"/>
  <c r="K161" i="6"/>
  <c r="L161" i="6"/>
  <c r="M161" i="6"/>
  <c r="E162" i="6"/>
  <c r="F162" i="6"/>
  <c r="G162" i="6"/>
  <c r="H162" i="6"/>
  <c r="I162" i="6"/>
  <c r="J162" i="6"/>
  <c r="K162" i="6"/>
  <c r="L162" i="6"/>
  <c r="M162" i="6"/>
  <c r="E163" i="6"/>
  <c r="F163" i="6"/>
  <c r="G163" i="6"/>
  <c r="H163" i="6"/>
  <c r="I163" i="6"/>
  <c r="J163" i="6"/>
  <c r="K163" i="6"/>
  <c r="L163" i="6"/>
  <c r="M163" i="6"/>
  <c r="E164" i="6"/>
  <c r="F164" i="6"/>
  <c r="G164" i="6"/>
  <c r="H164" i="6"/>
  <c r="I164" i="6"/>
  <c r="J164" i="6"/>
  <c r="K164" i="6"/>
  <c r="L164" i="6"/>
  <c r="M164" i="6"/>
  <c r="E165" i="6"/>
  <c r="F165" i="6"/>
  <c r="G165" i="6"/>
  <c r="H165" i="6"/>
  <c r="I165" i="6"/>
  <c r="J165" i="6"/>
  <c r="K165" i="6"/>
  <c r="L165" i="6"/>
  <c r="M165" i="6"/>
  <c r="E166" i="6"/>
  <c r="F166" i="6"/>
  <c r="G166" i="6"/>
  <c r="H166" i="6"/>
  <c r="I166" i="6"/>
  <c r="J166" i="6"/>
  <c r="K166" i="6"/>
  <c r="L166" i="6"/>
  <c r="M166" i="6"/>
  <c r="E167" i="6"/>
  <c r="F167" i="6"/>
  <c r="G167" i="6"/>
  <c r="H167" i="6"/>
  <c r="I167" i="6"/>
  <c r="J167" i="6"/>
  <c r="K167" i="6"/>
  <c r="L167" i="6"/>
  <c r="M167" i="6"/>
  <c r="E168" i="6"/>
  <c r="F168" i="6"/>
  <c r="G168" i="6"/>
  <c r="H168" i="6"/>
  <c r="I168" i="6"/>
  <c r="J168" i="6"/>
  <c r="K168" i="6"/>
  <c r="L168" i="6"/>
  <c r="M168" i="6"/>
  <c r="E169" i="6"/>
  <c r="F169" i="6"/>
  <c r="G169" i="6"/>
  <c r="H169" i="6"/>
  <c r="I169" i="6"/>
  <c r="J169" i="6"/>
  <c r="K169" i="6"/>
  <c r="L169" i="6"/>
  <c r="M169" i="6"/>
  <c r="E170" i="6"/>
  <c r="F170" i="6"/>
  <c r="G170" i="6"/>
  <c r="H170" i="6"/>
  <c r="I170" i="6"/>
  <c r="J170" i="6"/>
  <c r="K170" i="6"/>
  <c r="L170" i="6"/>
  <c r="M170" i="6"/>
  <c r="E171" i="6"/>
  <c r="F171" i="6"/>
  <c r="G171" i="6"/>
  <c r="H171" i="6"/>
  <c r="I171" i="6"/>
  <c r="J171" i="6"/>
  <c r="K171" i="6"/>
  <c r="L171" i="6"/>
  <c r="M171" i="6"/>
  <c r="E172" i="6"/>
  <c r="F172" i="6"/>
  <c r="G172" i="6"/>
  <c r="H172" i="6"/>
  <c r="I172" i="6"/>
  <c r="J172" i="6"/>
  <c r="K172" i="6"/>
  <c r="L172" i="6"/>
  <c r="M172" i="6"/>
  <c r="E173" i="6"/>
  <c r="F173" i="6"/>
  <c r="G173" i="6"/>
  <c r="H173" i="6"/>
  <c r="I173" i="6"/>
  <c r="J173" i="6"/>
  <c r="K173" i="6"/>
  <c r="L173" i="6"/>
  <c r="M173" i="6"/>
  <c r="E174" i="6"/>
  <c r="F174" i="6"/>
  <c r="G174" i="6"/>
  <c r="H174" i="6"/>
  <c r="I174" i="6"/>
  <c r="J174" i="6"/>
  <c r="K174" i="6"/>
  <c r="L174" i="6"/>
  <c r="M174" i="6"/>
  <c r="E175" i="6"/>
  <c r="F175" i="6"/>
  <c r="G175" i="6"/>
  <c r="H175" i="6"/>
  <c r="I175" i="6"/>
  <c r="J175" i="6"/>
  <c r="K175" i="6"/>
  <c r="L175" i="6"/>
  <c r="M175" i="6"/>
  <c r="E176" i="6"/>
  <c r="F176" i="6"/>
  <c r="G176" i="6"/>
  <c r="H176" i="6"/>
  <c r="I176" i="6"/>
  <c r="J176" i="6"/>
  <c r="K176" i="6"/>
  <c r="L176" i="6"/>
  <c r="M176" i="6"/>
  <c r="E177" i="6"/>
  <c r="F177" i="6"/>
  <c r="G177" i="6"/>
  <c r="H177" i="6"/>
  <c r="I177" i="6"/>
  <c r="J177" i="6"/>
  <c r="K177" i="6"/>
  <c r="L177" i="6"/>
  <c r="M177" i="6"/>
  <c r="E178" i="6"/>
  <c r="F178" i="6"/>
  <c r="G178" i="6"/>
  <c r="H178" i="6"/>
  <c r="I178" i="6"/>
  <c r="J178" i="6"/>
  <c r="K178" i="6"/>
  <c r="L178" i="6"/>
  <c r="M178" i="6"/>
  <c r="E179" i="6"/>
  <c r="F179" i="6"/>
  <c r="G179" i="6"/>
  <c r="H179" i="6"/>
  <c r="I179" i="6"/>
  <c r="J179" i="6"/>
  <c r="K179" i="6"/>
  <c r="L179" i="6"/>
  <c r="M179" i="6"/>
  <c r="E180" i="6"/>
  <c r="F180" i="6"/>
  <c r="G180" i="6"/>
  <c r="H180" i="6"/>
  <c r="I180" i="6"/>
  <c r="J180" i="6"/>
  <c r="K180" i="6"/>
  <c r="L180" i="6"/>
  <c r="M180" i="6"/>
  <c r="E181" i="6"/>
  <c r="F181" i="6"/>
  <c r="G181" i="6"/>
  <c r="H181" i="6"/>
  <c r="I181" i="6"/>
  <c r="J181" i="6"/>
  <c r="K181" i="6"/>
  <c r="L181" i="6"/>
  <c r="M181" i="6"/>
  <c r="E182" i="6"/>
  <c r="F182" i="6"/>
  <c r="G182" i="6"/>
  <c r="H182" i="6"/>
  <c r="I182" i="6"/>
  <c r="J182" i="6"/>
  <c r="K182" i="6"/>
  <c r="L182" i="6"/>
  <c r="M182" i="6"/>
  <c r="E183" i="6"/>
  <c r="F183" i="6"/>
  <c r="G183" i="6"/>
  <c r="H183" i="6"/>
  <c r="I183" i="6"/>
  <c r="J183" i="6"/>
  <c r="K183" i="6"/>
  <c r="L183" i="6"/>
  <c r="M183" i="6"/>
  <c r="E184" i="6"/>
  <c r="F184" i="6"/>
  <c r="G184" i="6"/>
  <c r="H184" i="6"/>
  <c r="I184" i="6"/>
  <c r="J184" i="6"/>
  <c r="K184" i="6"/>
  <c r="L184" i="6"/>
  <c r="M184" i="6"/>
  <c r="E185" i="6"/>
  <c r="F185" i="6"/>
  <c r="G185" i="6"/>
  <c r="H185" i="6"/>
  <c r="I185" i="6"/>
  <c r="J185" i="6"/>
  <c r="K185" i="6"/>
  <c r="L185" i="6"/>
  <c r="M185" i="6"/>
  <c r="E186" i="6"/>
  <c r="F186" i="6"/>
  <c r="G186" i="6"/>
  <c r="H186" i="6"/>
  <c r="I186" i="6"/>
  <c r="J186" i="6"/>
  <c r="K186" i="6"/>
  <c r="L186" i="6"/>
  <c r="M186" i="6"/>
  <c r="E187" i="6"/>
  <c r="F187" i="6"/>
  <c r="G187" i="6"/>
  <c r="H187" i="6"/>
  <c r="I187" i="6"/>
  <c r="J187" i="6"/>
  <c r="K187" i="6"/>
  <c r="L187" i="6"/>
  <c r="M187" i="6"/>
  <c r="E188" i="6"/>
  <c r="F188" i="6"/>
  <c r="G188" i="6"/>
  <c r="H188" i="6"/>
  <c r="I188" i="6"/>
  <c r="J188" i="6"/>
  <c r="K188" i="6"/>
  <c r="L188" i="6"/>
  <c r="M188" i="6"/>
  <c r="E189" i="6"/>
  <c r="F189" i="6"/>
  <c r="G189" i="6"/>
  <c r="H189" i="6"/>
  <c r="I189" i="6"/>
  <c r="J189" i="6"/>
  <c r="K189" i="6"/>
  <c r="L189" i="6"/>
  <c r="M189" i="6"/>
  <c r="E190" i="6"/>
  <c r="F190" i="6"/>
  <c r="G190" i="6"/>
  <c r="H190" i="6"/>
  <c r="I190" i="6"/>
  <c r="J190" i="6"/>
  <c r="K190" i="6"/>
  <c r="L190" i="6"/>
  <c r="M190" i="6"/>
  <c r="E191" i="6"/>
  <c r="F191" i="6"/>
  <c r="G191" i="6"/>
  <c r="H191" i="6"/>
  <c r="I191" i="6"/>
  <c r="J191" i="6"/>
  <c r="K191" i="6"/>
  <c r="L191" i="6"/>
  <c r="M191" i="6"/>
  <c r="E192" i="6"/>
  <c r="F192" i="6"/>
  <c r="G192" i="6"/>
  <c r="H192" i="6"/>
  <c r="I192" i="6"/>
  <c r="J192" i="6"/>
  <c r="K192" i="6"/>
  <c r="L192" i="6"/>
  <c r="M192" i="6"/>
  <c r="E193" i="6"/>
  <c r="F193" i="6"/>
  <c r="G193" i="6"/>
  <c r="H193" i="6"/>
  <c r="I193" i="6"/>
  <c r="J193" i="6"/>
  <c r="K193" i="6"/>
  <c r="L193" i="6"/>
  <c r="M193" i="6"/>
  <c r="E194" i="6"/>
  <c r="F194" i="6"/>
  <c r="G194" i="6"/>
  <c r="H194" i="6"/>
  <c r="I194" i="6"/>
  <c r="J194" i="6"/>
  <c r="K194" i="6"/>
  <c r="L194" i="6"/>
  <c r="M194" i="6"/>
  <c r="E195" i="6"/>
  <c r="F195" i="6"/>
  <c r="G195" i="6"/>
  <c r="H195" i="6"/>
  <c r="I195" i="6"/>
  <c r="J195" i="6"/>
  <c r="K195" i="6"/>
  <c r="L195" i="6"/>
  <c r="M195" i="6"/>
  <c r="E196" i="6"/>
  <c r="F196" i="6"/>
  <c r="G196" i="6"/>
  <c r="H196" i="6"/>
  <c r="I196" i="6"/>
  <c r="J196" i="6"/>
  <c r="K196" i="6"/>
  <c r="L196" i="6"/>
  <c r="M196" i="6"/>
  <c r="E197" i="6"/>
  <c r="F197" i="6"/>
  <c r="G197" i="6"/>
  <c r="H197" i="6"/>
  <c r="I197" i="6"/>
  <c r="J197" i="6"/>
  <c r="K197" i="6"/>
  <c r="L197" i="6"/>
  <c r="M197" i="6"/>
  <c r="E198" i="6"/>
  <c r="F198" i="6"/>
  <c r="G198" i="6"/>
  <c r="H198" i="6"/>
  <c r="I198" i="6"/>
  <c r="J198" i="6"/>
  <c r="K198" i="6"/>
  <c r="L198" i="6"/>
  <c r="M198" i="6"/>
  <c r="E199" i="6"/>
  <c r="F199" i="6"/>
  <c r="G199" i="6"/>
  <c r="H199" i="6"/>
  <c r="I199" i="6"/>
  <c r="J199" i="6"/>
  <c r="K199" i="6"/>
  <c r="L199" i="6"/>
  <c r="M199" i="6"/>
  <c r="E200" i="6"/>
  <c r="F200" i="6"/>
  <c r="G200" i="6"/>
  <c r="H200" i="6"/>
  <c r="I200" i="6"/>
  <c r="J200" i="6"/>
  <c r="K200" i="6"/>
  <c r="L200" i="6"/>
  <c r="M200" i="6"/>
  <c r="E201" i="6"/>
  <c r="F201" i="6"/>
  <c r="G201" i="6"/>
  <c r="H201" i="6"/>
  <c r="I201" i="6"/>
  <c r="J201" i="6"/>
  <c r="K201" i="6"/>
  <c r="L201" i="6"/>
  <c r="M201" i="6"/>
  <c r="E202" i="6"/>
  <c r="F202" i="6"/>
  <c r="G202" i="6"/>
  <c r="H202" i="6"/>
  <c r="I202" i="6"/>
  <c r="J202" i="6"/>
  <c r="K202" i="6"/>
  <c r="L202" i="6"/>
  <c r="M202" i="6"/>
  <c r="E203" i="6"/>
  <c r="F203" i="6"/>
  <c r="G203" i="6"/>
  <c r="H203" i="6"/>
  <c r="I203" i="6"/>
  <c r="J203" i="6"/>
  <c r="K203" i="6"/>
  <c r="L203" i="6"/>
  <c r="M203" i="6"/>
  <c r="E204" i="6"/>
  <c r="F204" i="6"/>
  <c r="G204" i="6"/>
  <c r="H204" i="6"/>
  <c r="I204" i="6"/>
  <c r="J204" i="6"/>
  <c r="K204" i="6"/>
  <c r="L204" i="6"/>
  <c r="M204" i="6"/>
  <c r="E205" i="6"/>
  <c r="F205" i="6"/>
  <c r="G205" i="6"/>
  <c r="H205" i="6"/>
  <c r="I205" i="6"/>
  <c r="J205" i="6"/>
  <c r="K205" i="6"/>
  <c r="L205" i="6"/>
  <c r="M205" i="6"/>
  <c r="E206" i="6"/>
  <c r="F206" i="6"/>
  <c r="G206" i="6"/>
  <c r="H206" i="6"/>
  <c r="I206" i="6"/>
  <c r="J206" i="6"/>
  <c r="K206" i="6"/>
  <c r="L206" i="6"/>
  <c r="M206" i="6"/>
  <c r="E207" i="6"/>
  <c r="F207" i="6"/>
  <c r="G207" i="6"/>
  <c r="H207" i="6"/>
  <c r="I207" i="6"/>
  <c r="J207" i="6"/>
  <c r="K207" i="6"/>
  <c r="L207" i="6"/>
  <c r="M207" i="6"/>
  <c r="E208" i="6"/>
  <c r="F208" i="6"/>
  <c r="G208" i="6"/>
  <c r="H208" i="6"/>
  <c r="I208" i="6"/>
  <c r="J208" i="6"/>
  <c r="K208" i="6"/>
  <c r="L208" i="6"/>
  <c r="M208" i="6"/>
  <c r="E209" i="6"/>
  <c r="F209" i="6"/>
  <c r="G209" i="6"/>
  <c r="H209" i="6"/>
  <c r="I209" i="6"/>
  <c r="J209" i="6"/>
  <c r="K209" i="6"/>
  <c r="L209" i="6"/>
  <c r="M209" i="6"/>
  <c r="E210" i="6"/>
  <c r="F210" i="6"/>
  <c r="G210" i="6"/>
  <c r="H210" i="6"/>
  <c r="I210" i="6"/>
  <c r="J210" i="6"/>
  <c r="K210" i="6"/>
  <c r="L210" i="6"/>
  <c r="M210" i="6"/>
  <c r="E211" i="6"/>
  <c r="F211" i="6"/>
  <c r="G211" i="6"/>
  <c r="H211" i="6"/>
  <c r="I211" i="6"/>
  <c r="J211" i="6"/>
  <c r="K211" i="6"/>
  <c r="L211" i="6"/>
  <c r="M211" i="6"/>
  <c r="E212" i="6"/>
  <c r="F212" i="6"/>
  <c r="G212" i="6"/>
  <c r="H212" i="6"/>
  <c r="I212" i="6"/>
  <c r="J212" i="6"/>
  <c r="K212" i="6"/>
  <c r="L212" i="6"/>
  <c r="M212" i="6"/>
  <c r="E213" i="6"/>
  <c r="F213" i="6"/>
  <c r="G213" i="6"/>
  <c r="H213" i="6"/>
  <c r="I213" i="6"/>
  <c r="J213" i="6"/>
  <c r="K213" i="6"/>
  <c r="L213" i="6"/>
  <c r="M213" i="6"/>
  <c r="E214" i="6"/>
  <c r="F214" i="6"/>
  <c r="G214" i="6"/>
  <c r="H214" i="6"/>
  <c r="I214" i="6"/>
  <c r="J214" i="6"/>
  <c r="K214" i="6"/>
  <c r="L214" i="6"/>
  <c r="M214" i="6"/>
  <c r="E215" i="6"/>
  <c r="F215" i="6"/>
  <c r="G215" i="6"/>
  <c r="H215" i="6"/>
  <c r="I215" i="6"/>
  <c r="J215" i="6"/>
  <c r="K215" i="6"/>
  <c r="L215" i="6"/>
  <c r="M215" i="6"/>
  <c r="E216" i="6"/>
  <c r="F216" i="6"/>
  <c r="G216" i="6"/>
  <c r="H216" i="6"/>
  <c r="I216" i="6"/>
  <c r="J216" i="6"/>
  <c r="K216" i="6"/>
  <c r="L216" i="6"/>
  <c r="M216" i="6"/>
  <c r="E217" i="6"/>
  <c r="F217" i="6"/>
  <c r="G217" i="6"/>
  <c r="H217" i="6"/>
  <c r="I217" i="6"/>
  <c r="J217" i="6"/>
  <c r="K217" i="6"/>
  <c r="L217" i="6"/>
  <c r="M217" i="6"/>
  <c r="E218" i="6"/>
  <c r="F218" i="6"/>
  <c r="G218" i="6"/>
  <c r="H218" i="6"/>
  <c r="I218" i="6"/>
  <c r="J218" i="6"/>
  <c r="K218" i="6"/>
  <c r="L218" i="6"/>
  <c r="M218" i="6"/>
  <c r="E219" i="6"/>
  <c r="F219" i="6"/>
  <c r="G219" i="6"/>
  <c r="I219" i="6"/>
  <c r="J219" i="6"/>
  <c r="K219" i="6"/>
  <c r="L219" i="6"/>
  <c r="M219" i="6"/>
  <c r="E220" i="6"/>
  <c r="F220" i="6"/>
  <c r="G220" i="6"/>
  <c r="H220" i="6"/>
  <c r="I220" i="6"/>
  <c r="J220" i="6"/>
  <c r="K220" i="6"/>
  <c r="L220" i="6"/>
  <c r="M220" i="6"/>
  <c r="E221" i="6"/>
  <c r="F221" i="6"/>
  <c r="G221" i="6"/>
  <c r="H221" i="6"/>
  <c r="I221" i="6"/>
  <c r="J221" i="6"/>
  <c r="K221" i="6"/>
  <c r="L221" i="6"/>
  <c r="M221" i="6"/>
  <c r="E222" i="6"/>
  <c r="F222" i="6"/>
  <c r="G222" i="6"/>
  <c r="H222" i="6"/>
  <c r="I222" i="6"/>
  <c r="J222" i="6"/>
  <c r="K222" i="6"/>
  <c r="L222" i="6"/>
  <c r="M222" i="6"/>
  <c r="E223" i="6"/>
  <c r="F223" i="6"/>
  <c r="G223" i="6"/>
  <c r="H223" i="6"/>
  <c r="I223" i="6"/>
  <c r="J223" i="6"/>
  <c r="K223" i="6"/>
  <c r="L223" i="6"/>
  <c r="M223" i="6"/>
  <c r="E224" i="6"/>
  <c r="F224" i="6"/>
  <c r="G224" i="6"/>
  <c r="H224" i="6"/>
  <c r="I224" i="6"/>
  <c r="J224" i="6"/>
  <c r="K224" i="6"/>
  <c r="L224" i="6"/>
  <c r="M224" i="6"/>
  <c r="E225" i="6"/>
  <c r="F225" i="6"/>
  <c r="G225" i="6"/>
  <c r="H225" i="6"/>
  <c r="I225" i="6"/>
  <c r="J225" i="6"/>
  <c r="K225" i="6"/>
  <c r="L225" i="6"/>
  <c r="M225" i="6"/>
  <c r="E226" i="6"/>
  <c r="F226" i="6"/>
  <c r="G226" i="6"/>
  <c r="H226" i="6"/>
  <c r="I226" i="6"/>
  <c r="J226" i="6"/>
  <c r="K226" i="6"/>
  <c r="L226" i="6"/>
  <c r="M226" i="6"/>
  <c r="E227" i="6"/>
  <c r="F227" i="6"/>
  <c r="G227" i="6"/>
  <c r="H227" i="6"/>
  <c r="I227" i="6"/>
  <c r="J227" i="6"/>
  <c r="K227" i="6"/>
  <c r="L227" i="6"/>
  <c r="M227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F3" i="5"/>
  <c r="G3" i="5"/>
  <c r="H3" i="5"/>
  <c r="I3" i="5"/>
  <c r="J3" i="5"/>
  <c r="K3" i="5"/>
  <c r="L3" i="5"/>
  <c r="M3" i="5"/>
  <c r="F4" i="5"/>
  <c r="G4" i="5"/>
  <c r="H4" i="5"/>
  <c r="I4" i="5"/>
  <c r="J4" i="5"/>
  <c r="K4" i="5"/>
  <c r="L4" i="5"/>
  <c r="M4" i="5"/>
  <c r="F5" i="5"/>
  <c r="G5" i="5"/>
  <c r="H5" i="5"/>
  <c r="I5" i="5"/>
  <c r="J5" i="5"/>
  <c r="K5" i="5"/>
  <c r="L5" i="5"/>
  <c r="M5" i="5"/>
  <c r="F6" i="5"/>
  <c r="G6" i="5"/>
  <c r="H6" i="5"/>
  <c r="I6" i="5"/>
  <c r="J6" i="5"/>
  <c r="K6" i="5"/>
  <c r="L6" i="5"/>
  <c r="M6" i="5"/>
  <c r="F7" i="5"/>
  <c r="G7" i="5"/>
  <c r="H7" i="5"/>
  <c r="I7" i="5"/>
  <c r="J7" i="5"/>
  <c r="K7" i="5"/>
  <c r="L7" i="5"/>
  <c r="M7" i="5"/>
  <c r="F8" i="5"/>
  <c r="G8" i="5"/>
  <c r="H8" i="5"/>
  <c r="I8" i="5"/>
  <c r="J8" i="5"/>
  <c r="K8" i="5"/>
  <c r="L8" i="5"/>
  <c r="M8" i="5"/>
  <c r="F9" i="5"/>
  <c r="G9" i="5"/>
  <c r="H9" i="5"/>
  <c r="I9" i="5"/>
  <c r="J9" i="5"/>
  <c r="K9" i="5"/>
  <c r="L9" i="5"/>
  <c r="M9" i="5"/>
  <c r="F10" i="5"/>
  <c r="G10" i="5"/>
  <c r="H10" i="5"/>
  <c r="I10" i="5"/>
  <c r="J10" i="5"/>
  <c r="K10" i="5"/>
  <c r="L10" i="5"/>
  <c r="M10" i="5"/>
  <c r="F11" i="5"/>
  <c r="G11" i="5"/>
  <c r="H11" i="5"/>
  <c r="I11" i="5"/>
  <c r="J11" i="5"/>
  <c r="K11" i="5"/>
  <c r="L11" i="5"/>
  <c r="M11" i="5"/>
  <c r="F12" i="5"/>
  <c r="G12" i="5"/>
  <c r="H12" i="5"/>
  <c r="I12" i="5"/>
  <c r="J12" i="5"/>
  <c r="K12" i="5"/>
  <c r="L12" i="5"/>
  <c r="M12" i="5"/>
  <c r="F13" i="5"/>
  <c r="G13" i="5"/>
  <c r="H13" i="5"/>
  <c r="I13" i="5"/>
  <c r="J13" i="5"/>
  <c r="K13" i="5"/>
  <c r="L13" i="5"/>
  <c r="M13" i="5"/>
  <c r="F14" i="5"/>
  <c r="G14" i="5"/>
  <c r="H14" i="5"/>
  <c r="I14" i="5"/>
  <c r="J14" i="5"/>
  <c r="K14" i="5"/>
  <c r="L14" i="5"/>
  <c r="M14" i="5"/>
  <c r="F15" i="5"/>
  <c r="G15" i="5"/>
  <c r="H15" i="5"/>
  <c r="I15" i="5"/>
  <c r="J15" i="5"/>
  <c r="K15" i="5"/>
  <c r="L15" i="5"/>
  <c r="M15" i="5"/>
  <c r="F16" i="5"/>
  <c r="G16" i="5"/>
  <c r="H16" i="5"/>
  <c r="I16" i="5"/>
  <c r="J16" i="5"/>
  <c r="K16" i="5"/>
  <c r="L16" i="5"/>
  <c r="M16" i="5"/>
  <c r="F17" i="5"/>
  <c r="G17" i="5"/>
  <c r="H17" i="5"/>
  <c r="I17" i="5"/>
  <c r="J17" i="5"/>
  <c r="K17" i="5"/>
  <c r="L17" i="5"/>
  <c r="M17" i="5"/>
  <c r="F18" i="5"/>
  <c r="G18" i="5"/>
  <c r="H18" i="5"/>
  <c r="I18" i="5"/>
  <c r="J18" i="5"/>
  <c r="K18" i="5"/>
  <c r="L18" i="5"/>
  <c r="M18" i="5"/>
  <c r="F19" i="5"/>
  <c r="G19" i="5"/>
  <c r="H19" i="5"/>
  <c r="I19" i="5"/>
  <c r="J19" i="5"/>
  <c r="K19" i="5"/>
  <c r="L19" i="5"/>
  <c r="M19" i="5"/>
  <c r="F20" i="5"/>
  <c r="G20" i="5"/>
  <c r="H20" i="5"/>
  <c r="I20" i="5"/>
  <c r="J20" i="5"/>
  <c r="K20" i="5"/>
  <c r="L20" i="5"/>
  <c r="M20" i="5"/>
  <c r="F21" i="5"/>
  <c r="G21" i="5"/>
  <c r="H21" i="5"/>
  <c r="I21" i="5"/>
  <c r="J21" i="5"/>
  <c r="K21" i="5"/>
  <c r="L21" i="5"/>
  <c r="M21" i="5"/>
  <c r="F22" i="5"/>
  <c r="G22" i="5"/>
  <c r="H22" i="5"/>
  <c r="I22" i="5"/>
  <c r="J22" i="5"/>
  <c r="K22" i="5"/>
  <c r="L22" i="5"/>
  <c r="M22" i="5"/>
  <c r="F23" i="5"/>
  <c r="G23" i="5"/>
  <c r="H23" i="5"/>
  <c r="I23" i="5"/>
  <c r="J23" i="5"/>
  <c r="K23" i="5"/>
  <c r="L23" i="5"/>
  <c r="M23" i="5"/>
  <c r="F24" i="5"/>
  <c r="G24" i="5"/>
  <c r="H24" i="5"/>
  <c r="I24" i="5"/>
  <c r="J24" i="5"/>
  <c r="K24" i="5"/>
  <c r="L24" i="5"/>
  <c r="M24" i="5"/>
  <c r="F25" i="5"/>
  <c r="G25" i="5"/>
  <c r="H25" i="5"/>
  <c r="I25" i="5"/>
  <c r="J25" i="5"/>
  <c r="K25" i="5"/>
  <c r="L25" i="5"/>
  <c r="M25" i="5"/>
  <c r="F26" i="5"/>
  <c r="G26" i="5"/>
  <c r="H26" i="5"/>
  <c r="I26" i="5"/>
  <c r="J26" i="5"/>
  <c r="K26" i="5"/>
  <c r="L26" i="5"/>
  <c r="M2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" i="5"/>
  <c r="D2" i="5"/>
  <c r="F2" i="5"/>
  <c r="G2" i="5"/>
  <c r="H2" i="5"/>
  <c r="I2" i="5"/>
  <c r="J2" i="5"/>
  <c r="K2" i="5"/>
  <c r="L2" i="5"/>
  <c r="M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LRMC Data.xlsx!EntryDifference" type="102" refreshedVersion="6" minRefreshableVersion="5">
    <extLst>
      <ext xmlns:x15="http://schemas.microsoft.com/office/spreadsheetml/2010/11/main" uri="{DE250136-89BD-433C-8126-D09CA5730AF9}">
        <x15:connection id="EntryDifference">
          <x15:rangePr sourceName="_xlcn.WorksheetConnection_LRMCData.xlsxEntryDifference"/>
        </x15:connection>
      </ext>
    </extLst>
  </connection>
  <connection id="3" xr16:uid="{00000000-0015-0000-FFFF-FFFF02000000}" name="WorksheetConnection_LRMC Data.xlsx!EntryPrices" type="102" refreshedVersion="6" minRefreshableVersion="5">
    <extLst>
      <ext xmlns:x15="http://schemas.microsoft.com/office/spreadsheetml/2010/11/main" uri="{DE250136-89BD-433C-8126-D09CA5730AF9}">
        <x15:connection id="EntryPrices" autoDelete="1">
          <x15:rangePr sourceName="_xlcn.WorksheetConnection_LRMCData.xlsxEntryPrices"/>
        </x15:connection>
      </ext>
    </extLst>
  </connection>
</connections>
</file>

<file path=xl/sharedStrings.xml><?xml version="1.0" encoding="utf-8"?>
<sst xmlns="http://schemas.openxmlformats.org/spreadsheetml/2006/main" count="555" uniqueCount="254">
  <si>
    <t>Exit Point</t>
  </si>
  <si>
    <t>Base Model</t>
  </si>
  <si>
    <t>Merit Order - Prorated</t>
  </si>
  <si>
    <t>Supply and Demand - 10% Increase</t>
  </si>
  <si>
    <t>Supply and Demand - 10% Decrease</t>
  </si>
  <si>
    <t>Revenues - 10% Increase</t>
  </si>
  <si>
    <t>Revenues - 10% Decrease</t>
  </si>
  <si>
    <t>Capacity Values - 10% Increase</t>
  </si>
  <si>
    <t>Capacity Values - 10% Decrease</t>
  </si>
  <si>
    <t>Supply and Demand / Revenue / Capacity Values - 10% Increase</t>
  </si>
  <si>
    <t>Merit Order - Prorated / Supply and Demand - 10% Decrease</t>
  </si>
  <si>
    <t>Merit Order - Prorated / Supply and Demand - 10% Increase</t>
  </si>
  <si>
    <t>Supply and Demand / Revenue / Capacity Values - 10% Decrease</t>
  </si>
  <si>
    <t>ABERDEEN</t>
  </si>
  <si>
    <t>ALREWAS_EM</t>
  </si>
  <si>
    <t>ALREWAS_WM</t>
  </si>
  <si>
    <t>ARMADALE</t>
  </si>
  <si>
    <t>ASPLEY</t>
  </si>
  <si>
    <t>ASSELBY</t>
  </si>
  <si>
    <t>AUDLEY_NW</t>
  </si>
  <si>
    <t>AUDLEY_WM</t>
  </si>
  <si>
    <t>AUSTREY</t>
  </si>
  <si>
    <t>AVONMOUTH_LNG</t>
  </si>
  <si>
    <t>AYLESBEARE</t>
  </si>
  <si>
    <t>BACTON_BAIRD</t>
  </si>
  <si>
    <t>BACTONINT</t>
  </si>
  <si>
    <t>BACTONBBLINT</t>
  </si>
  <si>
    <t>BACTON_OT</t>
  </si>
  <si>
    <t>BAGLAN_BAY_PG</t>
  </si>
  <si>
    <t>BALDERSBY</t>
  </si>
  <si>
    <t>BALGRAY</t>
  </si>
  <si>
    <t>BARKING_PG</t>
  </si>
  <si>
    <t>BARROW_BS</t>
  </si>
  <si>
    <t>BARROW_BAINS</t>
  </si>
  <si>
    <t>BARROW_GATEWAY</t>
  </si>
  <si>
    <t>BATHGATE</t>
  </si>
  <si>
    <t>BILLINGHAM_ICI</t>
  </si>
  <si>
    <t>BISHOP_AUCKLAND</t>
  </si>
  <si>
    <t>BISHOP_AUCKLAND_TEST_FACILITY</t>
  </si>
  <si>
    <t>BLABY</t>
  </si>
  <si>
    <t>BLACKROD</t>
  </si>
  <si>
    <t>BLYBOROUGH</t>
  </si>
  <si>
    <t>BP_GRANGEMOUTH</t>
  </si>
  <si>
    <t>BP_SALTEND_HP</t>
  </si>
  <si>
    <t>BRAISHFIELD_A</t>
  </si>
  <si>
    <t>BRAISHFIELD_B</t>
  </si>
  <si>
    <t>BRIDGEWATER_PAPER</t>
  </si>
  <si>
    <t>BRIGG_PG</t>
  </si>
  <si>
    <t>BRIMSDOWN_PG</t>
  </si>
  <si>
    <t>BRINE_FIELD_PS</t>
  </si>
  <si>
    <t>BRISLEY</t>
  </si>
  <si>
    <t>BROXBURN</t>
  </si>
  <si>
    <t>BRUNNER_MOND</t>
  </si>
  <si>
    <t>BURLEY_BANK</t>
  </si>
  <si>
    <t>CALDECOTT</t>
  </si>
  <si>
    <t>CAMBRIDGE</t>
  </si>
  <si>
    <t>CARESTON</t>
  </si>
  <si>
    <t>CARRINGTON_PS</t>
  </si>
  <si>
    <t>CAYTHORPE_(MRS)</t>
  </si>
  <si>
    <t>CHESHIRE_(MRS)</t>
  </si>
  <si>
    <t>CIRENCESTER</t>
  </si>
  <si>
    <t>COFFINSWELL</t>
  </si>
  <si>
    <t>COLDSTREAM</t>
  </si>
  <si>
    <t>CONNAHS_QUAY_PS</t>
  </si>
  <si>
    <t>CORBRIDGE</t>
  </si>
  <si>
    <t>CORBY_PS</t>
  </si>
  <si>
    <t>CORYTON_PG</t>
  </si>
  <si>
    <t>CORYTON_PG_2</t>
  </si>
  <si>
    <t>COTTAM_PG</t>
  </si>
  <si>
    <t>COWPEN_BEWLEY</t>
  </si>
  <si>
    <t>CRAWLEY_DOWN</t>
  </si>
  <si>
    <t>DAMHEAD_CREEK</t>
  </si>
  <si>
    <t>DEESIDE_PS</t>
  </si>
  <si>
    <t>DIDCOT_PS</t>
  </si>
  <si>
    <t>DOWLAIS</t>
  </si>
  <si>
    <t>DRAKELOW_PS</t>
  </si>
  <si>
    <t>DROINTON_OT</t>
  </si>
  <si>
    <t>DRUM</t>
  </si>
  <si>
    <t>DYFFRYN_CLYDACH</t>
  </si>
  <si>
    <t>DYNEVOR_ARMS_LNG</t>
  </si>
  <si>
    <t>EASINGTON&amp;ROUGH_TERMINAL</t>
  </si>
  <si>
    <t>EASTON_GREY</t>
  </si>
  <si>
    <t>ECCLESTON</t>
  </si>
  <si>
    <t>ELTON</t>
  </si>
  <si>
    <t>ENRON_(BILLINGHAM)</t>
  </si>
  <si>
    <t>EVESHAM</t>
  </si>
  <si>
    <t>EYE</t>
  </si>
  <si>
    <t>FARNINGHAM</t>
  </si>
  <si>
    <t>FARNINGHAM_B</t>
  </si>
  <si>
    <t>FIDDINGTON</t>
  </si>
  <si>
    <t>GANSTEAD</t>
  </si>
  <si>
    <t>GARTON_(MRS)</t>
  </si>
  <si>
    <t>GILWERN</t>
  </si>
  <si>
    <t>GLENMAVIS</t>
  </si>
  <si>
    <t>GLENMAVIS_LNG</t>
  </si>
  <si>
    <t>GOOLE_GLASS</t>
  </si>
  <si>
    <t>GOSBERTON</t>
  </si>
  <si>
    <t>GRAIN_GAS</t>
  </si>
  <si>
    <t>GREAT_WILBRAHAM</t>
  </si>
  <si>
    <t>GREAT_YARMOUTH</t>
  </si>
  <si>
    <t>GUYZANCE</t>
  </si>
  <si>
    <t>HARDWICK</t>
  </si>
  <si>
    <t>HATFIELD_MOOR_(MRS)</t>
  </si>
  <si>
    <t>HAYS_CHEMICALS</t>
  </si>
  <si>
    <t>HOLEHOUSE_FARM_(MRS)</t>
  </si>
  <si>
    <t>HOLMES_CHAPEL</t>
  </si>
  <si>
    <t>HORNDON</t>
  </si>
  <si>
    <t>HORNSEA_(MRS)</t>
  </si>
  <si>
    <t>HUMBLETON</t>
  </si>
  <si>
    <t>BARTON_STACEY_(MRS)</t>
  </si>
  <si>
    <t>HUME</t>
  </si>
  <si>
    <t>ICI_RUNCORN</t>
  </si>
  <si>
    <t>ILCHESTER</t>
  </si>
  <si>
    <t>IMMINGHAM_PG</t>
  </si>
  <si>
    <t>IPSDEN</t>
  </si>
  <si>
    <t>IPSDEN_2</t>
  </si>
  <si>
    <t>KEADBY_BS</t>
  </si>
  <si>
    <t>KEADBY_PS</t>
  </si>
  <si>
    <t>KELD</t>
  </si>
  <si>
    <t>KEMIRAINCE_CHP</t>
  </si>
  <si>
    <t>KENN</t>
  </si>
  <si>
    <t>KINGS_LYNN_PS</t>
  </si>
  <si>
    <t>KINKNOCKIE</t>
  </si>
  <si>
    <t>KIRKSTEAD</t>
  </si>
  <si>
    <t>LANGAGE_PG</t>
  </si>
  <si>
    <t>LANGHOLM</t>
  </si>
  <si>
    <t>LAUDERHILL</t>
  </si>
  <si>
    <t>LEAMINGTON_SPA</t>
  </si>
  <si>
    <t>LITTLE_BARFORD_PS</t>
  </si>
  <si>
    <t>LITTLE_BURDON</t>
  </si>
  <si>
    <t>LITTLETON_DREW</t>
  </si>
  <si>
    <t>LOCKERBIE</t>
  </si>
  <si>
    <t>LONGANNET</t>
  </si>
  <si>
    <t>LOWER_QUINTON</t>
  </si>
  <si>
    <t>LUPTON</t>
  </si>
  <si>
    <t>LUXBOROUGH_LANE</t>
  </si>
  <si>
    <t>MAELOR</t>
  </si>
  <si>
    <t>MALPAS</t>
  </si>
  <si>
    <t>MAPPOWDER</t>
  </si>
  <si>
    <t>MARCHWOOD</t>
  </si>
  <si>
    <t>MARKET_HARBOROUGH</t>
  </si>
  <si>
    <t>MATCHING_GREEN</t>
  </si>
  <si>
    <t>MEDWAY_PS</t>
  </si>
  <si>
    <t>MELKINTHORPE</t>
  </si>
  <si>
    <t>MICKLE_TRAFFORD</t>
  </si>
  <si>
    <t>MILFORD_HAVEN_REFINERY</t>
  </si>
  <si>
    <t>MILWICH</t>
  </si>
  <si>
    <t>MOFFAT</t>
  </si>
  <si>
    <t>BURNHERVIE</t>
  </si>
  <si>
    <t>NETHER_HOWCLEUGH</t>
  </si>
  <si>
    <t>PANNAL</t>
  </si>
  <si>
    <t>PARTINGTON</t>
  </si>
  <si>
    <t>PARTINGTON_LNG</t>
  </si>
  <si>
    <t>PAULL</t>
  </si>
  <si>
    <t>PEMBROKE_PG</t>
  </si>
  <si>
    <t>PETERBOROUGH_PS</t>
  </si>
  <si>
    <t>PETERHEAD_PG</t>
  </si>
  <si>
    <t>PETERS_GREEN</t>
  </si>
  <si>
    <t>PETERS_GREEN_SOUTH_MIMMS</t>
  </si>
  <si>
    <t>PHILLIPS_SEAL_SANDS</t>
  </si>
  <si>
    <t>PICKERING</t>
  </si>
  <si>
    <t>PITCAIRNGREEN</t>
  </si>
  <si>
    <t>PUCKLECHURCH</t>
  </si>
  <si>
    <t>RAWCLIFFE</t>
  </si>
  <si>
    <t>ROCKSAVAGE_PG</t>
  </si>
  <si>
    <t>ROOSECOTE_PS</t>
  </si>
  <si>
    <t>ROSS_SW</t>
  </si>
  <si>
    <t>ROSS_WM</t>
  </si>
  <si>
    <t>ROUDHAM_HEATH</t>
  </si>
  <si>
    <t>ROYSTON</t>
  </si>
  <si>
    <t>RUGBY</t>
  </si>
  <si>
    <t>RYE_HOUSE_PS</t>
  </si>
  <si>
    <t>SALTEND</t>
  </si>
  <si>
    <t>SALTWICK_PC</t>
  </si>
  <si>
    <t>SALTWICK_VC</t>
  </si>
  <si>
    <t>SAMLESBURY</t>
  </si>
  <si>
    <t>SAPPIPAPERMILLCHP</t>
  </si>
  <si>
    <t>SEABANK_LDZ</t>
  </si>
  <si>
    <t>SEABANK_POWER_phase1</t>
  </si>
  <si>
    <t>SEABANK_POWER_phase_II</t>
  </si>
  <si>
    <t>SELLAFIELD_PS</t>
  </si>
  <si>
    <t>SHORNE</t>
  </si>
  <si>
    <t>SHOTTON_PAPER</t>
  </si>
  <si>
    <t>SHUSTOKE</t>
  </si>
  <si>
    <t>SILK_WILLOUGHBY</t>
  </si>
  <si>
    <t>SOUTRA</t>
  </si>
  <si>
    <t>SPALDING_PG</t>
  </si>
  <si>
    <t>SPALDING_PG_2</t>
  </si>
  <si>
    <t>STAYTHORPE</t>
  </si>
  <si>
    <t>ST_FERGUS_BS</t>
  </si>
  <si>
    <t>ST_FERGUS_OT</t>
  </si>
  <si>
    <t>STALLINGBOROUGH</t>
  </si>
  <si>
    <t>STRANRAER</t>
  </si>
  <si>
    <t>STRATFORD_UPON_AVON</t>
  </si>
  <si>
    <t>STUBLACH</t>
  </si>
  <si>
    <t>SUTTON_BRIDGE</t>
  </si>
  <si>
    <t>SUTTON_BRIDGE_PS</t>
  </si>
  <si>
    <t>TATSFIELD</t>
  </si>
  <si>
    <t>TEESSIDE_BASF</t>
  </si>
  <si>
    <t>TEESSIDE_HYDROGEN</t>
  </si>
  <si>
    <t>THORNTON_CURTIS_LDZ</t>
  </si>
  <si>
    <t>THORNTON_CURTIS_(KILLINGHOLME)</t>
  </si>
  <si>
    <t>THRINTOFT</t>
  </si>
  <si>
    <t>TOW_LAW</t>
  </si>
  <si>
    <t>TOWTON</t>
  </si>
  <si>
    <t>TUR_LANGTON</t>
  </si>
  <si>
    <t>WALESBY</t>
  </si>
  <si>
    <t>WARBURTON</t>
  </si>
  <si>
    <t>WEST_WINCH</t>
  </si>
  <si>
    <t>WESTON_POINT</t>
  </si>
  <si>
    <t>WETHERAL</t>
  </si>
  <si>
    <t>WHITWELL</t>
  </si>
  <si>
    <t>WINKFIELD_NT</t>
  </si>
  <si>
    <t>WINKFIELD_SE</t>
  </si>
  <si>
    <t>WINKFIELD_SO</t>
  </si>
  <si>
    <t>WYRE_PS</t>
  </si>
  <si>
    <t>YELVERTON</t>
  </si>
  <si>
    <t>ZENECA</t>
  </si>
  <si>
    <t>CENTRAX</t>
  </si>
  <si>
    <t>CHOAKFORD</t>
  </si>
  <si>
    <t>WEST_BURTON_PS</t>
  </si>
  <si>
    <t>HATFIELD_POWER_STATION</t>
  </si>
  <si>
    <t>AM_PAPER</t>
  </si>
  <si>
    <t>SEVERNSIDE_ICI</t>
  </si>
  <si>
    <t>SALTFLEETBY</t>
  </si>
  <si>
    <t>TILBURY_PS</t>
  </si>
  <si>
    <t>BACTON_Deborah</t>
  </si>
  <si>
    <t>COCKENZIE_PS</t>
  </si>
  <si>
    <t>HILLTOP_FARM</t>
  </si>
  <si>
    <t>WILLINGTON_PS</t>
  </si>
  <si>
    <t>GLASGOFOREST</t>
  </si>
  <si>
    <t>TRAFFORD_PS</t>
  </si>
  <si>
    <t>APACHE</t>
  </si>
  <si>
    <t>SEAL SANDS TGPP</t>
  </si>
  <si>
    <t>FORDOUN CNG STATION</t>
  </si>
  <si>
    <t>AIR_PRODUCTS</t>
  </si>
  <si>
    <t>Palm Paper</t>
  </si>
  <si>
    <t>BP_KINNEIL</t>
  </si>
  <si>
    <t>ST_FERGUS_SEGAL</t>
  </si>
  <si>
    <t>Entry Point</t>
  </si>
  <si>
    <t>BACTON_TERMINAL_IP</t>
  </si>
  <si>
    <t>BACTON_TERMINAL_UKCS</t>
  </si>
  <si>
    <t>BARROW_TERMINAL</t>
  </si>
  <si>
    <t>BURTON_POINT_TERMINAL</t>
  </si>
  <si>
    <t>FLEETWOOD_(MRS)</t>
  </si>
  <si>
    <t>ISLE_OF_GRAIN_TERMINAL</t>
  </si>
  <si>
    <t>MILFORD_HAVEN_TERMINAL</t>
  </si>
  <si>
    <t>ST_FERGUS_TERMINAL</t>
  </si>
  <si>
    <t>TEESSIDE_TERMINAL</t>
  </si>
  <si>
    <t>THEDDLETHORPE_TERMINAL</t>
  </si>
  <si>
    <t>WYTCH_FARM_TERMINAL</t>
  </si>
  <si>
    <t>MOFFAT_ASEP</t>
  </si>
  <si>
    <t>CANONBIE_TERMINAL</t>
  </si>
  <si>
    <t>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</si>
</sst>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ntryPrices" displayName="EntryPrices" ref="A1:M26" totalsRowShown="0" headerRowDxfId="75">
  <autoFilter ref="A1:M26" xr:uid="{00000000-0009-0000-0100-000002000000}"/>
  <tableColumns count="13">
    <tableColumn id="1" xr3:uid="{00000000-0010-0000-0000-000001000000}" name="Entry Point"/>
    <tableColumn id="2" xr3:uid="{00000000-0010-0000-0000-000002000000}" name="Base Model" dataDxfId="74"/>
    <tableColumn id="3" xr3:uid="{00000000-0010-0000-0000-000003000000}" name="Merit Order - Prorated" dataDxfId="73"/>
    <tableColumn id="4" xr3:uid="{00000000-0010-0000-0000-000004000000}" name="Supply and Demand - 10% Increase" dataDxfId="72"/>
    <tableColumn id="5" xr3:uid="{00000000-0010-0000-0000-000005000000}" name="Supply and Demand - 10% Decrease" dataDxfId="71"/>
    <tableColumn id="6" xr3:uid="{00000000-0010-0000-0000-000006000000}" name="Revenues - 10% Increase" dataDxfId="70"/>
    <tableColumn id="7" xr3:uid="{00000000-0010-0000-0000-000007000000}" name="Revenues - 10% Decrease" dataDxfId="69"/>
    <tableColumn id="8" xr3:uid="{00000000-0010-0000-0000-000008000000}" name="Capacity Values - 10% Increase" dataDxfId="68"/>
    <tableColumn id="9" xr3:uid="{00000000-0010-0000-0000-000009000000}" name="Capacity Values - 10% Decrease" dataDxfId="67"/>
    <tableColumn id="10" xr3:uid="{00000000-0010-0000-0000-00000A000000}" name="Merit Order - Prorated / Supply and Demand - 10% Increase" dataDxfId="66"/>
    <tableColumn id="11" xr3:uid="{00000000-0010-0000-0000-00000B000000}" name="Merit Order - Prorated / Supply and Demand - 10% Decrease" dataDxfId="65"/>
    <tableColumn id="12" xr3:uid="{00000000-0010-0000-0000-00000C000000}" name="Supply and Demand / Revenue / Capacity Values - 10% Increase" dataDxfId="64"/>
    <tableColumn id="13" xr3:uid="{00000000-0010-0000-0000-00000D000000}" name="Supply and Demand / Revenue / Capacity Values - 10% Decrease" dataDxfId="63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ntryDifference" displayName="EntryDifference" ref="A1:M27" totalsRowCount="1" headerRowDxfId="62">
  <autoFilter ref="A1:M26" xr:uid="{00000000-0009-0000-0100-000003000000}"/>
  <tableColumns count="13">
    <tableColumn id="1" xr3:uid="{00000000-0010-0000-0100-000001000000}" name="Entry Point"/>
    <tableColumn id="2" xr3:uid="{00000000-0010-0000-0100-000002000000}" name="Base Model" dataDxfId="61" totalsRowDxfId="60" dataCellStyle="Percent"/>
    <tableColumn id="3" xr3:uid="{00000000-0010-0000-0100-000003000000}" name="Merit Order - Prorated" dataDxfId="59" totalsRowDxfId="58">
      <calculatedColumnFormula>(EntryPrices[[#This Row],[Merit Order - Prorated]]-EntryPrices[[#This Row],[Base Model]:[Base Model]])/EntryPrices[[#This Row],[Base Model]:[Base Model]]</calculatedColumnFormula>
    </tableColumn>
    <tableColumn id="4" xr3:uid="{00000000-0010-0000-0100-000004000000}" name="Supply and Demand - 10% Increase" dataDxfId="57" totalsRowDxfId="56" dataCellStyle="Percent">
      <calculatedColumnFormula>(EntryPrices[[#This Row],[Supply and Demand - 10% Increase]]-EntryPrices[[#This Row],[Base Model]:[Base Model]])/EntryPrices[[#This Row],[Base Model]:[Base Model]]</calculatedColumnFormula>
    </tableColumn>
    <tableColumn id="5" xr3:uid="{00000000-0010-0000-0100-000005000000}" name="Supply and Demand - 10% Decrease" dataDxfId="55" totalsRowDxfId="54">
      <calculatedColumnFormula>(EntryPrices[[#This Row],[Supply and Demand - 10% Decrease]]-EntryPrices[[#This Row],[Base Model]:[Base Model]])/EntryPrices[[#This Row],[Base Model]:[Base Model]]</calculatedColumnFormula>
    </tableColumn>
    <tableColumn id="6" xr3:uid="{00000000-0010-0000-0100-000006000000}" name="Revenues - 10% Increase" dataDxfId="53" totalsRowDxfId="52">
      <calculatedColumnFormula>(EntryPrices[[#This Row],[Revenues - 10% Increase]]-EntryPrices[[#This Row],[Base Model]:[Base Model]])/EntryPrices[[#This Row],[Base Model]:[Base Model]]</calculatedColumnFormula>
    </tableColumn>
    <tableColumn id="7" xr3:uid="{00000000-0010-0000-0100-000007000000}" name="Revenues - 10% Decrease" dataDxfId="51" totalsRowDxfId="50">
      <calculatedColumnFormula>(EntryPrices[[#This Row],[Revenues - 10% Decrease]]-EntryPrices[[#This Row],[Base Model]:[Base Model]])/EntryPrices[[#This Row],[Base Model]:[Base Model]]</calculatedColumnFormula>
    </tableColumn>
    <tableColumn id="8" xr3:uid="{00000000-0010-0000-0100-000008000000}" name="Capacity Values - 10% Increase" dataDxfId="49" totalsRowDxfId="48">
      <calculatedColumnFormula>(EntryPrices[[#This Row],[Capacity Values - 10% Increase]]-EntryPrices[[#This Row],[Base Model]:[Base Model]])/EntryPrices[[#This Row],[Base Model]:[Base Model]]</calculatedColumnFormula>
    </tableColumn>
    <tableColumn id="9" xr3:uid="{00000000-0010-0000-0100-000009000000}" name="Capacity Values - 10% Decrease" dataDxfId="47" totalsRowDxfId="46">
      <calculatedColumnFormula>(EntryPrices[[#This Row],[Capacity Values - 10% Decrease]]-EntryPrices[[#This Row],[Base Model]:[Base Model]])/EntryPrices[[#This Row],[Base Model]:[Base Model]]</calculatedColumnFormula>
    </tableColumn>
    <tableColumn id="10" xr3:uid="{00000000-0010-0000-0100-00000A000000}" name="Merit Order - Prorated / Supply and Demand - 10% Increase" dataDxfId="45" totalsRowDxfId="44">
      <calculatedColumnFormula>(EntryPrices[[#This Row],[Merit Order - Prorated / Supply and Demand - 10% Increase]]-EntryPrices[[#This Row],[Base Model]:[Base Model]])/EntryPrices[[#This Row],[Base Model]:[Base Model]]</calculatedColumnFormula>
    </tableColumn>
    <tableColumn id="11" xr3:uid="{00000000-0010-0000-0100-00000B000000}" name="Merit Order - Prorated / Supply and Demand - 10% Decrease" dataDxfId="43" totalsRowDxfId="42">
      <calculatedColumnFormula>(EntryPrices[[#This Row],[Merit Order - Prorated / Supply and Demand - 10% Decrease]]-EntryPrices[[#This Row],[Base Model]:[Base Model]])/EntryPrices[[#This Row],[Base Model]:[Base Model]]</calculatedColumnFormula>
    </tableColumn>
    <tableColumn id="12" xr3:uid="{00000000-0010-0000-0100-00000C000000}" name="Supply and Demand / Revenue / Capacity Values - 10% Increase" dataDxfId="41" totalsRowDxfId="40">
      <calculatedColumnFormula>(EntryPrices[[#This Row],[Supply and Demand / Revenue / Capacity Values - 10% Increase]]-EntryPrices[[#This Row],[Base Model]:[Base Model]])/EntryPrices[[#This Row],[Base Model]:[Base Model]]</calculatedColumnFormula>
    </tableColumn>
    <tableColumn id="13" xr3:uid="{00000000-0010-0000-0100-00000D000000}" name="Supply and Demand / Revenue / Capacity Values - 10% Decrease" dataDxfId="39" totalsRowDxfId="38">
      <calculatedColumnFormula>(EntryPrices[[#This Row],[Supply and Demand / Revenue / Capacity Values - 10% Decrease]]-EntryPrices[[#This Row],[Base Model]:[Base Model]])/EntryPrices[[#This Row],[Base Model]:[Base Model]]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ExitPrices" displayName="ExitPrices" ref="A1:M227" totalsRowShown="0" headerRowDxfId="37">
  <autoFilter ref="A1:M227" xr:uid="{00000000-0009-0000-0100-000001000000}"/>
  <tableColumns count="13">
    <tableColumn id="1" xr3:uid="{00000000-0010-0000-0200-000001000000}" name="Exit Point"/>
    <tableColumn id="2" xr3:uid="{00000000-0010-0000-0200-000002000000}" name="Base Model" dataDxfId="36"/>
    <tableColumn id="3" xr3:uid="{00000000-0010-0000-0200-000003000000}" name="Merit Order - Prorated" dataDxfId="35"/>
    <tableColumn id="4" xr3:uid="{00000000-0010-0000-0200-000004000000}" name="Supply and Demand - 10% Increase" dataDxfId="34"/>
    <tableColumn id="5" xr3:uid="{00000000-0010-0000-0200-000005000000}" name="Supply and Demand - 10% Decrease" dataDxfId="33"/>
    <tableColumn id="6" xr3:uid="{00000000-0010-0000-0200-000006000000}" name="Revenues - 10% Increase" dataDxfId="32"/>
    <tableColumn id="7" xr3:uid="{00000000-0010-0000-0200-000007000000}" name="Revenues - 10% Decrease" dataDxfId="31"/>
    <tableColumn id="8" xr3:uid="{00000000-0010-0000-0200-000008000000}" name="Capacity Values - 10% Increase" dataDxfId="30"/>
    <tableColumn id="9" xr3:uid="{00000000-0010-0000-0200-000009000000}" name="Capacity Values - 10% Decrease" dataDxfId="29"/>
    <tableColumn id="10" xr3:uid="{00000000-0010-0000-0200-00000A000000}" name="Merit Order - Prorated / Supply and Demand - 10% Increase" dataDxfId="28"/>
    <tableColumn id="11" xr3:uid="{00000000-0010-0000-0200-00000B000000}" name="Merit Order - Prorated / Supply and Demand - 10% Decrease" dataDxfId="27"/>
    <tableColumn id="12" xr3:uid="{00000000-0010-0000-0200-00000C000000}" name="Supply and Demand / Revenue / Capacity Values - 10% Increase" dataDxfId="26"/>
    <tableColumn id="13" xr3:uid="{00000000-0010-0000-0200-00000D000000}" name="Supply and Demand / Revenue / Capacity Values - 10% Decrease" dataDxfId="2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ExitDifference" displayName="ExitDifference" ref="A1:M228" totalsRowCount="1" headerRowDxfId="24">
  <autoFilter ref="A1:M227" xr:uid="{00000000-0009-0000-0100-000004000000}"/>
  <tableColumns count="13">
    <tableColumn id="1" xr3:uid="{00000000-0010-0000-0300-000001000000}" name="Exit Point"/>
    <tableColumn id="2" xr3:uid="{00000000-0010-0000-0300-000002000000}" name="Base Model" dataDxfId="23" totalsRowDxfId="22" dataCellStyle="Percent"/>
    <tableColumn id="3" xr3:uid="{00000000-0010-0000-0300-000003000000}" name="Merit Order - Prorated" dataDxfId="21" totalsRowDxfId="20" dataCellStyle="Percent">
      <calculatedColumnFormula>(ExitPrices[[#This Row],[Merit Order - Prorated]]-ExitPrices[[#This Row],[Base Model]:[Base Model]])/ExitPrices[[#This Row],[Base Model]:[Base Model]]</calculatedColumnFormula>
    </tableColumn>
    <tableColumn id="4" xr3:uid="{00000000-0010-0000-0300-000004000000}" name="Supply and Demand - 10% Increase" dataDxfId="19" totalsRowDxfId="18">
      <calculatedColumnFormula>(ExitPrices[[#This Row],[Supply and Demand - 10% Increase]]-ExitPrices[[#This Row],[Base Model]:[Base Model]])/ExitPrices[[#This Row],[Base Model]:[Base Model]]</calculatedColumnFormula>
    </tableColumn>
    <tableColumn id="5" xr3:uid="{00000000-0010-0000-0300-000005000000}" name="Supply and Demand - 10% Decrease" dataDxfId="17" totalsRowDxfId="16">
      <calculatedColumnFormula>(ExitPrices[[#This Row],[Supply and Demand - 10% Decrease]]-ExitPrices[[#This Row],[Base Model]:[Base Model]])/ExitPrices[[#This Row],[Base Model]:[Base Model]]</calculatedColumnFormula>
    </tableColumn>
    <tableColumn id="6" xr3:uid="{00000000-0010-0000-0300-000006000000}" name="Revenues - 10% Increase" dataDxfId="15" totalsRowDxfId="14">
      <calculatedColumnFormula>(ExitPrices[[#This Row],[Revenues - 10% Increase]]-ExitPrices[[#This Row],[Base Model]:[Base Model]])/ExitPrices[[#This Row],[Base Model]:[Base Model]]</calculatedColumnFormula>
    </tableColumn>
    <tableColumn id="7" xr3:uid="{00000000-0010-0000-0300-000007000000}" name="Revenues - 10% Decrease" dataDxfId="13" totalsRowDxfId="12">
      <calculatedColumnFormula>(ExitPrices[[#This Row],[Revenues - 10% Decrease]]-ExitPrices[[#This Row],[Base Model]:[Base Model]])/ExitPrices[[#This Row],[Base Model]:[Base Model]]</calculatedColumnFormula>
    </tableColumn>
    <tableColumn id="8" xr3:uid="{00000000-0010-0000-0300-000008000000}" name="Capacity Values - 10% Increase" dataDxfId="11" totalsRowDxfId="10">
      <calculatedColumnFormula>(ExitPrices[[#This Row],[Capacity Values - 10% Increase]]-ExitPrices[[#This Row],[Base Model]:[Base Model]])/ExitPrices[[#This Row],[Base Model]:[Base Model]]</calculatedColumnFormula>
    </tableColumn>
    <tableColumn id="9" xr3:uid="{00000000-0010-0000-0300-000009000000}" name="Capacity Values - 10% Decrease" dataDxfId="9" totalsRowDxfId="8">
      <calculatedColumnFormula>(ExitPrices[[#This Row],[Capacity Values - 10% Decrease]]-ExitPrices[[#This Row],[Base Model]:[Base Model]])/ExitPrices[[#This Row],[Base Model]:[Base Model]]</calculatedColumnFormula>
    </tableColumn>
    <tableColumn id="10" xr3:uid="{00000000-0010-0000-0300-00000A000000}" name="Merit Order - Prorated / Supply and Demand - 10% Increase" dataDxfId="7" totalsRowDxfId="6">
      <calculatedColumnFormula>(ExitPrices[[#This Row],[Merit Order - Prorated / Supply and Demand - 10% Increase]]-ExitPrices[[#This Row],[Base Model]:[Base Model]])/ExitPrices[[#This Row],[Base Model]:[Base Model]]</calculatedColumnFormula>
    </tableColumn>
    <tableColumn id="11" xr3:uid="{00000000-0010-0000-0300-00000B000000}" name="Merit Order - Prorated / Supply and Demand - 10% Decrease" dataDxfId="5" totalsRowDxfId="4">
      <calculatedColumnFormula>(ExitPrices[[#This Row],[Merit Order - Prorated / Supply and Demand - 10% Decrease]]-ExitPrices[[#This Row],[Base Model]:[Base Model]])/ExitPrices[[#This Row],[Base Model]:[Base Model]]</calculatedColumnFormula>
    </tableColumn>
    <tableColumn id="12" xr3:uid="{00000000-0010-0000-0300-00000C000000}" name="Supply and Demand / Revenue / Capacity Values - 10% Increase" dataDxfId="3" totalsRowDxfId="2">
      <calculatedColumnFormula>(ExitPrices[[#This Row],[Supply and Demand / Revenue / Capacity Values - 10% Increase]]-ExitPrices[[#This Row],[Base Model]:[Base Model]])/ExitPrices[[#This Row],[Base Model]:[Base Model]]</calculatedColumnFormula>
    </tableColumn>
    <tableColumn id="13" xr3:uid="{00000000-0010-0000-0300-00000D000000}" name="Supply and Demand / Revenue / Capacity Values - 10% Decrease" dataDxfId="1" totalsRowDxfId="0">
      <calculatedColumnFormula>(ExitPrices[[#This Row],[Supply and Demand / Revenue / Capacity Values - 10% Decrease]]-ExitPrices[[#This Row],[Base Model]:[Base Model]])/ExitPrices[[#This Row],[Base Model]:[Base Model]]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4.6640625" defaultRowHeight="15" x14ac:dyDescent="0.2"/>
  <cols>
    <col min="1" max="1" width="35.6640625" customWidth="1"/>
    <col min="3" max="13" width="14.6640625" customWidth="1"/>
  </cols>
  <sheetData>
    <row r="1" spans="1:13" s="1" customFormat="1" ht="75" x14ac:dyDescent="0.2">
      <c r="A1" s="2" t="s">
        <v>239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</v>
      </c>
      <c r="K1" s="2" t="s">
        <v>10</v>
      </c>
      <c r="L1" s="2" t="s">
        <v>9</v>
      </c>
      <c r="M1" s="2" t="s">
        <v>12</v>
      </c>
    </row>
    <row r="2" spans="1:13" x14ac:dyDescent="0.2">
      <c r="A2" t="s">
        <v>22</v>
      </c>
      <c r="B2" s="4">
        <v>1E-4</v>
      </c>
      <c r="C2" s="4">
        <v>1E-4</v>
      </c>
      <c r="D2" s="4">
        <v>1E-4</v>
      </c>
      <c r="E2" s="4">
        <v>1E-4</v>
      </c>
      <c r="F2" s="4">
        <v>1E-4</v>
      </c>
      <c r="G2" s="4">
        <v>1E-4</v>
      </c>
      <c r="H2" s="4">
        <v>1E-4</v>
      </c>
      <c r="I2" s="4">
        <v>1E-4</v>
      </c>
      <c r="J2" s="4">
        <v>1E-4</v>
      </c>
      <c r="K2" s="5">
        <v>1E-4</v>
      </c>
      <c r="L2" s="5">
        <v>1E-4</v>
      </c>
      <c r="M2" s="5">
        <v>1E-4</v>
      </c>
    </row>
    <row r="3" spans="1:13" x14ac:dyDescent="0.2">
      <c r="A3" t="s">
        <v>240</v>
      </c>
      <c r="B3" s="4">
        <v>9.9000000000000008E-3</v>
      </c>
      <c r="C3" s="4">
        <v>8.9999999999999993E-3</v>
      </c>
      <c r="D3" s="4">
        <v>8.0999999999999996E-3</v>
      </c>
      <c r="E3" s="4">
        <v>1.06E-2</v>
      </c>
      <c r="F3" s="4">
        <v>9.9000000000000008E-3</v>
      </c>
      <c r="G3" s="4">
        <v>9.9000000000000008E-3</v>
      </c>
      <c r="H3" s="4">
        <v>9.9000000000000008E-3</v>
      </c>
      <c r="I3" s="4">
        <v>9.9000000000000008E-3</v>
      </c>
      <c r="J3" s="4">
        <v>8.9999999999999993E-3</v>
      </c>
      <c r="K3" s="5">
        <v>1.09E-2</v>
      </c>
      <c r="L3" s="5">
        <v>8.0999999999999996E-3</v>
      </c>
      <c r="M3" s="5">
        <v>1.06E-2</v>
      </c>
    </row>
    <row r="4" spans="1:13" x14ac:dyDescent="0.2">
      <c r="A4" t="s">
        <v>241</v>
      </c>
      <c r="B4" s="4">
        <v>9.9000000000000008E-3</v>
      </c>
      <c r="C4" s="4">
        <v>8.9999999999999993E-3</v>
      </c>
      <c r="D4" s="4">
        <v>8.0999999999999996E-3</v>
      </c>
      <c r="E4" s="4">
        <v>1.06E-2</v>
      </c>
      <c r="F4" s="4">
        <v>9.9000000000000008E-3</v>
      </c>
      <c r="G4" s="4">
        <v>9.9000000000000008E-3</v>
      </c>
      <c r="H4" s="4">
        <v>9.9000000000000008E-3</v>
      </c>
      <c r="I4" s="4">
        <v>9.9000000000000008E-3</v>
      </c>
      <c r="J4" s="4">
        <v>8.9999999999999993E-3</v>
      </c>
      <c r="K4" s="5">
        <v>1.09E-2</v>
      </c>
      <c r="L4" s="5">
        <v>8.0999999999999996E-3</v>
      </c>
      <c r="M4" s="5">
        <v>1.06E-2</v>
      </c>
    </row>
    <row r="5" spans="1:13" x14ac:dyDescent="0.2">
      <c r="A5" t="s">
        <v>242</v>
      </c>
      <c r="B5" s="4">
        <v>1.5E-3</v>
      </c>
      <c r="C5" s="4">
        <v>5.7000000000000002E-3</v>
      </c>
      <c r="D5" s="4">
        <v>1E-4</v>
      </c>
      <c r="E5" s="4">
        <v>6.1000000000000004E-3</v>
      </c>
      <c r="F5" s="4">
        <v>1.5E-3</v>
      </c>
      <c r="G5" s="4">
        <v>1.5E-3</v>
      </c>
      <c r="H5" s="4">
        <v>2.2000000000000001E-3</v>
      </c>
      <c r="I5" s="4">
        <v>4.0000000000000002E-4</v>
      </c>
      <c r="J5" s="4">
        <v>5.7000000000000002E-3</v>
      </c>
      <c r="K5" s="5">
        <v>8.6999999999999994E-3</v>
      </c>
      <c r="L5" s="5">
        <v>1E-4</v>
      </c>
      <c r="M5" s="5">
        <v>5.3E-3</v>
      </c>
    </row>
    <row r="6" spans="1:13" x14ac:dyDescent="0.2">
      <c r="A6" t="s">
        <v>243</v>
      </c>
      <c r="B6" s="4">
        <v>1E-4</v>
      </c>
      <c r="C6" s="4">
        <v>1E-4</v>
      </c>
      <c r="D6" s="4">
        <v>1E-4</v>
      </c>
      <c r="E6" s="4">
        <v>1E-4</v>
      </c>
      <c r="F6" s="4">
        <v>1E-4</v>
      </c>
      <c r="G6" s="4">
        <v>1E-4</v>
      </c>
      <c r="H6" s="4">
        <v>1E-4</v>
      </c>
      <c r="I6" s="4">
        <v>1E-4</v>
      </c>
      <c r="J6" s="4">
        <v>1E-4</v>
      </c>
      <c r="K6" s="5">
        <v>1E-4</v>
      </c>
      <c r="L6" s="5">
        <v>1E-4</v>
      </c>
      <c r="M6" s="5">
        <v>1E-4</v>
      </c>
    </row>
    <row r="7" spans="1:13" x14ac:dyDescent="0.2">
      <c r="A7" t="s">
        <v>58</v>
      </c>
      <c r="B7" s="4">
        <v>1.23E-2</v>
      </c>
      <c r="C7" s="4">
        <v>1.15E-2</v>
      </c>
      <c r="D7" s="4">
        <v>1.0699999999999999E-2</v>
      </c>
      <c r="E7" s="4">
        <v>1.2999999999999999E-2</v>
      </c>
      <c r="F7" s="4">
        <v>1.23E-2</v>
      </c>
      <c r="G7" s="4">
        <v>1.23E-2</v>
      </c>
      <c r="H7" s="4">
        <v>1.23E-2</v>
      </c>
      <c r="I7" s="4">
        <v>1.23E-2</v>
      </c>
      <c r="J7" s="4">
        <v>1.15E-2</v>
      </c>
      <c r="K7" s="5">
        <v>1.2999999999999999E-2</v>
      </c>
      <c r="L7" s="5">
        <v>1.0699999999999999E-2</v>
      </c>
      <c r="M7" s="5">
        <v>1.2999999999999999E-2</v>
      </c>
    </row>
    <row r="8" spans="1:13" x14ac:dyDescent="0.2">
      <c r="A8" t="s">
        <v>59</v>
      </c>
      <c r="B8" s="4">
        <v>1E-4</v>
      </c>
      <c r="C8" s="4">
        <v>1E-4</v>
      </c>
      <c r="D8" s="4">
        <v>1E-4</v>
      </c>
      <c r="E8" s="4">
        <v>2.0000000000000001E-4</v>
      </c>
      <c r="F8" s="4">
        <v>1E-4</v>
      </c>
      <c r="G8" s="4">
        <v>1E-4</v>
      </c>
      <c r="H8" s="4">
        <v>1E-4</v>
      </c>
      <c r="I8" s="4">
        <v>1E-4</v>
      </c>
      <c r="J8" s="4">
        <v>1E-4</v>
      </c>
      <c r="K8" s="5">
        <v>2.0999999999999999E-3</v>
      </c>
      <c r="L8" s="5">
        <v>1E-4</v>
      </c>
      <c r="M8" s="5">
        <v>1E-4</v>
      </c>
    </row>
    <row r="9" spans="1:13" x14ac:dyDescent="0.2">
      <c r="A9" t="s">
        <v>79</v>
      </c>
      <c r="B9" s="4">
        <v>1E-4</v>
      </c>
      <c r="C9" s="4">
        <v>2.5000000000000001E-3</v>
      </c>
      <c r="D9" s="4">
        <v>8.0000000000000002E-3</v>
      </c>
      <c r="E9" s="4">
        <v>1E-4</v>
      </c>
      <c r="F9" s="4">
        <v>1E-4</v>
      </c>
      <c r="G9" s="4">
        <v>1E-4</v>
      </c>
      <c r="H9" s="4">
        <v>1E-4</v>
      </c>
      <c r="I9" s="4">
        <v>1E-4</v>
      </c>
      <c r="J9" s="4">
        <v>2.0999999999999999E-3</v>
      </c>
      <c r="K9" s="5">
        <v>3.5000000000000001E-3</v>
      </c>
      <c r="L9" s="5">
        <v>8.0000000000000002E-3</v>
      </c>
      <c r="M9" s="5">
        <v>1E-4</v>
      </c>
    </row>
    <row r="10" spans="1:13" x14ac:dyDescent="0.2">
      <c r="A10" t="s">
        <v>80</v>
      </c>
      <c r="B10" s="4">
        <v>1.2699999999999999E-2</v>
      </c>
      <c r="C10" s="4">
        <v>1.5299999999999999E-2</v>
      </c>
      <c r="D10" s="4">
        <v>1.09E-2</v>
      </c>
      <c r="E10" s="4">
        <v>1.34E-2</v>
      </c>
      <c r="F10" s="4">
        <v>1.2699999999999999E-2</v>
      </c>
      <c r="G10" s="4">
        <v>1.2699999999999999E-2</v>
      </c>
      <c r="H10" s="4">
        <v>1.2699999999999999E-2</v>
      </c>
      <c r="I10" s="4">
        <v>1.2699999999999999E-2</v>
      </c>
      <c r="J10" s="4">
        <v>1.4800000000000001E-2</v>
      </c>
      <c r="K10" s="5">
        <v>1.6500000000000001E-2</v>
      </c>
      <c r="L10" s="5">
        <v>1.15E-2</v>
      </c>
      <c r="M10" s="5">
        <v>1.34E-2</v>
      </c>
    </row>
    <row r="11" spans="1:13" x14ac:dyDescent="0.2">
      <c r="A11" t="s">
        <v>244</v>
      </c>
      <c r="B11" s="4">
        <v>1.9E-3</v>
      </c>
      <c r="C11" s="4">
        <v>9.4000000000000004E-3</v>
      </c>
      <c r="D11" s="4">
        <v>2.0999999999999999E-3</v>
      </c>
      <c r="E11" s="4">
        <v>3.0999999999999999E-3</v>
      </c>
      <c r="F11" s="4">
        <v>1.9E-3</v>
      </c>
      <c r="G11" s="4">
        <v>1.9E-3</v>
      </c>
      <c r="H11" s="4">
        <v>2.5000000000000001E-3</v>
      </c>
      <c r="I11" s="4">
        <v>8.9999999999999998E-4</v>
      </c>
      <c r="J11" s="4">
        <v>9.4000000000000004E-3</v>
      </c>
      <c r="K11" s="5">
        <v>9.7000000000000003E-3</v>
      </c>
      <c r="L11" s="5">
        <v>2.0999999999999999E-3</v>
      </c>
      <c r="M11" s="5">
        <v>3.0999999999999999E-3</v>
      </c>
    </row>
    <row r="12" spans="1:13" x14ac:dyDescent="0.2">
      <c r="A12" t="s">
        <v>91</v>
      </c>
      <c r="B12" s="4">
        <v>1.43E-2</v>
      </c>
      <c r="C12" s="4">
        <v>1.32E-2</v>
      </c>
      <c r="D12" s="4">
        <v>1.2500000000000001E-2</v>
      </c>
      <c r="E12" s="4">
        <v>1.3100000000000001E-2</v>
      </c>
      <c r="F12" s="4">
        <v>1.43E-2</v>
      </c>
      <c r="G12" s="4">
        <v>1.43E-2</v>
      </c>
      <c r="H12" s="4">
        <v>1.44E-2</v>
      </c>
      <c r="I12" s="4">
        <v>1.43E-2</v>
      </c>
      <c r="J12" s="4">
        <v>1.32E-2</v>
      </c>
      <c r="K12" s="5">
        <v>1.3599999999999999E-2</v>
      </c>
      <c r="L12" s="5">
        <v>1.2500000000000001E-2</v>
      </c>
      <c r="M12" s="5">
        <v>1.2699999999999999E-2</v>
      </c>
    </row>
    <row r="13" spans="1:13" x14ac:dyDescent="0.2">
      <c r="A13" t="s">
        <v>94</v>
      </c>
      <c r="B13" s="4">
        <v>1.37E-2</v>
      </c>
      <c r="C13" s="4">
        <v>1.1900000000000001E-2</v>
      </c>
      <c r="D13" s="4">
        <v>1.12E-2</v>
      </c>
      <c r="E13" s="4">
        <v>1.6E-2</v>
      </c>
      <c r="F13" s="4">
        <v>1.37E-2</v>
      </c>
      <c r="G13" s="4">
        <v>1.37E-2</v>
      </c>
      <c r="H13" s="4">
        <v>1.37E-2</v>
      </c>
      <c r="I13" s="4">
        <v>1.37E-2</v>
      </c>
      <c r="J13" s="4">
        <v>1.1900000000000001E-2</v>
      </c>
      <c r="K13" s="5">
        <v>1.23E-2</v>
      </c>
      <c r="L13" s="5">
        <v>1.12E-2</v>
      </c>
      <c r="M13" s="5">
        <v>1.6E-2</v>
      </c>
    </row>
    <row r="14" spans="1:13" x14ac:dyDescent="0.2">
      <c r="A14" t="s">
        <v>102</v>
      </c>
      <c r="B14" s="4">
        <v>4.7999999999999996E-3</v>
      </c>
      <c r="C14" s="4">
        <v>4.7000000000000002E-3</v>
      </c>
      <c r="D14" s="4">
        <v>3.0000000000000001E-3</v>
      </c>
      <c r="E14" s="4">
        <v>5.4999999999999997E-3</v>
      </c>
      <c r="F14" s="4">
        <v>4.7999999999999996E-3</v>
      </c>
      <c r="G14" s="4">
        <v>4.7999999999999996E-3</v>
      </c>
      <c r="H14" s="4">
        <v>4.7999999999999996E-3</v>
      </c>
      <c r="I14" s="4">
        <v>4.7999999999999996E-3</v>
      </c>
      <c r="J14" s="4">
        <v>3.8999999999999998E-3</v>
      </c>
      <c r="K14" s="5">
        <v>6.3E-3</v>
      </c>
      <c r="L14" s="5">
        <v>3.0000000000000001E-3</v>
      </c>
      <c r="M14" s="5">
        <v>5.4999999999999997E-3</v>
      </c>
    </row>
    <row r="15" spans="1:13" x14ac:dyDescent="0.2">
      <c r="A15" t="s">
        <v>104</v>
      </c>
      <c r="B15" s="4">
        <v>1E-4</v>
      </c>
      <c r="C15" s="4">
        <v>1E-4</v>
      </c>
      <c r="D15" s="4">
        <v>1E-4</v>
      </c>
      <c r="E15" s="4">
        <v>1E-4</v>
      </c>
      <c r="F15" s="4">
        <v>1E-4</v>
      </c>
      <c r="G15" s="4">
        <v>1E-4</v>
      </c>
      <c r="H15" s="4">
        <v>1E-4</v>
      </c>
      <c r="I15" s="4">
        <v>1E-4</v>
      </c>
      <c r="J15" s="4">
        <v>1E-4</v>
      </c>
      <c r="K15" s="5">
        <v>1E-4</v>
      </c>
      <c r="L15" s="5">
        <v>1E-4</v>
      </c>
      <c r="M15" s="5">
        <v>1E-4</v>
      </c>
    </row>
    <row r="16" spans="1:13" x14ac:dyDescent="0.2">
      <c r="A16" t="s">
        <v>107</v>
      </c>
      <c r="B16" s="4">
        <v>1.14E-2</v>
      </c>
      <c r="C16" s="4">
        <v>1.09E-2</v>
      </c>
      <c r="D16" s="4">
        <v>1.11E-2</v>
      </c>
      <c r="E16" s="4">
        <v>1.32E-2</v>
      </c>
      <c r="F16" s="4">
        <v>1.14E-2</v>
      </c>
      <c r="G16" s="4">
        <v>1.14E-2</v>
      </c>
      <c r="H16" s="4">
        <v>1.15E-2</v>
      </c>
      <c r="I16" s="4">
        <v>1.14E-2</v>
      </c>
      <c r="J16" s="4">
        <v>1.11E-2</v>
      </c>
      <c r="K16" s="5">
        <v>1.2699999999999999E-2</v>
      </c>
      <c r="L16" s="5">
        <v>1.11E-2</v>
      </c>
      <c r="M16" s="5">
        <v>1.32E-2</v>
      </c>
    </row>
    <row r="17" spans="1:13" x14ac:dyDescent="0.2">
      <c r="A17" t="s">
        <v>109</v>
      </c>
      <c r="B17" s="4">
        <v>1E-4</v>
      </c>
      <c r="C17" s="4">
        <v>1E-4</v>
      </c>
      <c r="D17" s="4">
        <v>1E-4</v>
      </c>
      <c r="E17" s="4">
        <v>1E-4</v>
      </c>
      <c r="F17" s="4">
        <v>1E-4</v>
      </c>
      <c r="G17" s="4">
        <v>1E-4</v>
      </c>
      <c r="H17" s="4">
        <v>1E-4</v>
      </c>
      <c r="I17" s="4">
        <v>1E-4</v>
      </c>
      <c r="J17" s="4">
        <v>1E-4</v>
      </c>
      <c r="K17" s="5">
        <v>1E-4</v>
      </c>
      <c r="L17" s="5">
        <v>1E-4</v>
      </c>
      <c r="M17" s="5">
        <v>1E-4</v>
      </c>
    </row>
    <row r="18" spans="1:13" x14ac:dyDescent="0.2">
      <c r="A18" t="s">
        <v>245</v>
      </c>
      <c r="B18" s="4">
        <v>8.8000000000000005E-3</v>
      </c>
      <c r="C18" s="4">
        <v>3.2000000000000002E-3</v>
      </c>
      <c r="D18" s="4">
        <v>1E-4</v>
      </c>
      <c r="E18" s="4">
        <v>1.2500000000000001E-2</v>
      </c>
      <c r="F18" s="4">
        <v>8.8000000000000005E-3</v>
      </c>
      <c r="G18" s="4">
        <v>8.8000000000000005E-3</v>
      </c>
      <c r="H18" s="4">
        <v>9.1999999999999998E-3</v>
      </c>
      <c r="I18" s="4">
        <v>1.6999999999999999E-3</v>
      </c>
      <c r="J18" s="4">
        <v>3.2000000000000002E-3</v>
      </c>
      <c r="K18" s="5">
        <v>1.1900000000000001E-2</v>
      </c>
      <c r="L18" s="5">
        <v>7.0000000000000001E-3</v>
      </c>
      <c r="M18" s="5">
        <v>1.0800000000000001E-2</v>
      </c>
    </row>
    <row r="19" spans="1:13" x14ac:dyDescent="0.2">
      <c r="A19" t="s">
        <v>246</v>
      </c>
      <c r="B19" s="4">
        <v>2.0899999999999998E-2</v>
      </c>
      <c r="C19" s="4">
        <v>2.2499999999999999E-2</v>
      </c>
      <c r="D19" s="4">
        <v>1.9599999999999999E-2</v>
      </c>
      <c r="E19" s="4">
        <v>2.3699999999999999E-2</v>
      </c>
      <c r="F19" s="4">
        <v>2.0899999999999998E-2</v>
      </c>
      <c r="G19" s="4">
        <v>2.0899999999999998E-2</v>
      </c>
      <c r="H19" s="4">
        <v>2.35E-2</v>
      </c>
      <c r="I19" s="4">
        <v>2.0400000000000001E-2</v>
      </c>
      <c r="J19" s="4">
        <v>2.1899999999999999E-2</v>
      </c>
      <c r="K19" s="5">
        <v>2.7099999999999999E-2</v>
      </c>
      <c r="L19" s="5">
        <v>2.07E-2</v>
      </c>
      <c r="M19" s="5">
        <v>2.3699999999999999E-2</v>
      </c>
    </row>
    <row r="20" spans="1:13" x14ac:dyDescent="0.2">
      <c r="A20" t="s">
        <v>152</v>
      </c>
      <c r="B20" s="4">
        <v>1E-4</v>
      </c>
      <c r="C20" s="4">
        <v>1E-4</v>
      </c>
      <c r="D20" s="4">
        <v>1E-4</v>
      </c>
      <c r="E20" s="4">
        <v>1E-4</v>
      </c>
      <c r="F20" s="4">
        <v>1E-4</v>
      </c>
      <c r="G20" s="4">
        <v>1E-4</v>
      </c>
      <c r="H20" s="4">
        <v>1E-4</v>
      </c>
      <c r="I20" s="4">
        <v>1E-4</v>
      </c>
      <c r="J20" s="4">
        <v>1E-4</v>
      </c>
      <c r="K20" s="5">
        <v>6.9999999999999999E-4</v>
      </c>
      <c r="L20" s="5">
        <v>1E-4</v>
      </c>
      <c r="M20" s="5">
        <v>1E-4</v>
      </c>
    </row>
    <row r="21" spans="1:13" x14ac:dyDescent="0.2">
      <c r="A21" t="s">
        <v>247</v>
      </c>
      <c r="B21" s="4">
        <v>4.4600000000000001E-2</v>
      </c>
      <c r="C21" s="4">
        <v>4.8599999999999997E-2</v>
      </c>
      <c r="D21" s="4">
        <v>4.1799999999999997E-2</v>
      </c>
      <c r="E21" s="4">
        <v>4.7500000000000001E-2</v>
      </c>
      <c r="F21" s="4">
        <v>4.4600000000000001E-2</v>
      </c>
      <c r="G21" s="4">
        <v>4.4600000000000001E-2</v>
      </c>
      <c r="H21" s="4">
        <v>4.6100000000000002E-2</v>
      </c>
      <c r="I21" s="4">
        <v>4.1500000000000002E-2</v>
      </c>
      <c r="J21" s="4">
        <v>4.7300000000000002E-2</v>
      </c>
      <c r="K21" s="5">
        <v>5.0599999999999999E-2</v>
      </c>
      <c r="L21" s="5">
        <v>4.41E-2</v>
      </c>
      <c r="M21" s="5">
        <v>4.6100000000000002E-2</v>
      </c>
    </row>
    <row r="22" spans="1:13" x14ac:dyDescent="0.2">
      <c r="A22" t="s">
        <v>248</v>
      </c>
      <c r="B22" s="4">
        <v>9.7999999999999997E-3</v>
      </c>
      <c r="C22" s="4">
        <v>8.5000000000000006E-3</v>
      </c>
      <c r="D22" s="4">
        <v>8.8000000000000005E-3</v>
      </c>
      <c r="E22" s="4">
        <v>1.2200000000000001E-2</v>
      </c>
      <c r="F22" s="4">
        <v>9.7999999999999997E-3</v>
      </c>
      <c r="G22" s="4">
        <v>9.7999999999999997E-3</v>
      </c>
      <c r="H22" s="4">
        <v>0.01</v>
      </c>
      <c r="I22" s="4">
        <v>9.7999999999999997E-3</v>
      </c>
      <c r="J22" s="4">
        <v>8.5000000000000006E-3</v>
      </c>
      <c r="K22" s="5">
        <v>9.7000000000000003E-3</v>
      </c>
      <c r="L22" s="5">
        <v>8.8000000000000005E-3</v>
      </c>
      <c r="M22" s="5">
        <v>1.18E-2</v>
      </c>
    </row>
    <row r="23" spans="1:13" x14ac:dyDescent="0.2">
      <c r="A23" t="s">
        <v>249</v>
      </c>
      <c r="B23" s="4">
        <v>1.2999999999999999E-2</v>
      </c>
      <c r="C23" s="4">
        <v>1.5699999999999999E-2</v>
      </c>
      <c r="D23" s="4">
        <v>1.0999999999999999E-2</v>
      </c>
      <c r="E23" s="4">
        <v>1.41E-2</v>
      </c>
      <c r="F23" s="4">
        <v>1.2999999999999999E-2</v>
      </c>
      <c r="G23" s="4">
        <v>1.2999999999999999E-2</v>
      </c>
      <c r="H23" s="4">
        <v>1.2999999999999999E-2</v>
      </c>
      <c r="I23" s="4">
        <v>1.2999999999999999E-2</v>
      </c>
      <c r="J23" s="4">
        <v>1.3100000000000001E-2</v>
      </c>
      <c r="K23" s="5">
        <v>1.66E-2</v>
      </c>
      <c r="L23" s="5">
        <v>1.2E-2</v>
      </c>
      <c r="M23" s="5">
        <v>1.4E-2</v>
      </c>
    </row>
    <row r="24" spans="1:13" x14ac:dyDescent="0.2">
      <c r="A24" t="s">
        <v>250</v>
      </c>
      <c r="B24" s="4">
        <v>1E-4</v>
      </c>
      <c r="C24" s="4">
        <v>1E-4</v>
      </c>
      <c r="D24" s="4">
        <v>1E-4</v>
      </c>
      <c r="E24" s="4">
        <v>1E-4</v>
      </c>
      <c r="F24" s="4">
        <v>1E-4</v>
      </c>
      <c r="G24" s="4">
        <v>1E-4</v>
      </c>
      <c r="H24" s="4">
        <v>1E-4</v>
      </c>
      <c r="I24" s="4">
        <v>1E-4</v>
      </c>
      <c r="J24" s="4">
        <v>1E-4</v>
      </c>
      <c r="K24" s="5">
        <v>1E-4</v>
      </c>
      <c r="L24" s="5">
        <v>1E-4</v>
      </c>
      <c r="M24" s="5">
        <v>1E-4</v>
      </c>
    </row>
    <row r="25" spans="1:13" x14ac:dyDescent="0.2">
      <c r="A25" t="s">
        <v>251</v>
      </c>
      <c r="B25" s="4">
        <v>7.0000000000000001E-3</v>
      </c>
      <c r="C25" s="4">
        <v>6.1000000000000004E-3</v>
      </c>
      <c r="D25" s="4">
        <v>5.1999999999999998E-3</v>
      </c>
      <c r="E25" s="4">
        <v>8.8000000000000005E-3</v>
      </c>
      <c r="F25" s="4">
        <v>7.0000000000000001E-3</v>
      </c>
      <c r="G25" s="4">
        <v>7.0000000000000001E-3</v>
      </c>
      <c r="H25" s="4">
        <v>7.0000000000000001E-3</v>
      </c>
      <c r="I25" s="4">
        <v>7.0000000000000001E-3</v>
      </c>
      <c r="J25" s="4">
        <v>6.1000000000000004E-3</v>
      </c>
      <c r="K25" s="5">
        <v>1E-4</v>
      </c>
      <c r="L25" s="5">
        <v>5.1999999999999998E-3</v>
      </c>
      <c r="M25" s="5">
        <v>8.8000000000000005E-3</v>
      </c>
    </row>
    <row r="26" spans="1:13" x14ac:dyDescent="0.2">
      <c r="A26" t="s">
        <v>252</v>
      </c>
      <c r="B26" s="4">
        <v>3.7000000000000002E-3</v>
      </c>
      <c r="C26" s="4">
        <v>2.7000000000000001E-3</v>
      </c>
      <c r="D26" s="4">
        <v>1.9E-3</v>
      </c>
      <c r="E26" s="4">
        <v>5.4999999999999997E-3</v>
      </c>
      <c r="F26" s="4">
        <v>3.7000000000000002E-3</v>
      </c>
      <c r="G26" s="4">
        <v>3.7000000000000002E-3</v>
      </c>
      <c r="H26" s="4">
        <v>3.7000000000000002E-3</v>
      </c>
      <c r="I26" s="4">
        <v>3.7000000000000002E-3</v>
      </c>
      <c r="J26" s="4">
        <v>2.7000000000000001E-3</v>
      </c>
      <c r="K26" s="5">
        <v>1E-4</v>
      </c>
      <c r="L26" s="5">
        <v>1.9E-3</v>
      </c>
      <c r="M26" s="5">
        <v>5.4999999999999997E-3</v>
      </c>
    </row>
    <row r="27" spans="1:13" x14ac:dyDescent="0.2">
      <c r="C27" s="3"/>
    </row>
    <row r="28" spans="1:13" x14ac:dyDescent="0.2">
      <c r="C28" s="3"/>
    </row>
    <row r="29" spans="1:13" x14ac:dyDescent="0.2">
      <c r="C29" s="3"/>
    </row>
    <row r="30" spans="1:13" x14ac:dyDescent="0.2">
      <c r="C30" s="3"/>
    </row>
    <row r="31" spans="1:13" x14ac:dyDescent="0.2">
      <c r="C31" s="3"/>
    </row>
    <row r="32" spans="1:1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0" sqref="C30"/>
    </sheetView>
  </sheetViews>
  <sheetFormatPr baseColWidth="10" defaultColWidth="14.6640625" defaultRowHeight="15" x14ac:dyDescent="0.2"/>
  <cols>
    <col min="1" max="1" width="35.6640625" customWidth="1"/>
    <col min="3" max="13" width="14.6640625" customWidth="1"/>
  </cols>
  <sheetData>
    <row r="1" spans="1:13" s="1" customFormat="1" ht="75" x14ac:dyDescent="0.2">
      <c r="A1" s="2" t="s">
        <v>239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</v>
      </c>
      <c r="K1" s="2" t="s">
        <v>10</v>
      </c>
      <c r="L1" s="2" t="s">
        <v>9</v>
      </c>
      <c r="M1" s="2" t="s">
        <v>12</v>
      </c>
    </row>
    <row r="2" spans="1:13" x14ac:dyDescent="0.2">
      <c r="A2" t="s">
        <v>22</v>
      </c>
      <c r="B2" s="6">
        <v>0</v>
      </c>
      <c r="C2" s="6">
        <f>(EntryPrices[[#This Row],[Merit Order - Prorated]]-EntryPrices[[#This Row],[Base Model]:[Base Model]])/EntryPrices[[#This Row],[Base Model]:[Base Model]]</f>
        <v>0</v>
      </c>
      <c r="D2" s="6">
        <f>(EntryPrices[[#This Row],[Supply and Demand - 10% Increase]]-EntryPrices[[#This Row],[Base Model]:[Base Model]])/EntryPrices[[#This Row],[Base Model]:[Base Model]]</f>
        <v>0</v>
      </c>
      <c r="E2" s="6">
        <f>(EntryPrices[[#This Row],[Supply and Demand - 10% Decrease]]-EntryPrices[[#This Row],[Base Model]:[Base Model]])/EntryPrices[[#This Row],[Base Model]:[Base Model]]</f>
        <v>0</v>
      </c>
      <c r="F2" s="6">
        <f>(EntryPrices[[#This Row],[Revenues - 10% Increase]]-EntryPrices[[#This Row],[Base Model]:[Base Model]])/EntryPrices[[#This Row],[Base Model]:[Base Model]]</f>
        <v>0</v>
      </c>
      <c r="G2" s="6">
        <f>(EntryPrices[[#This Row],[Revenues - 10% Decrease]]-EntryPrices[[#This Row],[Base Model]:[Base Model]])/EntryPrices[[#This Row],[Base Model]:[Base Model]]</f>
        <v>0</v>
      </c>
      <c r="H2" s="6">
        <f>(EntryPrices[[#This Row],[Capacity Values - 10% Increase]]-EntryPrices[[#This Row],[Base Model]:[Base Model]])/EntryPrices[[#This Row],[Base Model]:[Base Model]]</f>
        <v>0</v>
      </c>
      <c r="I2" s="6">
        <f>(EntryPrices[[#This Row],[Capacity Values - 10% Decrease]]-EntryPrices[[#This Row],[Base Model]:[Base Model]])/EntryPrices[[#This Row],[Base Model]:[Base Model]]</f>
        <v>0</v>
      </c>
      <c r="J2" s="6">
        <f>(EntryPrices[[#This Row],[Merit Order - Prorated / Supply and Demand - 10% Increase]]-EntryPrices[[#This Row],[Base Model]:[Base Model]])/EntryPrices[[#This Row],[Base Model]:[Base Model]]</f>
        <v>0</v>
      </c>
      <c r="K2" s="6">
        <f>(EntryPrices[[#This Row],[Merit Order - Prorated / Supply and Demand - 10% Decrease]]-EntryPrices[[#This Row],[Base Model]:[Base Model]])/EntryPrices[[#This Row],[Base Model]:[Base Model]]</f>
        <v>0</v>
      </c>
      <c r="L2" s="6">
        <f>(EntryPrices[[#This Row],[Supply and Demand / Revenue / Capacity Values - 10% Increase]]-EntryPrices[[#This Row],[Base Model]:[Base Model]])/EntryPrices[[#This Row],[Base Model]:[Base Model]]</f>
        <v>0</v>
      </c>
      <c r="M2" s="6">
        <f>(EntryPrices[[#This Row],[Supply and Demand / Revenue / Capacity Values - 10% Decrease]]-EntryPrices[[#This Row],[Base Model]:[Base Model]])/EntryPrices[[#This Row],[Base Model]:[Base Model]]</f>
        <v>0</v>
      </c>
    </row>
    <row r="3" spans="1:13" x14ac:dyDescent="0.2">
      <c r="A3" t="s">
        <v>240</v>
      </c>
      <c r="B3" s="6">
        <v>0</v>
      </c>
      <c r="C3" s="6">
        <f>(EntryPrices[[#This Row],[Merit Order - Prorated]]-EntryPrices[[#This Row],[Base Model]:[Base Model]])/EntryPrices[[#This Row],[Base Model]:[Base Model]]</f>
        <v>-9.090909090909105E-2</v>
      </c>
      <c r="D3" s="6">
        <f>(EntryPrices[[#This Row],[Supply and Demand - 10% Increase]]-EntryPrices[[#This Row],[Base Model]:[Base Model]])/EntryPrices[[#This Row],[Base Model]:[Base Model]]</f>
        <v>-0.18181818181818193</v>
      </c>
      <c r="E3" s="6">
        <f>(EntryPrices[[#This Row],[Supply and Demand - 10% Decrease]]-EntryPrices[[#This Row],[Base Model]:[Base Model]])/EntryPrices[[#This Row],[Base Model]:[Base Model]]</f>
        <v>7.0707070707070621E-2</v>
      </c>
      <c r="F3" s="6">
        <f>(EntryPrices[[#This Row],[Revenues - 10% Increase]]-EntryPrices[[#This Row],[Base Model]:[Base Model]])/EntryPrices[[#This Row],[Base Model]:[Base Model]]</f>
        <v>0</v>
      </c>
      <c r="G3" s="6">
        <f>(EntryPrices[[#This Row],[Revenues - 10% Decrease]]-EntryPrices[[#This Row],[Base Model]:[Base Model]])/EntryPrices[[#This Row],[Base Model]:[Base Model]]</f>
        <v>0</v>
      </c>
      <c r="H3" s="6">
        <f>(EntryPrices[[#This Row],[Capacity Values - 10% Increase]]-EntryPrices[[#This Row],[Base Model]:[Base Model]])/EntryPrices[[#This Row],[Base Model]:[Base Model]]</f>
        <v>0</v>
      </c>
      <c r="I3" s="6">
        <f>(EntryPrices[[#This Row],[Capacity Values - 10% Decrease]]-EntryPrices[[#This Row],[Base Model]:[Base Model]])/EntryPrices[[#This Row],[Base Model]:[Base Model]]</f>
        <v>0</v>
      </c>
      <c r="J3" s="6">
        <f>(EntryPrices[[#This Row],[Merit Order - Prorated / Supply and Demand - 10% Increase]]-EntryPrices[[#This Row],[Base Model]:[Base Model]])/EntryPrices[[#This Row],[Base Model]:[Base Model]]</f>
        <v>-9.090909090909105E-2</v>
      </c>
      <c r="K3" s="6">
        <f>(EntryPrices[[#This Row],[Merit Order - Prorated / Supply and Demand - 10% Decrease]]-EntryPrices[[#This Row],[Base Model]:[Base Model]])/EntryPrices[[#This Row],[Base Model]:[Base Model]]</f>
        <v>0.10101010101010091</v>
      </c>
      <c r="L3" s="6">
        <f>(EntryPrices[[#This Row],[Supply and Demand / Revenue / Capacity Values - 10% Increase]]-EntryPrices[[#This Row],[Base Model]:[Base Model]])/EntryPrices[[#This Row],[Base Model]:[Base Model]]</f>
        <v>-0.18181818181818193</v>
      </c>
      <c r="M3" s="6">
        <f>(EntryPrices[[#This Row],[Supply and Demand / Revenue / Capacity Values - 10% Decrease]]-EntryPrices[[#This Row],[Base Model]:[Base Model]])/EntryPrices[[#This Row],[Base Model]:[Base Model]]</f>
        <v>7.0707070707070621E-2</v>
      </c>
    </row>
    <row r="4" spans="1:13" x14ac:dyDescent="0.2">
      <c r="A4" t="s">
        <v>241</v>
      </c>
      <c r="B4" s="6">
        <v>0</v>
      </c>
      <c r="C4" s="6">
        <f>(EntryPrices[[#This Row],[Merit Order - Prorated]]-EntryPrices[[#This Row],[Base Model]:[Base Model]])/EntryPrices[[#This Row],[Base Model]:[Base Model]]</f>
        <v>-9.090909090909105E-2</v>
      </c>
      <c r="D4" s="6">
        <f>(EntryPrices[[#This Row],[Supply and Demand - 10% Increase]]-EntryPrices[[#This Row],[Base Model]:[Base Model]])/EntryPrices[[#This Row],[Base Model]:[Base Model]]</f>
        <v>-0.18181818181818193</v>
      </c>
      <c r="E4" s="6">
        <f>(EntryPrices[[#This Row],[Supply and Demand - 10% Decrease]]-EntryPrices[[#This Row],[Base Model]:[Base Model]])/EntryPrices[[#This Row],[Base Model]:[Base Model]]</f>
        <v>7.0707070707070621E-2</v>
      </c>
      <c r="F4" s="6">
        <f>(EntryPrices[[#This Row],[Revenues - 10% Increase]]-EntryPrices[[#This Row],[Base Model]:[Base Model]])/EntryPrices[[#This Row],[Base Model]:[Base Model]]</f>
        <v>0</v>
      </c>
      <c r="G4" s="6">
        <f>(EntryPrices[[#This Row],[Revenues - 10% Decrease]]-EntryPrices[[#This Row],[Base Model]:[Base Model]])/EntryPrices[[#This Row],[Base Model]:[Base Model]]</f>
        <v>0</v>
      </c>
      <c r="H4" s="6">
        <f>(EntryPrices[[#This Row],[Capacity Values - 10% Increase]]-EntryPrices[[#This Row],[Base Model]:[Base Model]])/EntryPrices[[#This Row],[Base Model]:[Base Model]]</f>
        <v>0</v>
      </c>
      <c r="I4" s="6">
        <f>(EntryPrices[[#This Row],[Capacity Values - 10% Decrease]]-EntryPrices[[#This Row],[Base Model]:[Base Model]])/EntryPrices[[#This Row],[Base Model]:[Base Model]]</f>
        <v>0</v>
      </c>
      <c r="J4" s="6">
        <f>(EntryPrices[[#This Row],[Merit Order - Prorated / Supply and Demand - 10% Increase]]-EntryPrices[[#This Row],[Base Model]:[Base Model]])/EntryPrices[[#This Row],[Base Model]:[Base Model]]</f>
        <v>-9.090909090909105E-2</v>
      </c>
      <c r="K4" s="6">
        <f>(EntryPrices[[#This Row],[Merit Order - Prorated / Supply and Demand - 10% Decrease]]-EntryPrices[[#This Row],[Base Model]:[Base Model]])/EntryPrices[[#This Row],[Base Model]:[Base Model]]</f>
        <v>0.10101010101010091</v>
      </c>
      <c r="L4" s="6">
        <f>(EntryPrices[[#This Row],[Supply and Demand / Revenue / Capacity Values - 10% Increase]]-EntryPrices[[#This Row],[Base Model]:[Base Model]])/EntryPrices[[#This Row],[Base Model]:[Base Model]]</f>
        <v>-0.18181818181818193</v>
      </c>
      <c r="M4" s="6">
        <f>(EntryPrices[[#This Row],[Supply and Demand / Revenue / Capacity Values - 10% Decrease]]-EntryPrices[[#This Row],[Base Model]:[Base Model]])/EntryPrices[[#This Row],[Base Model]:[Base Model]]</f>
        <v>7.0707070707070621E-2</v>
      </c>
    </row>
    <row r="5" spans="1:13" x14ac:dyDescent="0.2">
      <c r="A5" t="s">
        <v>242</v>
      </c>
      <c r="B5" s="6">
        <v>0</v>
      </c>
      <c r="C5" s="6">
        <f>(EntryPrices[[#This Row],[Merit Order - Prorated]]-EntryPrices[[#This Row],[Base Model]:[Base Model]])/EntryPrices[[#This Row],[Base Model]:[Base Model]]</f>
        <v>2.8000000000000003</v>
      </c>
      <c r="D5" s="6">
        <f>(EntryPrices[[#This Row],[Supply and Demand - 10% Increase]]-EntryPrices[[#This Row],[Base Model]:[Base Model]])/EntryPrices[[#This Row],[Base Model]:[Base Model]]</f>
        <v>-0.93333333333333335</v>
      </c>
      <c r="E5" s="6">
        <f>(EntryPrices[[#This Row],[Supply and Demand - 10% Decrease]]-EntryPrices[[#This Row],[Base Model]:[Base Model]])/EntryPrices[[#This Row],[Base Model]:[Base Model]]</f>
        <v>3.0666666666666664</v>
      </c>
      <c r="F5" s="6">
        <f>(EntryPrices[[#This Row],[Revenues - 10% Increase]]-EntryPrices[[#This Row],[Base Model]:[Base Model]])/EntryPrices[[#This Row],[Base Model]:[Base Model]]</f>
        <v>0</v>
      </c>
      <c r="G5" s="6">
        <f>(EntryPrices[[#This Row],[Revenues - 10% Decrease]]-EntryPrices[[#This Row],[Base Model]:[Base Model]])/EntryPrices[[#This Row],[Base Model]:[Base Model]]</f>
        <v>0</v>
      </c>
      <c r="H5" s="6">
        <f>(EntryPrices[[#This Row],[Capacity Values - 10% Increase]]-EntryPrices[[#This Row],[Base Model]:[Base Model]])/EntryPrices[[#This Row],[Base Model]:[Base Model]]</f>
        <v>0.46666666666666673</v>
      </c>
      <c r="I5" s="6">
        <f>(EntryPrices[[#This Row],[Capacity Values - 10% Decrease]]-EntryPrices[[#This Row],[Base Model]:[Base Model]])/EntryPrices[[#This Row],[Base Model]:[Base Model]]</f>
        <v>-0.73333333333333339</v>
      </c>
      <c r="J5" s="6">
        <f>(EntryPrices[[#This Row],[Merit Order - Prorated / Supply and Demand - 10% Increase]]-EntryPrices[[#This Row],[Base Model]:[Base Model]])/EntryPrices[[#This Row],[Base Model]:[Base Model]]</f>
        <v>2.8000000000000003</v>
      </c>
      <c r="K5" s="6">
        <f>(EntryPrices[[#This Row],[Merit Order - Prorated / Supply and Demand - 10% Decrease]]-EntryPrices[[#This Row],[Base Model]:[Base Model]])/EntryPrices[[#This Row],[Base Model]:[Base Model]]</f>
        <v>4.8</v>
      </c>
      <c r="L5" s="6">
        <f>(EntryPrices[[#This Row],[Supply and Demand / Revenue / Capacity Values - 10% Increase]]-EntryPrices[[#This Row],[Base Model]:[Base Model]])/EntryPrices[[#This Row],[Base Model]:[Base Model]]</f>
        <v>-0.93333333333333335</v>
      </c>
      <c r="M5" s="6">
        <f>(EntryPrices[[#This Row],[Supply and Demand / Revenue / Capacity Values - 10% Decrease]]-EntryPrices[[#This Row],[Base Model]:[Base Model]])/EntryPrices[[#This Row],[Base Model]:[Base Model]]</f>
        <v>2.5333333333333332</v>
      </c>
    </row>
    <row r="6" spans="1:13" x14ac:dyDescent="0.2">
      <c r="A6" t="s">
        <v>243</v>
      </c>
      <c r="B6" s="6">
        <v>0</v>
      </c>
      <c r="C6" s="6">
        <f>(EntryPrices[[#This Row],[Merit Order - Prorated]]-EntryPrices[[#This Row],[Base Model]:[Base Model]])/EntryPrices[[#This Row],[Base Model]:[Base Model]]</f>
        <v>0</v>
      </c>
      <c r="D6" s="6">
        <f>(EntryPrices[[#This Row],[Supply and Demand - 10% Increase]]-EntryPrices[[#This Row],[Base Model]:[Base Model]])/EntryPrices[[#This Row],[Base Model]:[Base Model]]</f>
        <v>0</v>
      </c>
      <c r="E6" s="6">
        <f>(EntryPrices[[#This Row],[Supply and Demand - 10% Decrease]]-EntryPrices[[#This Row],[Base Model]:[Base Model]])/EntryPrices[[#This Row],[Base Model]:[Base Model]]</f>
        <v>0</v>
      </c>
      <c r="F6" s="6">
        <f>(EntryPrices[[#This Row],[Revenues - 10% Increase]]-EntryPrices[[#This Row],[Base Model]:[Base Model]])/EntryPrices[[#This Row],[Base Model]:[Base Model]]</f>
        <v>0</v>
      </c>
      <c r="G6" s="6">
        <f>(EntryPrices[[#This Row],[Revenues - 10% Decrease]]-EntryPrices[[#This Row],[Base Model]:[Base Model]])/EntryPrices[[#This Row],[Base Model]:[Base Model]]</f>
        <v>0</v>
      </c>
      <c r="H6" s="6">
        <f>(EntryPrices[[#This Row],[Capacity Values - 10% Increase]]-EntryPrices[[#This Row],[Base Model]:[Base Model]])/EntryPrices[[#This Row],[Base Model]:[Base Model]]</f>
        <v>0</v>
      </c>
      <c r="I6" s="6">
        <f>(EntryPrices[[#This Row],[Capacity Values - 10% Decrease]]-EntryPrices[[#This Row],[Base Model]:[Base Model]])/EntryPrices[[#This Row],[Base Model]:[Base Model]]</f>
        <v>0</v>
      </c>
      <c r="J6" s="6">
        <f>(EntryPrices[[#This Row],[Merit Order - Prorated / Supply and Demand - 10% Increase]]-EntryPrices[[#This Row],[Base Model]:[Base Model]])/EntryPrices[[#This Row],[Base Model]:[Base Model]]</f>
        <v>0</v>
      </c>
      <c r="K6" s="6">
        <f>(EntryPrices[[#This Row],[Merit Order - Prorated / Supply and Demand - 10% Decrease]]-EntryPrices[[#This Row],[Base Model]:[Base Model]])/EntryPrices[[#This Row],[Base Model]:[Base Model]]</f>
        <v>0</v>
      </c>
      <c r="L6" s="6">
        <f>(EntryPrices[[#This Row],[Supply and Demand / Revenue / Capacity Values - 10% Increase]]-EntryPrices[[#This Row],[Base Model]:[Base Model]])/EntryPrices[[#This Row],[Base Model]:[Base Model]]</f>
        <v>0</v>
      </c>
      <c r="M6" s="6">
        <f>(EntryPrices[[#This Row],[Supply and Demand / Revenue / Capacity Values - 10% Decrease]]-EntryPrices[[#This Row],[Base Model]:[Base Model]])/EntryPrices[[#This Row],[Base Model]:[Base Model]]</f>
        <v>0</v>
      </c>
    </row>
    <row r="7" spans="1:13" x14ac:dyDescent="0.2">
      <c r="A7" t="s">
        <v>58</v>
      </c>
      <c r="B7" s="6">
        <v>0</v>
      </c>
      <c r="C7" s="6">
        <f>(EntryPrices[[#This Row],[Merit Order - Prorated]]-EntryPrices[[#This Row],[Base Model]:[Base Model]])/EntryPrices[[#This Row],[Base Model]:[Base Model]]</f>
        <v>-6.50406504065041E-2</v>
      </c>
      <c r="D7" s="6">
        <f>(EntryPrices[[#This Row],[Supply and Demand - 10% Increase]]-EntryPrices[[#This Row],[Base Model]:[Base Model]])/EntryPrices[[#This Row],[Base Model]:[Base Model]]</f>
        <v>-0.1300813008130082</v>
      </c>
      <c r="E7" s="6">
        <f>(EntryPrices[[#This Row],[Supply and Demand - 10% Decrease]]-EntryPrices[[#This Row],[Base Model]:[Base Model]])/EntryPrices[[#This Row],[Base Model]:[Base Model]]</f>
        <v>5.6910569105690992E-2</v>
      </c>
      <c r="F7" s="6">
        <f>(EntryPrices[[#This Row],[Revenues - 10% Increase]]-EntryPrices[[#This Row],[Base Model]:[Base Model]])/EntryPrices[[#This Row],[Base Model]:[Base Model]]</f>
        <v>0</v>
      </c>
      <c r="G7" s="6">
        <f>(EntryPrices[[#This Row],[Revenues - 10% Decrease]]-EntryPrices[[#This Row],[Base Model]:[Base Model]])/EntryPrices[[#This Row],[Base Model]:[Base Model]]</f>
        <v>0</v>
      </c>
      <c r="H7" s="6">
        <f>(EntryPrices[[#This Row],[Capacity Values - 10% Increase]]-EntryPrices[[#This Row],[Base Model]:[Base Model]])/EntryPrices[[#This Row],[Base Model]:[Base Model]]</f>
        <v>0</v>
      </c>
      <c r="I7" s="6">
        <f>(EntryPrices[[#This Row],[Capacity Values - 10% Decrease]]-EntryPrices[[#This Row],[Base Model]:[Base Model]])/EntryPrices[[#This Row],[Base Model]:[Base Model]]</f>
        <v>0</v>
      </c>
      <c r="J7" s="6">
        <f>(EntryPrices[[#This Row],[Merit Order - Prorated / Supply and Demand - 10% Increase]]-EntryPrices[[#This Row],[Base Model]:[Base Model]])/EntryPrices[[#This Row],[Base Model]:[Base Model]]</f>
        <v>-6.50406504065041E-2</v>
      </c>
      <c r="K7" s="6">
        <f>(EntryPrices[[#This Row],[Merit Order - Prorated / Supply and Demand - 10% Decrease]]-EntryPrices[[#This Row],[Base Model]:[Base Model]])/EntryPrices[[#This Row],[Base Model]:[Base Model]]</f>
        <v>5.6910569105690992E-2</v>
      </c>
      <c r="L7" s="6">
        <f>(EntryPrices[[#This Row],[Supply and Demand / Revenue / Capacity Values - 10% Increase]]-EntryPrices[[#This Row],[Base Model]:[Base Model]])/EntryPrices[[#This Row],[Base Model]:[Base Model]]</f>
        <v>-0.1300813008130082</v>
      </c>
      <c r="M7" s="6">
        <f>(EntryPrices[[#This Row],[Supply and Demand / Revenue / Capacity Values - 10% Decrease]]-EntryPrices[[#This Row],[Base Model]:[Base Model]])/EntryPrices[[#This Row],[Base Model]:[Base Model]]</f>
        <v>5.6910569105690992E-2</v>
      </c>
    </row>
    <row r="8" spans="1:13" x14ac:dyDescent="0.2">
      <c r="A8" t="s">
        <v>59</v>
      </c>
      <c r="B8" s="6">
        <v>0</v>
      </c>
      <c r="C8" s="6">
        <f>(EntryPrices[[#This Row],[Merit Order - Prorated]]-EntryPrices[[#This Row],[Base Model]:[Base Model]])/EntryPrices[[#This Row],[Base Model]:[Base Model]]</f>
        <v>0</v>
      </c>
      <c r="D8" s="6">
        <f>(EntryPrices[[#This Row],[Supply and Demand - 10% Increase]]-EntryPrices[[#This Row],[Base Model]:[Base Model]])/EntryPrices[[#This Row],[Base Model]:[Base Model]]</f>
        <v>0</v>
      </c>
      <c r="E8" s="6">
        <f>(EntryPrices[[#This Row],[Supply and Demand - 10% Decrease]]-EntryPrices[[#This Row],[Base Model]:[Base Model]])/EntryPrices[[#This Row],[Base Model]:[Base Model]]</f>
        <v>1</v>
      </c>
      <c r="F8" s="6">
        <f>(EntryPrices[[#This Row],[Revenues - 10% Increase]]-EntryPrices[[#This Row],[Base Model]:[Base Model]])/EntryPrices[[#This Row],[Base Model]:[Base Model]]</f>
        <v>0</v>
      </c>
      <c r="G8" s="6">
        <f>(EntryPrices[[#This Row],[Revenues - 10% Decrease]]-EntryPrices[[#This Row],[Base Model]:[Base Model]])/EntryPrices[[#This Row],[Base Model]:[Base Model]]</f>
        <v>0</v>
      </c>
      <c r="H8" s="6">
        <f>(EntryPrices[[#This Row],[Capacity Values - 10% Increase]]-EntryPrices[[#This Row],[Base Model]:[Base Model]])/EntryPrices[[#This Row],[Base Model]:[Base Model]]</f>
        <v>0</v>
      </c>
      <c r="I8" s="6">
        <f>(EntryPrices[[#This Row],[Capacity Values - 10% Decrease]]-EntryPrices[[#This Row],[Base Model]:[Base Model]])/EntryPrices[[#This Row],[Base Model]:[Base Model]]</f>
        <v>0</v>
      </c>
      <c r="J8" s="6">
        <f>(EntryPrices[[#This Row],[Merit Order - Prorated / Supply and Demand - 10% Increase]]-EntryPrices[[#This Row],[Base Model]:[Base Model]])/EntryPrices[[#This Row],[Base Model]:[Base Model]]</f>
        <v>0</v>
      </c>
      <c r="K8" s="6">
        <f>(EntryPrices[[#This Row],[Merit Order - Prorated / Supply and Demand - 10% Decrease]]-EntryPrices[[#This Row],[Base Model]:[Base Model]])/EntryPrices[[#This Row],[Base Model]:[Base Model]]</f>
        <v>20</v>
      </c>
      <c r="L8" s="6">
        <f>(EntryPrices[[#This Row],[Supply and Demand / Revenue / Capacity Values - 10% Increase]]-EntryPrices[[#This Row],[Base Model]:[Base Model]])/EntryPrices[[#This Row],[Base Model]:[Base Model]]</f>
        <v>0</v>
      </c>
      <c r="M8" s="6">
        <f>(EntryPrices[[#This Row],[Supply and Demand / Revenue / Capacity Values - 10% Decrease]]-EntryPrices[[#This Row],[Base Model]:[Base Model]])/EntryPrices[[#This Row],[Base Model]:[Base Model]]</f>
        <v>0</v>
      </c>
    </row>
    <row r="9" spans="1:13" x14ac:dyDescent="0.2">
      <c r="A9" t="s">
        <v>79</v>
      </c>
      <c r="B9" s="6">
        <v>0</v>
      </c>
      <c r="C9" s="6">
        <f>(EntryPrices[[#This Row],[Merit Order - Prorated]]-EntryPrices[[#This Row],[Base Model]:[Base Model]])/EntryPrices[[#This Row],[Base Model]:[Base Model]]</f>
        <v>24</v>
      </c>
      <c r="D9" s="6">
        <f>(EntryPrices[[#This Row],[Supply and Demand - 10% Increase]]-EntryPrices[[#This Row],[Base Model]:[Base Model]])/EntryPrices[[#This Row],[Base Model]:[Base Model]]</f>
        <v>79</v>
      </c>
      <c r="E9" s="6">
        <f>(EntryPrices[[#This Row],[Supply and Demand - 10% Decrease]]-EntryPrices[[#This Row],[Base Model]:[Base Model]])/EntryPrices[[#This Row],[Base Model]:[Base Model]]</f>
        <v>0</v>
      </c>
      <c r="F9" s="6">
        <f>(EntryPrices[[#This Row],[Revenues - 10% Increase]]-EntryPrices[[#This Row],[Base Model]:[Base Model]])/EntryPrices[[#This Row],[Base Model]:[Base Model]]</f>
        <v>0</v>
      </c>
      <c r="G9" s="6">
        <f>(EntryPrices[[#This Row],[Revenues - 10% Decrease]]-EntryPrices[[#This Row],[Base Model]:[Base Model]])/EntryPrices[[#This Row],[Base Model]:[Base Model]]</f>
        <v>0</v>
      </c>
      <c r="H9" s="6">
        <f>(EntryPrices[[#This Row],[Capacity Values - 10% Increase]]-EntryPrices[[#This Row],[Base Model]:[Base Model]])/EntryPrices[[#This Row],[Base Model]:[Base Model]]</f>
        <v>0</v>
      </c>
      <c r="I9" s="6">
        <f>(EntryPrices[[#This Row],[Capacity Values - 10% Decrease]]-EntryPrices[[#This Row],[Base Model]:[Base Model]])/EntryPrices[[#This Row],[Base Model]:[Base Model]]</f>
        <v>0</v>
      </c>
      <c r="J9" s="6">
        <f>(EntryPrices[[#This Row],[Merit Order - Prorated / Supply and Demand - 10% Increase]]-EntryPrices[[#This Row],[Base Model]:[Base Model]])/EntryPrices[[#This Row],[Base Model]:[Base Model]]</f>
        <v>20</v>
      </c>
      <c r="K9" s="6">
        <f>(EntryPrices[[#This Row],[Merit Order - Prorated / Supply and Demand - 10% Decrease]]-EntryPrices[[#This Row],[Base Model]:[Base Model]])/EntryPrices[[#This Row],[Base Model]:[Base Model]]</f>
        <v>34</v>
      </c>
      <c r="L9" s="6">
        <f>(EntryPrices[[#This Row],[Supply and Demand / Revenue / Capacity Values - 10% Increase]]-EntryPrices[[#This Row],[Base Model]:[Base Model]])/EntryPrices[[#This Row],[Base Model]:[Base Model]]</f>
        <v>79</v>
      </c>
      <c r="M9" s="6">
        <f>(EntryPrices[[#This Row],[Supply and Demand / Revenue / Capacity Values - 10% Decrease]]-EntryPrices[[#This Row],[Base Model]:[Base Model]])/EntryPrices[[#This Row],[Base Model]:[Base Model]]</f>
        <v>0</v>
      </c>
    </row>
    <row r="10" spans="1:13" x14ac:dyDescent="0.2">
      <c r="A10" t="s">
        <v>80</v>
      </c>
      <c r="B10" s="6">
        <v>0</v>
      </c>
      <c r="C10" s="6">
        <f>(EntryPrices[[#This Row],[Merit Order - Prorated]]-EntryPrices[[#This Row],[Base Model]:[Base Model]])/EntryPrices[[#This Row],[Base Model]:[Base Model]]</f>
        <v>0.20472440944881889</v>
      </c>
      <c r="D10" s="6">
        <f>(EntryPrices[[#This Row],[Supply and Demand - 10% Increase]]-EntryPrices[[#This Row],[Base Model]:[Base Model]])/EntryPrices[[#This Row],[Base Model]:[Base Model]]</f>
        <v>-0.1417322834645669</v>
      </c>
      <c r="E10" s="6">
        <f>(EntryPrices[[#This Row],[Supply and Demand - 10% Decrease]]-EntryPrices[[#This Row],[Base Model]:[Base Model]])/EntryPrices[[#This Row],[Base Model]:[Base Model]]</f>
        <v>5.5118110236220548E-2</v>
      </c>
      <c r="F10" s="6">
        <f>(EntryPrices[[#This Row],[Revenues - 10% Increase]]-EntryPrices[[#This Row],[Base Model]:[Base Model]])/EntryPrices[[#This Row],[Base Model]:[Base Model]]</f>
        <v>0</v>
      </c>
      <c r="G10" s="6">
        <f>(EntryPrices[[#This Row],[Revenues - 10% Decrease]]-EntryPrices[[#This Row],[Base Model]:[Base Model]])/EntryPrices[[#This Row],[Base Model]:[Base Model]]</f>
        <v>0</v>
      </c>
      <c r="H10" s="6">
        <f>(EntryPrices[[#This Row],[Capacity Values - 10% Increase]]-EntryPrices[[#This Row],[Base Model]:[Base Model]])/EntryPrices[[#This Row],[Base Model]:[Base Model]]</f>
        <v>0</v>
      </c>
      <c r="I10" s="6">
        <f>(EntryPrices[[#This Row],[Capacity Values - 10% Decrease]]-EntryPrices[[#This Row],[Base Model]:[Base Model]])/EntryPrices[[#This Row],[Base Model]:[Base Model]]</f>
        <v>0</v>
      </c>
      <c r="J10" s="6">
        <f>(EntryPrices[[#This Row],[Merit Order - Prorated / Supply and Demand - 10% Increase]]-EntryPrices[[#This Row],[Base Model]:[Base Model]])/EntryPrices[[#This Row],[Base Model]:[Base Model]]</f>
        <v>0.16535433070866151</v>
      </c>
      <c r="K10" s="6">
        <f>(EntryPrices[[#This Row],[Merit Order - Prorated / Supply and Demand - 10% Decrease]]-EntryPrices[[#This Row],[Base Model]:[Base Model]])/EntryPrices[[#This Row],[Base Model]:[Base Model]]</f>
        <v>0.29921259842519699</v>
      </c>
      <c r="L10" s="6">
        <f>(EntryPrices[[#This Row],[Supply and Demand / Revenue / Capacity Values - 10% Increase]]-EntryPrices[[#This Row],[Base Model]:[Base Model]])/EntryPrices[[#This Row],[Base Model]:[Base Model]]</f>
        <v>-9.4488188976377938E-2</v>
      </c>
      <c r="M10" s="6">
        <f>(EntryPrices[[#This Row],[Supply and Demand / Revenue / Capacity Values - 10% Decrease]]-EntryPrices[[#This Row],[Base Model]:[Base Model]])/EntryPrices[[#This Row],[Base Model]:[Base Model]]</f>
        <v>5.5118110236220548E-2</v>
      </c>
    </row>
    <row r="11" spans="1:13" x14ac:dyDescent="0.2">
      <c r="A11" t="s">
        <v>244</v>
      </c>
      <c r="B11" s="6">
        <v>0</v>
      </c>
      <c r="C11" s="6">
        <f>(EntryPrices[[#This Row],[Merit Order - Prorated]]-EntryPrices[[#This Row],[Base Model]:[Base Model]])/EntryPrices[[#This Row],[Base Model]:[Base Model]]</f>
        <v>3.9473684210526319</v>
      </c>
      <c r="D11" s="6">
        <f>(EntryPrices[[#This Row],[Supply and Demand - 10% Increase]]-EntryPrices[[#This Row],[Base Model]:[Base Model]])/EntryPrices[[#This Row],[Base Model]:[Base Model]]</f>
        <v>0.10526315789473678</v>
      </c>
      <c r="E11" s="6">
        <f>(EntryPrices[[#This Row],[Supply and Demand - 10% Decrease]]-EntryPrices[[#This Row],[Base Model]:[Base Model]])/EntryPrices[[#This Row],[Base Model]:[Base Model]]</f>
        <v>0.63157894736842102</v>
      </c>
      <c r="F11" s="6">
        <f>(EntryPrices[[#This Row],[Revenues - 10% Increase]]-EntryPrices[[#This Row],[Base Model]:[Base Model]])/EntryPrices[[#This Row],[Base Model]:[Base Model]]</f>
        <v>0</v>
      </c>
      <c r="G11" s="6">
        <f>(EntryPrices[[#This Row],[Revenues - 10% Decrease]]-EntryPrices[[#This Row],[Base Model]:[Base Model]])/EntryPrices[[#This Row],[Base Model]:[Base Model]]</f>
        <v>0</v>
      </c>
      <c r="H11" s="6">
        <f>(EntryPrices[[#This Row],[Capacity Values - 10% Increase]]-EntryPrices[[#This Row],[Base Model]:[Base Model]])/EntryPrices[[#This Row],[Base Model]:[Base Model]]</f>
        <v>0.31578947368421056</v>
      </c>
      <c r="I11" s="6">
        <f>(EntryPrices[[#This Row],[Capacity Values - 10% Decrease]]-EntryPrices[[#This Row],[Base Model]:[Base Model]])/EntryPrices[[#This Row],[Base Model]:[Base Model]]</f>
        <v>-0.52631578947368418</v>
      </c>
      <c r="J11" s="6">
        <f>(EntryPrices[[#This Row],[Merit Order - Prorated / Supply and Demand - 10% Increase]]-EntryPrices[[#This Row],[Base Model]:[Base Model]])/EntryPrices[[#This Row],[Base Model]:[Base Model]]</f>
        <v>3.9473684210526319</v>
      </c>
      <c r="K11" s="6">
        <f>(EntryPrices[[#This Row],[Merit Order - Prorated / Supply and Demand - 10% Decrease]]-EntryPrices[[#This Row],[Base Model]:[Base Model]])/EntryPrices[[#This Row],[Base Model]:[Base Model]]</f>
        <v>4.1052631578947372</v>
      </c>
      <c r="L11" s="6">
        <f>(EntryPrices[[#This Row],[Supply and Demand / Revenue / Capacity Values - 10% Increase]]-EntryPrices[[#This Row],[Base Model]:[Base Model]])/EntryPrices[[#This Row],[Base Model]:[Base Model]]</f>
        <v>0.10526315789473678</v>
      </c>
      <c r="M11" s="6">
        <f>(EntryPrices[[#This Row],[Supply and Demand / Revenue / Capacity Values - 10% Decrease]]-EntryPrices[[#This Row],[Base Model]:[Base Model]])/EntryPrices[[#This Row],[Base Model]:[Base Model]]</f>
        <v>0.63157894736842102</v>
      </c>
    </row>
    <row r="12" spans="1:13" x14ac:dyDescent="0.2">
      <c r="A12" t="s">
        <v>91</v>
      </c>
      <c r="B12" s="6">
        <v>0</v>
      </c>
      <c r="C12" s="6">
        <f>(EntryPrices[[#This Row],[Merit Order - Prorated]]-EntryPrices[[#This Row],[Base Model]:[Base Model]])/EntryPrices[[#This Row],[Base Model]:[Base Model]]</f>
        <v>-7.6923076923076941E-2</v>
      </c>
      <c r="D12" s="6">
        <f>(EntryPrices[[#This Row],[Supply and Demand - 10% Increase]]-EntryPrices[[#This Row],[Base Model]:[Base Model]])/EntryPrices[[#This Row],[Base Model]:[Base Model]]</f>
        <v>-0.12587412587412583</v>
      </c>
      <c r="E12" s="6">
        <f>(EntryPrices[[#This Row],[Supply and Demand - 10% Decrease]]-EntryPrices[[#This Row],[Base Model]:[Base Model]])/EntryPrices[[#This Row],[Base Model]:[Base Model]]</f>
        <v>-8.3916083916083892E-2</v>
      </c>
      <c r="F12" s="6">
        <f>(EntryPrices[[#This Row],[Revenues - 10% Increase]]-EntryPrices[[#This Row],[Base Model]:[Base Model]])/EntryPrices[[#This Row],[Base Model]:[Base Model]]</f>
        <v>0</v>
      </c>
      <c r="G12" s="6">
        <f>(EntryPrices[[#This Row],[Revenues - 10% Decrease]]-EntryPrices[[#This Row],[Base Model]:[Base Model]])/EntryPrices[[#This Row],[Base Model]:[Base Model]]</f>
        <v>0</v>
      </c>
      <c r="H12" s="6">
        <f>(EntryPrices[[#This Row],[Capacity Values - 10% Increase]]-EntryPrices[[#This Row],[Base Model]:[Base Model]])/EntryPrices[[#This Row],[Base Model]:[Base Model]]</f>
        <v>6.9930069930069505E-3</v>
      </c>
      <c r="I12" s="6">
        <f>(EntryPrices[[#This Row],[Capacity Values - 10% Decrease]]-EntryPrices[[#This Row],[Base Model]:[Base Model]])/EntryPrices[[#This Row],[Base Model]:[Base Model]]</f>
        <v>0</v>
      </c>
      <c r="J12" s="6">
        <f>(EntryPrices[[#This Row],[Merit Order - Prorated / Supply and Demand - 10% Increase]]-EntryPrices[[#This Row],[Base Model]:[Base Model]])/EntryPrices[[#This Row],[Base Model]:[Base Model]]</f>
        <v>-7.6923076923076941E-2</v>
      </c>
      <c r="K12" s="6">
        <f>(EntryPrices[[#This Row],[Merit Order - Prorated / Supply and Demand - 10% Decrease]]-EntryPrices[[#This Row],[Base Model]:[Base Model]])/EntryPrices[[#This Row],[Base Model]:[Base Model]]</f>
        <v>-4.8951048951049021E-2</v>
      </c>
      <c r="L12" s="6">
        <f>(EntryPrices[[#This Row],[Supply and Demand / Revenue / Capacity Values - 10% Increase]]-EntryPrices[[#This Row],[Base Model]:[Base Model]])/EntryPrices[[#This Row],[Base Model]:[Base Model]]</f>
        <v>-0.12587412587412583</v>
      </c>
      <c r="M12" s="6">
        <f>(EntryPrices[[#This Row],[Supply and Demand / Revenue / Capacity Values - 10% Decrease]]-EntryPrices[[#This Row],[Base Model]:[Base Model]])/EntryPrices[[#This Row],[Base Model]:[Base Model]]</f>
        <v>-0.11188811188811194</v>
      </c>
    </row>
    <row r="13" spans="1:13" x14ac:dyDescent="0.2">
      <c r="A13" t="s">
        <v>94</v>
      </c>
      <c r="B13" s="6">
        <v>0</v>
      </c>
      <c r="C13" s="6">
        <f>(EntryPrices[[#This Row],[Merit Order - Prorated]]-EntryPrices[[#This Row],[Base Model]:[Base Model]])/EntryPrices[[#This Row],[Base Model]:[Base Model]]</f>
        <v>-0.13138686131386856</v>
      </c>
      <c r="D13" s="6">
        <f>(EntryPrices[[#This Row],[Supply and Demand - 10% Increase]]-EntryPrices[[#This Row],[Base Model]:[Base Model]])/EntryPrices[[#This Row],[Base Model]:[Base Model]]</f>
        <v>-0.18248175182481755</v>
      </c>
      <c r="E13" s="6">
        <f>(EntryPrices[[#This Row],[Supply and Demand - 10% Decrease]]-EntryPrices[[#This Row],[Base Model]:[Base Model]])/EntryPrices[[#This Row],[Base Model]:[Base Model]]</f>
        <v>0.16788321167883211</v>
      </c>
      <c r="F13" s="6">
        <f>(EntryPrices[[#This Row],[Revenues - 10% Increase]]-EntryPrices[[#This Row],[Base Model]:[Base Model]])/EntryPrices[[#This Row],[Base Model]:[Base Model]]</f>
        <v>0</v>
      </c>
      <c r="G13" s="6">
        <f>(EntryPrices[[#This Row],[Revenues - 10% Decrease]]-EntryPrices[[#This Row],[Base Model]:[Base Model]])/EntryPrices[[#This Row],[Base Model]:[Base Model]]</f>
        <v>0</v>
      </c>
      <c r="H13" s="6">
        <f>(EntryPrices[[#This Row],[Capacity Values - 10% Increase]]-EntryPrices[[#This Row],[Base Model]:[Base Model]])/EntryPrices[[#This Row],[Base Model]:[Base Model]]</f>
        <v>0</v>
      </c>
      <c r="I13" s="6">
        <f>(EntryPrices[[#This Row],[Capacity Values - 10% Decrease]]-EntryPrices[[#This Row],[Base Model]:[Base Model]])/EntryPrices[[#This Row],[Base Model]:[Base Model]]</f>
        <v>0</v>
      </c>
      <c r="J13" s="6">
        <f>(EntryPrices[[#This Row],[Merit Order - Prorated / Supply and Demand - 10% Increase]]-EntryPrices[[#This Row],[Base Model]:[Base Model]])/EntryPrices[[#This Row],[Base Model]:[Base Model]]</f>
        <v>-0.13138686131386856</v>
      </c>
      <c r="K13" s="6">
        <f>(EntryPrices[[#This Row],[Merit Order - Prorated / Supply and Demand - 10% Decrease]]-EntryPrices[[#This Row],[Base Model]:[Base Model]])/EntryPrices[[#This Row],[Base Model]:[Base Model]]</f>
        <v>-0.10218978102189782</v>
      </c>
      <c r="L13" s="6">
        <f>(EntryPrices[[#This Row],[Supply and Demand / Revenue / Capacity Values - 10% Increase]]-EntryPrices[[#This Row],[Base Model]:[Base Model]])/EntryPrices[[#This Row],[Base Model]:[Base Model]]</f>
        <v>-0.18248175182481755</v>
      </c>
      <c r="M13" s="6">
        <f>(EntryPrices[[#This Row],[Supply and Demand / Revenue / Capacity Values - 10% Decrease]]-EntryPrices[[#This Row],[Base Model]:[Base Model]])/EntryPrices[[#This Row],[Base Model]:[Base Model]]</f>
        <v>0.16788321167883211</v>
      </c>
    </row>
    <row r="14" spans="1:13" x14ac:dyDescent="0.2">
      <c r="A14" t="s">
        <v>102</v>
      </c>
      <c r="B14" s="6">
        <v>0</v>
      </c>
      <c r="C14" s="6">
        <f>(EntryPrices[[#This Row],[Merit Order - Prorated]]-EntryPrices[[#This Row],[Base Model]:[Base Model]])/EntryPrices[[#This Row],[Base Model]:[Base Model]]</f>
        <v>-2.0833333333333211E-2</v>
      </c>
      <c r="D14" s="6">
        <f>(EntryPrices[[#This Row],[Supply and Demand - 10% Increase]]-EntryPrices[[#This Row],[Base Model]:[Base Model]])/EntryPrices[[#This Row],[Base Model]:[Base Model]]</f>
        <v>-0.37499999999999994</v>
      </c>
      <c r="E14" s="6">
        <f>(EntryPrices[[#This Row],[Supply and Demand - 10% Decrease]]-EntryPrices[[#This Row],[Base Model]:[Base Model]])/EntryPrices[[#This Row],[Base Model]:[Base Model]]</f>
        <v>0.14583333333333337</v>
      </c>
      <c r="F14" s="6">
        <f>(EntryPrices[[#This Row],[Revenues - 10% Increase]]-EntryPrices[[#This Row],[Base Model]:[Base Model]])/EntryPrices[[#This Row],[Base Model]:[Base Model]]</f>
        <v>0</v>
      </c>
      <c r="G14" s="6">
        <f>(EntryPrices[[#This Row],[Revenues - 10% Decrease]]-EntryPrices[[#This Row],[Base Model]:[Base Model]])/EntryPrices[[#This Row],[Base Model]:[Base Model]]</f>
        <v>0</v>
      </c>
      <c r="H14" s="6">
        <f>(EntryPrices[[#This Row],[Capacity Values - 10% Increase]]-EntryPrices[[#This Row],[Base Model]:[Base Model]])/EntryPrices[[#This Row],[Base Model]:[Base Model]]</f>
        <v>0</v>
      </c>
      <c r="I14" s="6">
        <f>(EntryPrices[[#This Row],[Capacity Values - 10% Decrease]]-EntryPrices[[#This Row],[Base Model]:[Base Model]])/EntryPrices[[#This Row],[Base Model]:[Base Model]]</f>
        <v>0</v>
      </c>
      <c r="J14" s="6">
        <f>(EntryPrices[[#This Row],[Merit Order - Prorated / Supply and Demand - 10% Increase]]-EntryPrices[[#This Row],[Base Model]:[Base Model]])/EntryPrices[[#This Row],[Base Model]:[Base Model]]</f>
        <v>-0.18749999999999997</v>
      </c>
      <c r="K14" s="6">
        <f>(EntryPrices[[#This Row],[Merit Order - Prorated / Supply and Demand - 10% Decrease]]-EntryPrices[[#This Row],[Base Model]:[Base Model]])/EntryPrices[[#This Row],[Base Model]:[Base Model]]</f>
        <v>0.31250000000000011</v>
      </c>
      <c r="L14" s="6">
        <f>(EntryPrices[[#This Row],[Supply and Demand / Revenue / Capacity Values - 10% Increase]]-EntryPrices[[#This Row],[Base Model]:[Base Model]])/EntryPrices[[#This Row],[Base Model]:[Base Model]]</f>
        <v>-0.37499999999999994</v>
      </c>
      <c r="M14" s="6">
        <f>(EntryPrices[[#This Row],[Supply and Demand / Revenue / Capacity Values - 10% Decrease]]-EntryPrices[[#This Row],[Base Model]:[Base Model]])/EntryPrices[[#This Row],[Base Model]:[Base Model]]</f>
        <v>0.14583333333333337</v>
      </c>
    </row>
    <row r="15" spans="1:13" x14ac:dyDescent="0.2">
      <c r="A15" t="s">
        <v>104</v>
      </c>
      <c r="B15" s="6">
        <v>0</v>
      </c>
      <c r="C15" s="6">
        <f>(EntryPrices[[#This Row],[Merit Order - Prorated]]-EntryPrices[[#This Row],[Base Model]:[Base Model]])/EntryPrices[[#This Row],[Base Model]:[Base Model]]</f>
        <v>0</v>
      </c>
      <c r="D15" s="6">
        <f>(EntryPrices[[#This Row],[Supply and Demand - 10% Increase]]-EntryPrices[[#This Row],[Base Model]:[Base Model]])/EntryPrices[[#This Row],[Base Model]:[Base Model]]</f>
        <v>0</v>
      </c>
      <c r="E15" s="6">
        <f>(EntryPrices[[#This Row],[Supply and Demand - 10% Decrease]]-EntryPrices[[#This Row],[Base Model]:[Base Model]])/EntryPrices[[#This Row],[Base Model]:[Base Model]]</f>
        <v>0</v>
      </c>
      <c r="F15" s="6">
        <f>(EntryPrices[[#This Row],[Revenues - 10% Increase]]-EntryPrices[[#This Row],[Base Model]:[Base Model]])/EntryPrices[[#This Row],[Base Model]:[Base Model]]</f>
        <v>0</v>
      </c>
      <c r="G15" s="6">
        <f>(EntryPrices[[#This Row],[Revenues - 10% Decrease]]-EntryPrices[[#This Row],[Base Model]:[Base Model]])/EntryPrices[[#This Row],[Base Model]:[Base Model]]</f>
        <v>0</v>
      </c>
      <c r="H15" s="6">
        <f>(EntryPrices[[#This Row],[Capacity Values - 10% Increase]]-EntryPrices[[#This Row],[Base Model]:[Base Model]])/EntryPrices[[#This Row],[Base Model]:[Base Model]]</f>
        <v>0</v>
      </c>
      <c r="I15" s="6">
        <f>(EntryPrices[[#This Row],[Capacity Values - 10% Decrease]]-EntryPrices[[#This Row],[Base Model]:[Base Model]])/EntryPrices[[#This Row],[Base Model]:[Base Model]]</f>
        <v>0</v>
      </c>
      <c r="J15" s="6">
        <f>(EntryPrices[[#This Row],[Merit Order - Prorated / Supply and Demand - 10% Increase]]-EntryPrices[[#This Row],[Base Model]:[Base Model]])/EntryPrices[[#This Row],[Base Model]:[Base Model]]</f>
        <v>0</v>
      </c>
      <c r="K15" s="6">
        <f>(EntryPrices[[#This Row],[Merit Order - Prorated / Supply and Demand - 10% Decrease]]-EntryPrices[[#This Row],[Base Model]:[Base Model]])/EntryPrices[[#This Row],[Base Model]:[Base Model]]</f>
        <v>0</v>
      </c>
      <c r="L15" s="6">
        <f>(EntryPrices[[#This Row],[Supply and Demand / Revenue / Capacity Values - 10% Increase]]-EntryPrices[[#This Row],[Base Model]:[Base Model]])/EntryPrices[[#This Row],[Base Model]:[Base Model]]</f>
        <v>0</v>
      </c>
      <c r="M15" s="6">
        <f>(EntryPrices[[#This Row],[Supply and Demand / Revenue / Capacity Values - 10% Decrease]]-EntryPrices[[#This Row],[Base Model]:[Base Model]])/EntryPrices[[#This Row],[Base Model]:[Base Model]]</f>
        <v>0</v>
      </c>
    </row>
    <row r="16" spans="1:13" x14ac:dyDescent="0.2">
      <c r="A16" t="s">
        <v>107</v>
      </c>
      <c r="B16" s="6">
        <v>0</v>
      </c>
      <c r="C16" s="6">
        <f>(EntryPrices[[#This Row],[Merit Order - Prorated]]-EntryPrices[[#This Row],[Base Model]:[Base Model]])/EntryPrices[[#This Row],[Base Model]:[Base Model]]</f>
        <v>-4.3859649122807057E-2</v>
      </c>
      <c r="D16" s="6">
        <f>(EntryPrices[[#This Row],[Supply and Demand - 10% Increase]]-EntryPrices[[#This Row],[Base Model]:[Base Model]])/EntryPrices[[#This Row],[Base Model]:[Base Model]]</f>
        <v>-2.6315789473684202E-2</v>
      </c>
      <c r="E16" s="6">
        <f>(EntryPrices[[#This Row],[Supply and Demand - 10% Decrease]]-EntryPrices[[#This Row],[Base Model]:[Base Model]])/EntryPrices[[#This Row],[Base Model]:[Base Model]]</f>
        <v>0.15789473684210523</v>
      </c>
      <c r="F16" s="6">
        <f>(EntryPrices[[#This Row],[Revenues - 10% Increase]]-EntryPrices[[#This Row],[Base Model]:[Base Model]])/EntryPrices[[#This Row],[Base Model]:[Base Model]]</f>
        <v>0</v>
      </c>
      <c r="G16" s="6">
        <f>(EntryPrices[[#This Row],[Revenues - 10% Decrease]]-EntryPrices[[#This Row],[Base Model]:[Base Model]])/EntryPrices[[#This Row],[Base Model]:[Base Model]]</f>
        <v>0</v>
      </c>
      <c r="H16" s="6">
        <f>(EntryPrices[[#This Row],[Capacity Values - 10% Increase]]-EntryPrices[[#This Row],[Base Model]:[Base Model]])/EntryPrices[[#This Row],[Base Model]:[Base Model]]</f>
        <v>8.771929824561351E-3</v>
      </c>
      <c r="I16" s="6">
        <f>(EntryPrices[[#This Row],[Capacity Values - 10% Decrease]]-EntryPrices[[#This Row],[Base Model]:[Base Model]])/EntryPrices[[#This Row],[Base Model]:[Base Model]]</f>
        <v>0</v>
      </c>
      <c r="J16" s="6">
        <f>(EntryPrices[[#This Row],[Merit Order - Prorated / Supply and Demand - 10% Increase]]-EntryPrices[[#This Row],[Base Model]:[Base Model]])/EntryPrices[[#This Row],[Base Model]:[Base Model]]</f>
        <v>-2.6315789473684202E-2</v>
      </c>
      <c r="K16" s="6">
        <f>(EntryPrices[[#This Row],[Merit Order - Prorated / Supply and Demand - 10% Decrease]]-EntryPrices[[#This Row],[Base Model]:[Base Model]])/EntryPrices[[#This Row],[Base Model]:[Base Model]]</f>
        <v>0.11403508771929816</v>
      </c>
      <c r="L16" s="6">
        <f>(EntryPrices[[#This Row],[Supply and Demand / Revenue / Capacity Values - 10% Increase]]-EntryPrices[[#This Row],[Base Model]:[Base Model]])/EntryPrices[[#This Row],[Base Model]:[Base Model]]</f>
        <v>-2.6315789473684202E-2</v>
      </c>
      <c r="M16" s="6">
        <f>(EntryPrices[[#This Row],[Supply and Demand / Revenue / Capacity Values - 10% Decrease]]-EntryPrices[[#This Row],[Base Model]:[Base Model]])/EntryPrices[[#This Row],[Base Model]:[Base Model]]</f>
        <v>0.15789473684210523</v>
      </c>
    </row>
    <row r="17" spans="1:13" x14ac:dyDescent="0.2">
      <c r="A17" t="s">
        <v>109</v>
      </c>
      <c r="B17" s="6">
        <v>0</v>
      </c>
      <c r="C17" s="6">
        <f>(EntryPrices[[#This Row],[Merit Order - Prorated]]-EntryPrices[[#This Row],[Base Model]:[Base Model]])/EntryPrices[[#This Row],[Base Model]:[Base Model]]</f>
        <v>0</v>
      </c>
      <c r="D17" s="6">
        <f>(EntryPrices[[#This Row],[Supply and Demand - 10% Increase]]-EntryPrices[[#This Row],[Base Model]:[Base Model]])/EntryPrices[[#This Row],[Base Model]:[Base Model]]</f>
        <v>0</v>
      </c>
      <c r="E17" s="6">
        <f>(EntryPrices[[#This Row],[Supply and Demand - 10% Decrease]]-EntryPrices[[#This Row],[Base Model]:[Base Model]])/EntryPrices[[#This Row],[Base Model]:[Base Model]]</f>
        <v>0</v>
      </c>
      <c r="F17" s="6">
        <f>(EntryPrices[[#This Row],[Revenues - 10% Increase]]-EntryPrices[[#This Row],[Base Model]:[Base Model]])/EntryPrices[[#This Row],[Base Model]:[Base Model]]</f>
        <v>0</v>
      </c>
      <c r="G17" s="6">
        <f>(EntryPrices[[#This Row],[Revenues - 10% Decrease]]-EntryPrices[[#This Row],[Base Model]:[Base Model]])/EntryPrices[[#This Row],[Base Model]:[Base Model]]</f>
        <v>0</v>
      </c>
      <c r="H17" s="6">
        <f>(EntryPrices[[#This Row],[Capacity Values - 10% Increase]]-EntryPrices[[#This Row],[Base Model]:[Base Model]])/EntryPrices[[#This Row],[Base Model]:[Base Model]]</f>
        <v>0</v>
      </c>
      <c r="I17" s="6">
        <f>(EntryPrices[[#This Row],[Capacity Values - 10% Decrease]]-EntryPrices[[#This Row],[Base Model]:[Base Model]])/EntryPrices[[#This Row],[Base Model]:[Base Model]]</f>
        <v>0</v>
      </c>
      <c r="J17" s="6">
        <f>(EntryPrices[[#This Row],[Merit Order - Prorated / Supply and Demand - 10% Increase]]-EntryPrices[[#This Row],[Base Model]:[Base Model]])/EntryPrices[[#This Row],[Base Model]:[Base Model]]</f>
        <v>0</v>
      </c>
      <c r="K17" s="6">
        <f>(EntryPrices[[#This Row],[Merit Order - Prorated / Supply and Demand - 10% Decrease]]-EntryPrices[[#This Row],[Base Model]:[Base Model]])/EntryPrices[[#This Row],[Base Model]:[Base Model]]</f>
        <v>0</v>
      </c>
      <c r="L17" s="6">
        <f>(EntryPrices[[#This Row],[Supply and Demand / Revenue / Capacity Values - 10% Increase]]-EntryPrices[[#This Row],[Base Model]:[Base Model]])/EntryPrices[[#This Row],[Base Model]:[Base Model]]</f>
        <v>0</v>
      </c>
      <c r="M17" s="6">
        <f>(EntryPrices[[#This Row],[Supply and Demand / Revenue / Capacity Values - 10% Decrease]]-EntryPrices[[#This Row],[Base Model]:[Base Model]])/EntryPrices[[#This Row],[Base Model]:[Base Model]]</f>
        <v>0</v>
      </c>
    </row>
    <row r="18" spans="1:13" x14ac:dyDescent="0.2">
      <c r="A18" t="s">
        <v>245</v>
      </c>
      <c r="B18" s="6">
        <v>0</v>
      </c>
      <c r="C18" s="6">
        <f>(EntryPrices[[#This Row],[Merit Order - Prorated]]-EntryPrices[[#This Row],[Base Model]:[Base Model]])/EntryPrices[[#This Row],[Base Model]:[Base Model]]</f>
        <v>-0.63636363636363646</v>
      </c>
      <c r="D18" s="6">
        <f>(EntryPrices[[#This Row],[Supply and Demand - 10% Increase]]-EntryPrices[[#This Row],[Base Model]:[Base Model]])/EntryPrices[[#This Row],[Base Model]:[Base Model]]</f>
        <v>-0.98863636363636376</v>
      </c>
      <c r="E18" s="6">
        <f>(EntryPrices[[#This Row],[Supply and Demand - 10% Decrease]]-EntryPrices[[#This Row],[Base Model]:[Base Model]])/EntryPrices[[#This Row],[Base Model]:[Base Model]]</f>
        <v>0.42045454545454547</v>
      </c>
      <c r="F18" s="6">
        <f>(EntryPrices[[#This Row],[Revenues - 10% Increase]]-EntryPrices[[#This Row],[Base Model]:[Base Model]])/EntryPrices[[#This Row],[Base Model]:[Base Model]]</f>
        <v>0</v>
      </c>
      <c r="G18" s="6">
        <f>(EntryPrices[[#This Row],[Revenues - 10% Decrease]]-EntryPrices[[#This Row],[Base Model]:[Base Model]])/EntryPrices[[#This Row],[Base Model]:[Base Model]]</f>
        <v>0</v>
      </c>
      <c r="H18" s="6">
        <f>(EntryPrices[[#This Row],[Capacity Values - 10% Increase]]-EntryPrices[[#This Row],[Base Model]:[Base Model]])/EntryPrices[[#This Row],[Base Model]:[Base Model]]</f>
        <v>4.5454545454545373E-2</v>
      </c>
      <c r="I18" s="6">
        <f>(EntryPrices[[#This Row],[Capacity Values - 10% Decrease]]-EntryPrices[[#This Row],[Base Model]:[Base Model]])/EntryPrices[[#This Row],[Base Model]:[Base Model]]</f>
        <v>-0.80681818181818177</v>
      </c>
      <c r="J18" s="6">
        <f>(EntryPrices[[#This Row],[Merit Order - Prorated / Supply and Demand - 10% Increase]]-EntryPrices[[#This Row],[Base Model]:[Base Model]])/EntryPrices[[#This Row],[Base Model]:[Base Model]]</f>
        <v>-0.63636363636363646</v>
      </c>
      <c r="K18" s="6">
        <f>(EntryPrices[[#This Row],[Merit Order - Prorated / Supply and Demand - 10% Decrease]]-EntryPrices[[#This Row],[Base Model]:[Base Model]])/EntryPrices[[#This Row],[Base Model]:[Base Model]]</f>
        <v>0.35227272727272729</v>
      </c>
      <c r="L18" s="6">
        <f>(EntryPrices[[#This Row],[Supply and Demand / Revenue / Capacity Values - 10% Increase]]-EntryPrices[[#This Row],[Base Model]:[Base Model]])/EntryPrices[[#This Row],[Base Model]:[Base Model]]</f>
        <v>-0.20454545454545459</v>
      </c>
      <c r="M18" s="6">
        <f>(EntryPrices[[#This Row],[Supply and Demand / Revenue / Capacity Values - 10% Decrease]]-EntryPrices[[#This Row],[Base Model]:[Base Model]])/EntryPrices[[#This Row],[Base Model]:[Base Model]]</f>
        <v>0.22727272727272727</v>
      </c>
    </row>
    <row r="19" spans="1:13" x14ac:dyDescent="0.2">
      <c r="A19" t="s">
        <v>246</v>
      </c>
      <c r="B19" s="6">
        <v>0</v>
      </c>
      <c r="C19" s="6">
        <f>(EntryPrices[[#This Row],[Merit Order - Prorated]]-EntryPrices[[#This Row],[Base Model]:[Base Model]])/EntryPrices[[#This Row],[Base Model]:[Base Model]]</f>
        <v>7.6555023923445015E-2</v>
      </c>
      <c r="D19" s="6">
        <f>(EntryPrices[[#This Row],[Supply and Demand - 10% Increase]]-EntryPrices[[#This Row],[Base Model]:[Base Model]])/EntryPrices[[#This Row],[Base Model]:[Base Model]]</f>
        <v>-6.2200956937799007E-2</v>
      </c>
      <c r="E19" s="6">
        <f>(EntryPrices[[#This Row],[Supply and Demand - 10% Decrease]]-EntryPrices[[#This Row],[Base Model]:[Base Model]])/EntryPrices[[#This Row],[Base Model]:[Base Model]]</f>
        <v>0.13397129186602874</v>
      </c>
      <c r="F19" s="6">
        <f>(EntryPrices[[#This Row],[Revenues - 10% Increase]]-EntryPrices[[#This Row],[Base Model]:[Base Model]])/EntryPrices[[#This Row],[Base Model]:[Base Model]]</f>
        <v>0</v>
      </c>
      <c r="G19" s="6">
        <f>(EntryPrices[[#This Row],[Revenues - 10% Decrease]]-EntryPrices[[#This Row],[Base Model]:[Base Model]])/EntryPrices[[#This Row],[Base Model]:[Base Model]]</f>
        <v>0</v>
      </c>
      <c r="H19" s="6">
        <f>(EntryPrices[[#This Row],[Capacity Values - 10% Increase]]-EntryPrices[[#This Row],[Base Model]:[Base Model]])/EntryPrices[[#This Row],[Base Model]:[Base Model]]</f>
        <v>0.12440191387559817</v>
      </c>
      <c r="I19" s="6">
        <f>(EntryPrices[[#This Row],[Capacity Values - 10% Decrease]]-EntryPrices[[#This Row],[Base Model]:[Base Model]])/EntryPrices[[#This Row],[Base Model]:[Base Model]]</f>
        <v>-2.3923444976076413E-2</v>
      </c>
      <c r="J19" s="6">
        <f>(EntryPrices[[#This Row],[Merit Order - Prorated / Supply and Demand - 10% Increase]]-EntryPrices[[#This Row],[Base Model]:[Base Model]])/EntryPrices[[#This Row],[Base Model]:[Base Model]]</f>
        <v>4.7846889952153158E-2</v>
      </c>
      <c r="K19" s="6">
        <f>(EntryPrices[[#This Row],[Merit Order - Prorated / Supply and Demand - 10% Decrease]]-EntryPrices[[#This Row],[Base Model]:[Base Model]])/EntryPrices[[#This Row],[Base Model]:[Base Model]]</f>
        <v>0.29665071770334933</v>
      </c>
      <c r="L19" s="6">
        <f>(EntryPrices[[#This Row],[Supply and Demand / Revenue / Capacity Values - 10% Increase]]-EntryPrices[[#This Row],[Base Model]:[Base Model]])/EntryPrices[[#This Row],[Base Model]:[Base Model]]</f>
        <v>-9.5693779904305644E-3</v>
      </c>
      <c r="M19" s="6">
        <f>(EntryPrices[[#This Row],[Supply and Demand / Revenue / Capacity Values - 10% Decrease]]-EntryPrices[[#This Row],[Base Model]:[Base Model]])/EntryPrices[[#This Row],[Base Model]:[Base Model]]</f>
        <v>0.13397129186602874</v>
      </c>
    </row>
    <row r="20" spans="1:13" x14ac:dyDescent="0.2">
      <c r="A20" t="s">
        <v>152</v>
      </c>
      <c r="B20" s="6">
        <v>0</v>
      </c>
      <c r="C20" s="6">
        <f>(EntryPrices[[#This Row],[Merit Order - Prorated]]-EntryPrices[[#This Row],[Base Model]:[Base Model]])/EntryPrices[[#This Row],[Base Model]:[Base Model]]</f>
        <v>0</v>
      </c>
      <c r="D20" s="6">
        <f>(EntryPrices[[#This Row],[Supply and Demand - 10% Increase]]-EntryPrices[[#This Row],[Base Model]:[Base Model]])/EntryPrices[[#This Row],[Base Model]:[Base Model]]</f>
        <v>0</v>
      </c>
      <c r="E20" s="6">
        <f>(EntryPrices[[#This Row],[Supply and Demand - 10% Decrease]]-EntryPrices[[#This Row],[Base Model]:[Base Model]])/EntryPrices[[#This Row],[Base Model]:[Base Model]]</f>
        <v>0</v>
      </c>
      <c r="F20" s="6">
        <f>(EntryPrices[[#This Row],[Revenues - 10% Increase]]-EntryPrices[[#This Row],[Base Model]:[Base Model]])/EntryPrices[[#This Row],[Base Model]:[Base Model]]</f>
        <v>0</v>
      </c>
      <c r="G20" s="6">
        <f>(EntryPrices[[#This Row],[Revenues - 10% Decrease]]-EntryPrices[[#This Row],[Base Model]:[Base Model]])/EntryPrices[[#This Row],[Base Model]:[Base Model]]</f>
        <v>0</v>
      </c>
      <c r="H20" s="6">
        <f>(EntryPrices[[#This Row],[Capacity Values - 10% Increase]]-EntryPrices[[#This Row],[Base Model]:[Base Model]])/EntryPrices[[#This Row],[Base Model]:[Base Model]]</f>
        <v>0</v>
      </c>
      <c r="I20" s="6">
        <f>(EntryPrices[[#This Row],[Capacity Values - 10% Decrease]]-EntryPrices[[#This Row],[Base Model]:[Base Model]])/EntryPrices[[#This Row],[Base Model]:[Base Model]]</f>
        <v>0</v>
      </c>
      <c r="J20" s="6">
        <f>(EntryPrices[[#This Row],[Merit Order - Prorated / Supply and Demand - 10% Increase]]-EntryPrices[[#This Row],[Base Model]:[Base Model]])/EntryPrices[[#This Row],[Base Model]:[Base Model]]</f>
        <v>0</v>
      </c>
      <c r="K20" s="6">
        <f>(EntryPrices[[#This Row],[Merit Order - Prorated / Supply and Demand - 10% Decrease]]-EntryPrices[[#This Row],[Base Model]:[Base Model]])/EntryPrices[[#This Row],[Base Model]:[Base Model]]</f>
        <v>5.9999999999999991</v>
      </c>
      <c r="L20" s="6">
        <f>(EntryPrices[[#This Row],[Supply and Demand / Revenue / Capacity Values - 10% Increase]]-EntryPrices[[#This Row],[Base Model]:[Base Model]])/EntryPrices[[#This Row],[Base Model]:[Base Model]]</f>
        <v>0</v>
      </c>
      <c r="M20" s="6">
        <f>(EntryPrices[[#This Row],[Supply and Demand / Revenue / Capacity Values - 10% Decrease]]-EntryPrices[[#This Row],[Base Model]:[Base Model]])/EntryPrices[[#This Row],[Base Model]:[Base Model]]</f>
        <v>0</v>
      </c>
    </row>
    <row r="21" spans="1:13" x14ac:dyDescent="0.2">
      <c r="A21" t="s">
        <v>247</v>
      </c>
      <c r="B21" s="6">
        <v>0</v>
      </c>
      <c r="C21" s="6">
        <f>(EntryPrices[[#This Row],[Merit Order - Prorated]]-EntryPrices[[#This Row],[Base Model]:[Base Model]])/EntryPrices[[#This Row],[Base Model]:[Base Model]]</f>
        <v>8.9686098654708446E-2</v>
      </c>
      <c r="D21" s="6">
        <f>(EntryPrices[[#This Row],[Supply and Demand - 10% Increase]]-EntryPrices[[#This Row],[Base Model]:[Base Model]])/EntryPrices[[#This Row],[Base Model]:[Base Model]]</f>
        <v>-6.2780269058296048E-2</v>
      </c>
      <c r="E21" s="6">
        <f>(EntryPrices[[#This Row],[Supply and Demand - 10% Decrease]]-EntryPrices[[#This Row],[Base Model]:[Base Model]])/EntryPrices[[#This Row],[Base Model]:[Base Model]]</f>
        <v>6.5022421524663671E-2</v>
      </c>
      <c r="F21" s="6">
        <f>(EntryPrices[[#This Row],[Revenues - 10% Increase]]-EntryPrices[[#This Row],[Base Model]:[Base Model]])/EntryPrices[[#This Row],[Base Model]:[Base Model]]</f>
        <v>0</v>
      </c>
      <c r="G21" s="6">
        <f>(EntryPrices[[#This Row],[Revenues - 10% Decrease]]-EntryPrices[[#This Row],[Base Model]:[Base Model]])/EntryPrices[[#This Row],[Base Model]:[Base Model]]</f>
        <v>0</v>
      </c>
      <c r="H21" s="6">
        <f>(EntryPrices[[#This Row],[Capacity Values - 10% Increase]]-EntryPrices[[#This Row],[Base Model]:[Base Model]])/EntryPrices[[#This Row],[Base Model]:[Base Model]]</f>
        <v>3.3632286995515723E-2</v>
      </c>
      <c r="I21" s="6">
        <f>(EntryPrices[[#This Row],[Capacity Values - 10% Decrease]]-EntryPrices[[#This Row],[Base Model]:[Base Model]])/EntryPrices[[#This Row],[Base Model]:[Base Model]]</f>
        <v>-6.9506726457399068E-2</v>
      </c>
      <c r="J21" s="6">
        <f>(EntryPrices[[#This Row],[Merit Order - Prorated / Supply and Demand - 10% Increase]]-EntryPrices[[#This Row],[Base Model]:[Base Model]])/EntryPrices[[#This Row],[Base Model]:[Base Model]]</f>
        <v>6.0538116591928273E-2</v>
      </c>
      <c r="K21" s="6">
        <f>(EntryPrices[[#This Row],[Merit Order - Prorated / Supply and Demand - 10% Decrease]]-EntryPrices[[#This Row],[Base Model]:[Base Model]])/EntryPrices[[#This Row],[Base Model]:[Base Model]]</f>
        <v>0.13452914798206275</v>
      </c>
      <c r="L21" s="6">
        <f>(EntryPrices[[#This Row],[Supply and Demand / Revenue / Capacity Values - 10% Increase]]-EntryPrices[[#This Row],[Base Model]:[Base Model]])/EntryPrices[[#This Row],[Base Model]:[Base Model]]</f>
        <v>-1.1210762331838575E-2</v>
      </c>
      <c r="M21" s="6">
        <f>(EntryPrices[[#This Row],[Supply and Demand / Revenue / Capacity Values - 10% Decrease]]-EntryPrices[[#This Row],[Base Model]:[Base Model]])/EntryPrices[[#This Row],[Base Model]:[Base Model]]</f>
        <v>3.3632286995515723E-2</v>
      </c>
    </row>
    <row r="22" spans="1:13" x14ac:dyDescent="0.2">
      <c r="A22" t="s">
        <v>248</v>
      </c>
      <c r="B22" s="6">
        <v>0</v>
      </c>
      <c r="C22" s="6">
        <f>(EntryPrices[[#This Row],[Merit Order - Prorated]]-EntryPrices[[#This Row],[Base Model]:[Base Model]])/EntryPrices[[#This Row],[Base Model]:[Base Model]]</f>
        <v>-0.13265306122448969</v>
      </c>
      <c r="D22" s="6">
        <f>(EntryPrices[[#This Row],[Supply and Demand - 10% Increase]]-EntryPrices[[#This Row],[Base Model]:[Base Model]])/EntryPrices[[#This Row],[Base Model]:[Base Model]]</f>
        <v>-0.10204081632653053</v>
      </c>
      <c r="E22" s="6">
        <f>(EntryPrices[[#This Row],[Supply and Demand - 10% Decrease]]-EntryPrices[[#This Row],[Base Model]:[Base Model]])/EntryPrices[[#This Row],[Base Model]:[Base Model]]</f>
        <v>0.24489795918367357</v>
      </c>
      <c r="F22" s="6">
        <f>(EntryPrices[[#This Row],[Revenues - 10% Increase]]-EntryPrices[[#This Row],[Base Model]:[Base Model]])/EntryPrices[[#This Row],[Base Model]:[Base Model]]</f>
        <v>0</v>
      </c>
      <c r="G22" s="6">
        <f>(EntryPrices[[#This Row],[Revenues - 10% Decrease]]-EntryPrices[[#This Row],[Base Model]:[Base Model]])/EntryPrices[[#This Row],[Base Model]:[Base Model]]</f>
        <v>0</v>
      </c>
      <c r="H22" s="6">
        <f>(EntryPrices[[#This Row],[Capacity Values - 10% Increase]]-EntryPrices[[#This Row],[Base Model]:[Base Model]])/EntryPrices[[#This Row],[Base Model]:[Base Model]]</f>
        <v>2.0408163265306176E-2</v>
      </c>
      <c r="I22" s="6">
        <f>(EntryPrices[[#This Row],[Capacity Values - 10% Decrease]]-EntryPrices[[#This Row],[Base Model]:[Base Model]])/EntryPrices[[#This Row],[Base Model]:[Base Model]]</f>
        <v>0</v>
      </c>
      <c r="J22" s="6">
        <f>(EntryPrices[[#This Row],[Merit Order - Prorated / Supply and Demand - 10% Increase]]-EntryPrices[[#This Row],[Base Model]:[Base Model]])/EntryPrices[[#This Row],[Base Model]:[Base Model]]</f>
        <v>-0.13265306122448969</v>
      </c>
      <c r="K22" s="6">
        <f>(EntryPrices[[#This Row],[Merit Order - Prorated / Supply and Demand - 10% Decrease]]-EntryPrices[[#This Row],[Base Model]:[Base Model]])/EntryPrices[[#This Row],[Base Model]:[Base Model]]</f>
        <v>-1.0204081632653E-2</v>
      </c>
      <c r="L22" s="6">
        <f>(EntryPrices[[#This Row],[Supply and Demand / Revenue / Capacity Values - 10% Increase]]-EntryPrices[[#This Row],[Base Model]:[Base Model]])/EntryPrices[[#This Row],[Base Model]:[Base Model]]</f>
        <v>-0.10204081632653053</v>
      </c>
      <c r="M22" s="6">
        <f>(EntryPrices[[#This Row],[Supply and Demand / Revenue / Capacity Values - 10% Decrease]]-EntryPrices[[#This Row],[Base Model]:[Base Model]])/EntryPrices[[#This Row],[Base Model]:[Base Model]]</f>
        <v>0.20408163265306123</v>
      </c>
    </row>
    <row r="23" spans="1:13" x14ac:dyDescent="0.2">
      <c r="A23" t="s">
        <v>249</v>
      </c>
      <c r="B23" s="6">
        <v>0</v>
      </c>
      <c r="C23" s="6">
        <f>(EntryPrices[[#This Row],[Merit Order - Prorated]]-EntryPrices[[#This Row],[Base Model]:[Base Model]])/EntryPrices[[#This Row],[Base Model]:[Base Model]]</f>
        <v>0.20769230769230765</v>
      </c>
      <c r="D23" s="6">
        <f>(EntryPrices[[#This Row],[Supply and Demand - 10% Increase]]-EntryPrices[[#This Row],[Base Model]:[Base Model]])/EntryPrices[[#This Row],[Base Model]:[Base Model]]</f>
        <v>-0.15384615384615385</v>
      </c>
      <c r="E23" s="6">
        <f>(EntryPrices[[#This Row],[Supply and Demand - 10% Decrease]]-EntryPrices[[#This Row],[Base Model]:[Base Model]])/EntryPrices[[#This Row],[Base Model]:[Base Model]]</f>
        <v>8.4615384615384648E-2</v>
      </c>
      <c r="F23" s="6">
        <f>(EntryPrices[[#This Row],[Revenues - 10% Increase]]-EntryPrices[[#This Row],[Base Model]:[Base Model]])/EntryPrices[[#This Row],[Base Model]:[Base Model]]</f>
        <v>0</v>
      </c>
      <c r="G23" s="6">
        <f>(EntryPrices[[#This Row],[Revenues - 10% Decrease]]-EntryPrices[[#This Row],[Base Model]:[Base Model]])/EntryPrices[[#This Row],[Base Model]:[Base Model]]</f>
        <v>0</v>
      </c>
      <c r="H23" s="6">
        <f>(EntryPrices[[#This Row],[Capacity Values - 10% Increase]]-EntryPrices[[#This Row],[Base Model]:[Base Model]])/EntryPrices[[#This Row],[Base Model]:[Base Model]]</f>
        <v>0</v>
      </c>
      <c r="I23" s="6">
        <f>(EntryPrices[[#This Row],[Capacity Values - 10% Decrease]]-EntryPrices[[#This Row],[Base Model]:[Base Model]])/EntryPrices[[#This Row],[Base Model]:[Base Model]]</f>
        <v>0</v>
      </c>
      <c r="J23" s="6">
        <f>(EntryPrices[[#This Row],[Merit Order - Prorated / Supply and Demand - 10% Increase]]-EntryPrices[[#This Row],[Base Model]:[Base Model]])/EntryPrices[[#This Row],[Base Model]:[Base Model]]</f>
        <v>7.6923076923077795E-3</v>
      </c>
      <c r="K23" s="6">
        <f>(EntryPrices[[#This Row],[Merit Order - Prorated / Supply and Demand - 10% Decrease]]-EntryPrices[[#This Row],[Base Model]:[Base Model]])/EntryPrices[[#This Row],[Base Model]:[Base Model]]</f>
        <v>0.27692307692307699</v>
      </c>
      <c r="L23" s="6">
        <f>(EntryPrices[[#This Row],[Supply and Demand / Revenue / Capacity Values - 10% Increase]]-EntryPrices[[#This Row],[Base Model]:[Base Model]])/EntryPrices[[#This Row],[Base Model]:[Base Model]]</f>
        <v>-7.6923076923076858E-2</v>
      </c>
      <c r="M23" s="6">
        <f>(EntryPrices[[#This Row],[Supply and Demand / Revenue / Capacity Values - 10% Decrease]]-EntryPrices[[#This Row],[Base Model]:[Base Model]])/EntryPrices[[#This Row],[Base Model]:[Base Model]]</f>
        <v>7.6923076923076997E-2</v>
      </c>
    </row>
    <row r="24" spans="1:13" x14ac:dyDescent="0.2">
      <c r="A24" t="s">
        <v>250</v>
      </c>
      <c r="B24" s="6">
        <v>0</v>
      </c>
      <c r="C24" s="6">
        <f>(EntryPrices[[#This Row],[Merit Order - Prorated]]-EntryPrices[[#This Row],[Base Model]:[Base Model]])/EntryPrices[[#This Row],[Base Model]:[Base Model]]</f>
        <v>0</v>
      </c>
      <c r="D24" s="6">
        <f>(EntryPrices[[#This Row],[Supply and Demand - 10% Increase]]-EntryPrices[[#This Row],[Base Model]:[Base Model]])/EntryPrices[[#This Row],[Base Model]:[Base Model]]</f>
        <v>0</v>
      </c>
      <c r="E24" s="6">
        <f>(EntryPrices[[#This Row],[Supply and Demand - 10% Decrease]]-EntryPrices[[#This Row],[Base Model]:[Base Model]])/EntryPrices[[#This Row],[Base Model]:[Base Model]]</f>
        <v>0</v>
      </c>
      <c r="F24" s="6">
        <f>(EntryPrices[[#This Row],[Revenues - 10% Increase]]-EntryPrices[[#This Row],[Base Model]:[Base Model]])/EntryPrices[[#This Row],[Base Model]:[Base Model]]</f>
        <v>0</v>
      </c>
      <c r="G24" s="6">
        <f>(EntryPrices[[#This Row],[Revenues - 10% Decrease]]-EntryPrices[[#This Row],[Base Model]:[Base Model]])/EntryPrices[[#This Row],[Base Model]:[Base Model]]</f>
        <v>0</v>
      </c>
      <c r="H24" s="6">
        <f>(EntryPrices[[#This Row],[Capacity Values - 10% Increase]]-EntryPrices[[#This Row],[Base Model]:[Base Model]])/EntryPrices[[#This Row],[Base Model]:[Base Model]]</f>
        <v>0</v>
      </c>
      <c r="I24" s="6">
        <f>(EntryPrices[[#This Row],[Capacity Values - 10% Decrease]]-EntryPrices[[#This Row],[Base Model]:[Base Model]])/EntryPrices[[#This Row],[Base Model]:[Base Model]]</f>
        <v>0</v>
      </c>
      <c r="J24" s="6">
        <f>(EntryPrices[[#This Row],[Merit Order - Prorated / Supply and Demand - 10% Increase]]-EntryPrices[[#This Row],[Base Model]:[Base Model]])/EntryPrices[[#This Row],[Base Model]:[Base Model]]</f>
        <v>0</v>
      </c>
      <c r="K24" s="6">
        <f>(EntryPrices[[#This Row],[Merit Order - Prorated / Supply and Demand - 10% Decrease]]-EntryPrices[[#This Row],[Base Model]:[Base Model]])/EntryPrices[[#This Row],[Base Model]:[Base Model]]</f>
        <v>0</v>
      </c>
      <c r="L24" s="6">
        <f>(EntryPrices[[#This Row],[Supply and Demand / Revenue / Capacity Values - 10% Increase]]-EntryPrices[[#This Row],[Base Model]:[Base Model]])/EntryPrices[[#This Row],[Base Model]:[Base Model]]</f>
        <v>0</v>
      </c>
      <c r="M24" s="6">
        <f>(EntryPrices[[#This Row],[Supply and Demand / Revenue / Capacity Values - 10% Decrease]]-EntryPrices[[#This Row],[Base Model]:[Base Model]])/EntryPrices[[#This Row],[Base Model]:[Base Model]]</f>
        <v>0</v>
      </c>
    </row>
    <row r="25" spans="1:13" x14ac:dyDescent="0.2">
      <c r="A25" t="s">
        <v>251</v>
      </c>
      <c r="B25" s="6">
        <v>0</v>
      </c>
      <c r="C25" s="6">
        <f>(EntryPrices[[#This Row],[Merit Order - Prorated]]-EntryPrices[[#This Row],[Base Model]:[Base Model]])/EntryPrices[[#This Row],[Base Model]:[Base Model]]</f>
        <v>-0.12857142857142853</v>
      </c>
      <c r="D25" s="6">
        <f>(EntryPrices[[#This Row],[Supply and Demand - 10% Increase]]-EntryPrices[[#This Row],[Base Model]:[Base Model]])/EntryPrices[[#This Row],[Base Model]:[Base Model]]</f>
        <v>-0.25714285714285717</v>
      </c>
      <c r="E25" s="6">
        <f>(EntryPrices[[#This Row],[Supply and Demand - 10% Decrease]]-EntryPrices[[#This Row],[Base Model]:[Base Model]])/EntryPrices[[#This Row],[Base Model]:[Base Model]]</f>
        <v>0.25714285714285717</v>
      </c>
      <c r="F25" s="6">
        <f>(EntryPrices[[#This Row],[Revenues - 10% Increase]]-EntryPrices[[#This Row],[Base Model]:[Base Model]])/EntryPrices[[#This Row],[Base Model]:[Base Model]]</f>
        <v>0</v>
      </c>
      <c r="G25" s="6">
        <f>(EntryPrices[[#This Row],[Revenues - 10% Decrease]]-EntryPrices[[#This Row],[Base Model]:[Base Model]])/EntryPrices[[#This Row],[Base Model]:[Base Model]]</f>
        <v>0</v>
      </c>
      <c r="H25" s="6">
        <f>(EntryPrices[[#This Row],[Capacity Values - 10% Increase]]-EntryPrices[[#This Row],[Base Model]:[Base Model]])/EntryPrices[[#This Row],[Base Model]:[Base Model]]</f>
        <v>0</v>
      </c>
      <c r="I25" s="6">
        <f>(EntryPrices[[#This Row],[Capacity Values - 10% Decrease]]-EntryPrices[[#This Row],[Base Model]:[Base Model]])/EntryPrices[[#This Row],[Base Model]:[Base Model]]</f>
        <v>0</v>
      </c>
      <c r="J25" s="6">
        <f>(EntryPrices[[#This Row],[Merit Order - Prorated / Supply and Demand - 10% Increase]]-EntryPrices[[#This Row],[Base Model]:[Base Model]])/EntryPrices[[#This Row],[Base Model]:[Base Model]]</f>
        <v>-0.12857142857142853</v>
      </c>
      <c r="K25" s="6">
        <f>(EntryPrices[[#This Row],[Merit Order - Prorated / Supply and Demand - 10% Decrease]]-EntryPrices[[#This Row],[Base Model]:[Base Model]])/EntryPrices[[#This Row],[Base Model]:[Base Model]]</f>
        <v>-0.98571428571428565</v>
      </c>
      <c r="L25" s="6">
        <f>(EntryPrices[[#This Row],[Supply and Demand / Revenue / Capacity Values - 10% Increase]]-EntryPrices[[#This Row],[Base Model]:[Base Model]])/EntryPrices[[#This Row],[Base Model]:[Base Model]]</f>
        <v>-0.25714285714285717</v>
      </c>
      <c r="M25" s="6">
        <f>(EntryPrices[[#This Row],[Supply and Demand / Revenue / Capacity Values - 10% Decrease]]-EntryPrices[[#This Row],[Base Model]:[Base Model]])/EntryPrices[[#This Row],[Base Model]:[Base Model]]</f>
        <v>0.25714285714285717</v>
      </c>
    </row>
    <row r="26" spans="1:13" x14ac:dyDescent="0.2">
      <c r="A26" t="s">
        <v>252</v>
      </c>
      <c r="B26" s="6">
        <v>0</v>
      </c>
      <c r="C26" s="6">
        <f>(EntryPrices[[#This Row],[Merit Order - Prorated]]-EntryPrices[[#This Row],[Base Model]:[Base Model]])/EntryPrices[[#This Row],[Base Model]:[Base Model]]</f>
        <v>-0.27027027027027029</v>
      </c>
      <c r="D26" s="6">
        <f>(EntryPrices[[#This Row],[Supply and Demand - 10% Increase]]-EntryPrices[[#This Row],[Base Model]:[Base Model]])/EntryPrices[[#This Row],[Base Model]:[Base Model]]</f>
        <v>-0.48648648648648651</v>
      </c>
      <c r="E26" s="6">
        <f>(EntryPrices[[#This Row],[Supply and Demand - 10% Decrease]]-EntryPrices[[#This Row],[Base Model]:[Base Model]])/EntryPrices[[#This Row],[Base Model]:[Base Model]]</f>
        <v>0.48648648648648635</v>
      </c>
      <c r="F26" s="6">
        <f>(EntryPrices[[#This Row],[Revenues - 10% Increase]]-EntryPrices[[#This Row],[Base Model]:[Base Model]])/EntryPrices[[#This Row],[Base Model]:[Base Model]]</f>
        <v>0</v>
      </c>
      <c r="G26" s="6">
        <f>(EntryPrices[[#This Row],[Revenues - 10% Decrease]]-EntryPrices[[#This Row],[Base Model]:[Base Model]])/EntryPrices[[#This Row],[Base Model]:[Base Model]]</f>
        <v>0</v>
      </c>
      <c r="H26" s="6">
        <f>(EntryPrices[[#This Row],[Capacity Values - 10% Increase]]-EntryPrices[[#This Row],[Base Model]:[Base Model]])/EntryPrices[[#This Row],[Base Model]:[Base Model]]</f>
        <v>0</v>
      </c>
      <c r="I26" s="6">
        <f>(EntryPrices[[#This Row],[Capacity Values - 10% Decrease]]-EntryPrices[[#This Row],[Base Model]:[Base Model]])/EntryPrices[[#This Row],[Base Model]:[Base Model]]</f>
        <v>0</v>
      </c>
      <c r="J26" s="6">
        <f>(EntryPrices[[#This Row],[Merit Order - Prorated / Supply and Demand - 10% Increase]]-EntryPrices[[#This Row],[Base Model]:[Base Model]])/EntryPrices[[#This Row],[Base Model]:[Base Model]]</f>
        <v>-0.27027027027027029</v>
      </c>
      <c r="K26" s="6">
        <f>(EntryPrices[[#This Row],[Merit Order - Prorated / Supply and Demand - 10% Decrease]]-EntryPrices[[#This Row],[Base Model]:[Base Model]])/EntryPrices[[#This Row],[Base Model]:[Base Model]]</f>
        <v>-0.97297297297297303</v>
      </c>
      <c r="L26" s="6">
        <f>(EntryPrices[[#This Row],[Supply and Demand / Revenue / Capacity Values - 10% Increase]]-EntryPrices[[#This Row],[Base Model]:[Base Model]])/EntryPrices[[#This Row],[Base Model]:[Base Model]]</f>
        <v>-0.48648648648648651</v>
      </c>
      <c r="M26" s="6">
        <f>(EntryPrices[[#This Row],[Supply and Demand / Revenue / Capacity Values - 10% Decrease]]-EntryPrices[[#This Row],[Base Model]:[Base Model]])/EntryPrices[[#This Row],[Base Model]:[Base Model]]</f>
        <v>0.48648648648648635</v>
      </c>
    </row>
    <row r="27" spans="1:13" x14ac:dyDescent="0.2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">
      <c r="C29" s="3"/>
    </row>
    <row r="30" spans="1:13" x14ac:dyDescent="0.2">
      <c r="C30" s="3"/>
    </row>
    <row r="31" spans="1:13" x14ac:dyDescent="0.2">
      <c r="C31" s="3"/>
    </row>
    <row r="32" spans="1:1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</sheetData>
  <conditionalFormatting sqref="B2:M2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7"/>
  <sheetViews>
    <sheetView tabSelected="1" zoomScale="85" zoomScaleNormal="85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D221" sqref="D221"/>
    </sheetView>
  </sheetViews>
  <sheetFormatPr baseColWidth="10" defaultColWidth="14.6640625" defaultRowHeight="15" x14ac:dyDescent="0.2"/>
  <cols>
    <col min="1" max="1" width="35.6640625" customWidth="1"/>
    <col min="3" max="13" width="14.6640625" customWidth="1"/>
  </cols>
  <sheetData>
    <row r="1" spans="1:13" s="1" customFormat="1" ht="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</v>
      </c>
      <c r="K1" s="2" t="s">
        <v>10</v>
      </c>
      <c r="L1" s="2" t="s">
        <v>9</v>
      </c>
      <c r="M1" s="2" t="s">
        <v>12</v>
      </c>
    </row>
    <row r="2" spans="1:13" x14ac:dyDescent="0.2">
      <c r="A2" t="s">
        <v>13</v>
      </c>
      <c r="B2" s="5">
        <v>1E-4</v>
      </c>
      <c r="C2" s="5">
        <v>1E-4</v>
      </c>
      <c r="D2" s="5">
        <v>1E-4</v>
      </c>
      <c r="E2" s="5">
        <v>1E-4</v>
      </c>
      <c r="F2" s="5">
        <v>1E-4</v>
      </c>
      <c r="G2" s="5">
        <v>1E-4</v>
      </c>
      <c r="H2" s="4">
        <v>1E-4</v>
      </c>
      <c r="I2" s="5">
        <v>1E-4</v>
      </c>
      <c r="J2" s="5">
        <v>1E-4</v>
      </c>
      <c r="K2" s="5">
        <v>1E-4</v>
      </c>
      <c r="L2" s="4">
        <v>1E-4</v>
      </c>
      <c r="M2" s="5">
        <v>1E-4</v>
      </c>
    </row>
    <row r="3" spans="1:13" x14ac:dyDescent="0.2">
      <c r="A3" t="s">
        <v>14</v>
      </c>
      <c r="B3" s="5">
        <v>1.7299999999999999E-2</v>
      </c>
      <c r="C3" s="5">
        <v>1.84E-2</v>
      </c>
      <c r="D3" s="5">
        <v>1.89E-2</v>
      </c>
      <c r="E3" s="5">
        <v>1.6299999999999999E-2</v>
      </c>
      <c r="F3" s="5">
        <v>1.8700000000000001E-2</v>
      </c>
      <c r="G3" s="5">
        <v>1.5599999999999999E-2</v>
      </c>
      <c r="H3" s="4">
        <v>1.5800000000000002E-2</v>
      </c>
      <c r="I3" s="5">
        <v>1.89E-2</v>
      </c>
      <c r="J3" s="5">
        <v>1.84E-2</v>
      </c>
      <c r="K3" s="5">
        <v>1.84E-2</v>
      </c>
      <c r="L3" s="4">
        <v>1.89E-2</v>
      </c>
      <c r="M3" s="5">
        <v>1.6299999999999999E-2</v>
      </c>
    </row>
    <row r="4" spans="1:13" x14ac:dyDescent="0.2">
      <c r="A4" t="s">
        <v>15</v>
      </c>
      <c r="B4" s="5">
        <v>1.7299999999999999E-2</v>
      </c>
      <c r="C4" s="5">
        <v>1.84E-2</v>
      </c>
      <c r="D4" s="5">
        <v>1.89E-2</v>
      </c>
      <c r="E4" s="5">
        <v>1.6299999999999999E-2</v>
      </c>
      <c r="F4" s="5">
        <v>1.8700000000000001E-2</v>
      </c>
      <c r="G4" s="5">
        <v>1.5599999999999999E-2</v>
      </c>
      <c r="H4" s="4">
        <v>1.5800000000000002E-2</v>
      </c>
      <c r="I4" s="5">
        <v>1.89E-2</v>
      </c>
      <c r="J4" s="5">
        <v>1.84E-2</v>
      </c>
      <c r="K4" s="5">
        <v>1.84E-2</v>
      </c>
      <c r="L4" s="4">
        <v>1.89E-2</v>
      </c>
      <c r="M4" s="5">
        <v>1.6299999999999999E-2</v>
      </c>
    </row>
    <row r="5" spans="1:13" x14ac:dyDescent="0.2">
      <c r="A5" t="s">
        <v>16</v>
      </c>
      <c r="B5" s="5">
        <v>1E-4</v>
      </c>
      <c r="C5" s="5">
        <v>1E-4</v>
      </c>
      <c r="D5" s="5">
        <v>1E-4</v>
      </c>
      <c r="E5" s="5">
        <v>1E-4</v>
      </c>
      <c r="F5" s="5">
        <v>1E-4</v>
      </c>
      <c r="G5" s="5">
        <v>1E-4</v>
      </c>
      <c r="H5" s="4">
        <v>1E-4</v>
      </c>
      <c r="I5" s="5">
        <v>1E-4</v>
      </c>
      <c r="J5" s="5">
        <v>1E-4</v>
      </c>
      <c r="K5" s="5">
        <v>1E-4</v>
      </c>
      <c r="L5" s="4">
        <v>1E-4</v>
      </c>
      <c r="M5" s="5">
        <v>1E-4</v>
      </c>
    </row>
    <row r="6" spans="1:13" x14ac:dyDescent="0.2">
      <c r="A6" t="s">
        <v>17</v>
      </c>
      <c r="B6" s="5">
        <v>2.0799999999999999E-2</v>
      </c>
      <c r="C6" s="5">
        <v>1.7500000000000002E-2</v>
      </c>
      <c r="D6" s="5">
        <v>2.2499999999999999E-2</v>
      </c>
      <c r="E6" s="5">
        <v>1.9800000000000002E-2</v>
      </c>
      <c r="F6" s="5">
        <v>2.23E-2</v>
      </c>
      <c r="G6" s="5">
        <v>1.9199999999999998E-2</v>
      </c>
      <c r="H6" s="4">
        <v>1.9400000000000001E-2</v>
      </c>
      <c r="I6" s="5">
        <v>2.24E-2</v>
      </c>
      <c r="J6" s="5">
        <v>1.7500000000000002E-2</v>
      </c>
      <c r="K6" s="5">
        <v>1.7500000000000002E-2</v>
      </c>
      <c r="L6" s="4">
        <v>2.2499999999999999E-2</v>
      </c>
      <c r="M6" s="5">
        <v>1.9800000000000002E-2</v>
      </c>
    </row>
    <row r="7" spans="1:13" x14ac:dyDescent="0.2">
      <c r="A7" t="s">
        <v>18</v>
      </c>
      <c r="B7" s="5">
        <v>1.4E-3</v>
      </c>
      <c r="C7" s="5">
        <v>2.5000000000000001E-3</v>
      </c>
      <c r="D7" s="5">
        <v>3.0000000000000001E-3</v>
      </c>
      <c r="E7" s="5">
        <v>4.0000000000000002E-4</v>
      </c>
      <c r="F7" s="5">
        <v>2.8E-3</v>
      </c>
      <c r="G7" s="5">
        <v>1E-4</v>
      </c>
      <c r="H7" s="4">
        <v>1E-4</v>
      </c>
      <c r="I7" s="5">
        <v>3.0000000000000001E-3</v>
      </c>
      <c r="J7" s="5">
        <v>2.5000000000000001E-3</v>
      </c>
      <c r="K7" s="5">
        <v>2.5000000000000001E-3</v>
      </c>
      <c r="L7" s="4">
        <v>3.0000000000000001E-3</v>
      </c>
      <c r="M7" s="5">
        <v>4.0000000000000002E-4</v>
      </c>
    </row>
    <row r="8" spans="1:13" x14ac:dyDescent="0.2">
      <c r="A8" t="s">
        <v>19</v>
      </c>
      <c r="B8" s="5">
        <v>2.2800000000000001E-2</v>
      </c>
      <c r="C8" s="5">
        <v>1.5599999999999999E-2</v>
      </c>
      <c r="D8" s="5">
        <v>2.4500000000000001E-2</v>
      </c>
      <c r="E8" s="5">
        <v>2.18E-2</v>
      </c>
      <c r="F8" s="5">
        <v>2.4199999999999999E-2</v>
      </c>
      <c r="G8" s="5">
        <v>2.12E-2</v>
      </c>
      <c r="H8" s="4">
        <v>2.1299999999999999E-2</v>
      </c>
      <c r="I8" s="5">
        <v>2.4400000000000002E-2</v>
      </c>
      <c r="J8" s="5">
        <v>1.5599999999999999E-2</v>
      </c>
      <c r="K8" s="5">
        <v>1.5599999999999999E-2</v>
      </c>
      <c r="L8" s="4">
        <v>2.4500000000000001E-2</v>
      </c>
      <c r="M8" s="5">
        <v>2.18E-2</v>
      </c>
    </row>
    <row r="9" spans="1:13" x14ac:dyDescent="0.2">
      <c r="A9" t="s">
        <v>20</v>
      </c>
      <c r="B9" s="5">
        <v>2.2800000000000001E-2</v>
      </c>
      <c r="C9" s="5">
        <v>1.5599999999999999E-2</v>
      </c>
      <c r="D9" s="5">
        <v>2.4500000000000001E-2</v>
      </c>
      <c r="E9" s="5">
        <v>2.18E-2</v>
      </c>
      <c r="F9" s="5">
        <v>2.4199999999999999E-2</v>
      </c>
      <c r="G9" s="5">
        <v>2.12E-2</v>
      </c>
      <c r="H9" s="4">
        <v>2.1299999999999999E-2</v>
      </c>
      <c r="I9" s="5">
        <v>2.4400000000000002E-2</v>
      </c>
      <c r="J9" s="5">
        <v>1.5599999999999999E-2</v>
      </c>
      <c r="K9" s="5">
        <v>1.5599999999999999E-2</v>
      </c>
      <c r="L9" s="4">
        <v>2.4500000000000001E-2</v>
      </c>
      <c r="M9" s="5">
        <v>2.18E-2</v>
      </c>
    </row>
    <row r="10" spans="1:13" x14ac:dyDescent="0.2">
      <c r="A10" t="s">
        <v>21</v>
      </c>
      <c r="B10" s="5">
        <v>1.6500000000000001E-2</v>
      </c>
      <c r="C10" s="5">
        <v>1.77E-2</v>
      </c>
      <c r="D10" s="5">
        <v>1.8100000000000002E-2</v>
      </c>
      <c r="E10" s="5">
        <v>1.55E-2</v>
      </c>
      <c r="F10" s="5">
        <v>1.7899999999999999E-2</v>
      </c>
      <c r="G10" s="5">
        <v>1.49E-2</v>
      </c>
      <c r="H10" s="4">
        <v>1.4999999999999999E-2</v>
      </c>
      <c r="I10" s="5">
        <v>1.8100000000000002E-2</v>
      </c>
      <c r="J10" s="5">
        <v>1.77E-2</v>
      </c>
      <c r="K10" s="5">
        <v>1.77E-2</v>
      </c>
      <c r="L10" s="4">
        <v>1.8100000000000002E-2</v>
      </c>
      <c r="M10" s="5">
        <v>1.55E-2</v>
      </c>
    </row>
    <row r="11" spans="1:13" x14ac:dyDescent="0.2">
      <c r="A11" t="s">
        <v>22</v>
      </c>
      <c r="B11" s="5">
        <v>2.75E-2</v>
      </c>
      <c r="C11" s="5">
        <v>2.58E-2</v>
      </c>
      <c r="D11" s="5">
        <v>1.8499999999999999E-2</v>
      </c>
      <c r="E11" s="5">
        <v>2.6499999999999999E-2</v>
      </c>
      <c r="F11" s="5">
        <v>2.8899999999999999E-2</v>
      </c>
      <c r="G11" s="5">
        <v>2.5899999999999999E-2</v>
      </c>
      <c r="H11" s="4">
        <v>2.5999999999999999E-2</v>
      </c>
      <c r="I11" s="5">
        <v>2.9100000000000001E-2</v>
      </c>
      <c r="J11" s="5">
        <v>2.58E-2</v>
      </c>
      <c r="K11" s="5">
        <v>2.58E-2</v>
      </c>
      <c r="L11" s="4">
        <v>1.8499999999999999E-2</v>
      </c>
      <c r="M11" s="5">
        <v>2.6499999999999999E-2</v>
      </c>
    </row>
    <row r="12" spans="1:13" x14ac:dyDescent="0.2">
      <c r="A12" t="s">
        <v>23</v>
      </c>
      <c r="B12" s="5">
        <v>3.5499999999999997E-2</v>
      </c>
      <c r="C12" s="5">
        <v>3.3799999999999997E-2</v>
      </c>
      <c r="D12" s="5">
        <v>2.6499999999999999E-2</v>
      </c>
      <c r="E12" s="5">
        <v>3.4500000000000003E-2</v>
      </c>
      <c r="F12" s="5">
        <v>3.6900000000000002E-2</v>
      </c>
      <c r="G12" s="5">
        <v>3.3799999999999997E-2</v>
      </c>
      <c r="H12" s="4">
        <v>3.4000000000000002E-2</v>
      </c>
      <c r="I12" s="5">
        <v>3.7100000000000001E-2</v>
      </c>
      <c r="J12" s="5">
        <v>3.3799999999999997E-2</v>
      </c>
      <c r="K12" s="5">
        <v>3.3799999999999997E-2</v>
      </c>
      <c r="L12" s="4">
        <v>2.6499999999999999E-2</v>
      </c>
      <c r="M12" s="5">
        <v>3.4500000000000003E-2</v>
      </c>
    </row>
    <row r="13" spans="1:13" x14ac:dyDescent="0.2">
      <c r="A13" t="s">
        <v>24</v>
      </c>
      <c r="B13" s="5">
        <v>1E-4</v>
      </c>
      <c r="C13" s="5">
        <v>1E-4</v>
      </c>
      <c r="D13" s="5">
        <v>1E-4</v>
      </c>
      <c r="E13" s="5">
        <v>1E-4</v>
      </c>
      <c r="F13" s="5">
        <v>1E-4</v>
      </c>
      <c r="G13" s="5">
        <v>1E-4</v>
      </c>
      <c r="H13" s="4">
        <v>1E-4</v>
      </c>
      <c r="I13" s="5">
        <v>1E-4</v>
      </c>
      <c r="J13" s="5">
        <v>1E-4</v>
      </c>
      <c r="K13" s="5">
        <v>1E-4</v>
      </c>
      <c r="L13" s="4">
        <v>1E-4</v>
      </c>
      <c r="M13" s="5">
        <v>1E-4</v>
      </c>
    </row>
    <row r="14" spans="1:13" x14ac:dyDescent="0.2">
      <c r="A14" t="s">
        <v>25</v>
      </c>
      <c r="B14" s="5">
        <v>1E-4</v>
      </c>
      <c r="C14" s="5">
        <v>1E-4</v>
      </c>
      <c r="D14" s="5">
        <v>1E-4</v>
      </c>
      <c r="E14" s="5">
        <v>1E-4</v>
      </c>
      <c r="F14" s="5">
        <v>1E-4</v>
      </c>
      <c r="G14" s="5">
        <v>1E-4</v>
      </c>
      <c r="H14" s="4">
        <v>1E-4</v>
      </c>
      <c r="I14" s="5">
        <v>1E-4</v>
      </c>
      <c r="J14" s="5">
        <v>1E-4</v>
      </c>
      <c r="K14" s="5">
        <v>1E-4</v>
      </c>
      <c r="L14" s="4">
        <v>1E-4</v>
      </c>
      <c r="M14" s="5">
        <v>1E-4</v>
      </c>
    </row>
    <row r="15" spans="1:13" x14ac:dyDescent="0.2">
      <c r="A15" t="s">
        <v>26</v>
      </c>
      <c r="B15" s="5">
        <v>1E-4</v>
      </c>
      <c r="C15" s="5">
        <v>1E-4</v>
      </c>
      <c r="D15" s="5">
        <v>1E-4</v>
      </c>
      <c r="E15" s="5">
        <v>1E-4</v>
      </c>
      <c r="F15" s="5">
        <v>1E-4</v>
      </c>
      <c r="G15" s="5">
        <v>1E-4</v>
      </c>
      <c r="H15" s="4">
        <v>1E-4</v>
      </c>
      <c r="I15" s="5">
        <v>1E-4</v>
      </c>
      <c r="J15" s="5">
        <v>1E-4</v>
      </c>
      <c r="K15" s="5">
        <v>1E-4</v>
      </c>
      <c r="L15" s="4">
        <v>1E-4</v>
      </c>
      <c r="M15" s="5">
        <v>1E-4</v>
      </c>
    </row>
    <row r="16" spans="1:13" x14ac:dyDescent="0.2">
      <c r="A16" t="s">
        <v>27</v>
      </c>
      <c r="B16" s="5">
        <v>1E-4</v>
      </c>
      <c r="C16" s="5">
        <v>1E-4</v>
      </c>
      <c r="D16" s="5">
        <v>1E-4</v>
      </c>
      <c r="E16" s="5">
        <v>1E-4</v>
      </c>
      <c r="F16" s="5">
        <v>1E-4</v>
      </c>
      <c r="G16" s="5">
        <v>1E-4</v>
      </c>
      <c r="H16" s="4">
        <v>1E-4</v>
      </c>
      <c r="I16" s="5">
        <v>1E-4</v>
      </c>
      <c r="J16" s="5">
        <v>1E-4</v>
      </c>
      <c r="K16" s="5">
        <v>1E-4</v>
      </c>
      <c r="L16" s="4">
        <v>1E-4</v>
      </c>
      <c r="M16" s="5">
        <v>1E-4</v>
      </c>
    </row>
    <row r="17" spans="1:13" x14ac:dyDescent="0.2">
      <c r="A17" t="s">
        <v>28</v>
      </c>
      <c r="B17" s="5">
        <v>6.7999999999999996E-3</v>
      </c>
      <c r="C17" s="5">
        <v>5.1000000000000004E-3</v>
      </c>
      <c r="D17" s="5">
        <v>1E-4</v>
      </c>
      <c r="E17" s="5">
        <v>2.1899999999999999E-2</v>
      </c>
      <c r="F17" s="5">
        <v>8.2000000000000007E-3</v>
      </c>
      <c r="G17" s="5">
        <v>5.1000000000000004E-3</v>
      </c>
      <c r="H17" s="4">
        <v>5.3E-3</v>
      </c>
      <c r="I17" s="5">
        <v>8.3999999999999995E-3</v>
      </c>
      <c r="J17" s="5">
        <v>5.1000000000000004E-3</v>
      </c>
      <c r="K17" s="5">
        <v>5.1000000000000004E-3</v>
      </c>
      <c r="L17" s="4">
        <v>1E-4</v>
      </c>
      <c r="M17" s="5">
        <v>2.1899999999999999E-2</v>
      </c>
    </row>
    <row r="18" spans="1:13" x14ac:dyDescent="0.2">
      <c r="A18" t="s">
        <v>29</v>
      </c>
      <c r="B18" s="5">
        <v>3.0999999999999999E-3</v>
      </c>
      <c r="C18" s="5">
        <v>8.6999999999999994E-3</v>
      </c>
      <c r="D18" s="5">
        <v>5.7999999999999996E-3</v>
      </c>
      <c r="E18" s="5">
        <v>2.0999999999999999E-3</v>
      </c>
      <c r="F18" s="5">
        <v>4.4999999999999997E-3</v>
      </c>
      <c r="G18" s="5">
        <v>1.5E-3</v>
      </c>
      <c r="H18" s="4">
        <v>1.6000000000000001E-3</v>
      </c>
      <c r="I18" s="5">
        <v>4.7000000000000002E-3</v>
      </c>
      <c r="J18" s="5">
        <v>8.6999999999999994E-3</v>
      </c>
      <c r="K18" s="5">
        <v>8.6999999999999994E-3</v>
      </c>
      <c r="L18" s="4">
        <v>5.7999999999999996E-3</v>
      </c>
      <c r="M18" s="5">
        <v>2.0999999999999999E-3</v>
      </c>
    </row>
    <row r="19" spans="1:13" x14ac:dyDescent="0.2">
      <c r="A19" t="s">
        <v>30</v>
      </c>
      <c r="B19" s="5">
        <v>1E-4</v>
      </c>
      <c r="C19" s="5">
        <v>1E-4</v>
      </c>
      <c r="D19" s="5">
        <v>1E-4</v>
      </c>
      <c r="E19" s="5">
        <v>1E-4</v>
      </c>
      <c r="F19" s="5">
        <v>1E-4</v>
      </c>
      <c r="G19" s="5">
        <v>1E-4</v>
      </c>
      <c r="H19" s="4">
        <v>1E-4</v>
      </c>
      <c r="I19" s="5">
        <v>1E-4</v>
      </c>
      <c r="J19" s="5">
        <v>1E-4</v>
      </c>
      <c r="K19" s="5">
        <v>1E-4</v>
      </c>
      <c r="L19" s="4">
        <v>1E-4</v>
      </c>
      <c r="M19" s="5">
        <v>1E-4</v>
      </c>
    </row>
    <row r="20" spans="1:13" x14ac:dyDescent="0.2">
      <c r="A20" t="s">
        <v>31</v>
      </c>
      <c r="B20" s="5">
        <v>1.2500000000000001E-2</v>
      </c>
      <c r="C20" s="5">
        <v>1.37E-2</v>
      </c>
      <c r="D20" s="5">
        <v>1.04E-2</v>
      </c>
      <c r="E20" s="5">
        <v>1.15E-2</v>
      </c>
      <c r="F20" s="5">
        <v>1.4E-2</v>
      </c>
      <c r="G20" s="5">
        <v>1.09E-2</v>
      </c>
      <c r="H20" s="4">
        <v>1.11E-2</v>
      </c>
      <c r="I20" s="5">
        <v>1.41E-2</v>
      </c>
      <c r="J20" s="5">
        <v>1.37E-2</v>
      </c>
      <c r="K20" s="5">
        <v>1.37E-2</v>
      </c>
      <c r="L20" s="4">
        <v>1.04E-2</v>
      </c>
      <c r="M20" s="5">
        <v>1.15E-2</v>
      </c>
    </row>
    <row r="21" spans="1:13" x14ac:dyDescent="0.2">
      <c r="A21" t="s">
        <v>32</v>
      </c>
      <c r="B21" s="5">
        <v>8.3000000000000001E-3</v>
      </c>
      <c r="C21" s="5">
        <v>9.4999999999999998E-3</v>
      </c>
      <c r="D21" s="5">
        <v>0.01</v>
      </c>
      <c r="E21" s="5">
        <v>6.1000000000000004E-3</v>
      </c>
      <c r="F21" s="5">
        <v>9.7000000000000003E-3</v>
      </c>
      <c r="G21" s="5">
        <v>6.7000000000000002E-3</v>
      </c>
      <c r="H21" s="4">
        <v>6.7999999999999996E-3</v>
      </c>
      <c r="I21" s="5">
        <v>9.9000000000000008E-3</v>
      </c>
      <c r="J21" s="5">
        <v>9.4999999999999998E-3</v>
      </c>
      <c r="K21" s="5">
        <v>9.4999999999999998E-3</v>
      </c>
      <c r="L21" s="4">
        <v>0.01</v>
      </c>
      <c r="M21" s="5">
        <v>6.1000000000000004E-3</v>
      </c>
    </row>
    <row r="22" spans="1:13" x14ac:dyDescent="0.2">
      <c r="A22" t="s">
        <v>33</v>
      </c>
      <c r="B22" s="5">
        <v>8.3000000000000001E-3</v>
      </c>
      <c r="C22" s="5">
        <v>9.4999999999999998E-3</v>
      </c>
      <c r="D22" s="5">
        <v>0.01</v>
      </c>
      <c r="E22" s="5">
        <v>6.1000000000000004E-3</v>
      </c>
      <c r="F22" s="5">
        <v>9.7000000000000003E-3</v>
      </c>
      <c r="G22" s="5">
        <v>6.7000000000000002E-3</v>
      </c>
      <c r="H22" s="4">
        <v>6.7999999999999996E-3</v>
      </c>
      <c r="I22" s="5">
        <v>9.9000000000000008E-3</v>
      </c>
      <c r="J22" s="5">
        <v>9.4999999999999998E-3</v>
      </c>
      <c r="K22" s="5">
        <v>9.4999999999999998E-3</v>
      </c>
      <c r="L22" s="4">
        <v>0.01</v>
      </c>
      <c r="M22" s="5">
        <v>6.1000000000000004E-3</v>
      </c>
    </row>
    <row r="23" spans="1:13" x14ac:dyDescent="0.2">
      <c r="A23" t="s">
        <v>34</v>
      </c>
      <c r="B23" s="5">
        <v>8.3000000000000001E-3</v>
      </c>
      <c r="C23" s="5">
        <v>9.4999999999999998E-3</v>
      </c>
      <c r="D23" s="5">
        <v>0.01</v>
      </c>
      <c r="E23" s="5">
        <v>6.1000000000000004E-3</v>
      </c>
      <c r="F23" s="5">
        <v>9.7000000000000003E-3</v>
      </c>
      <c r="G23" s="5">
        <v>6.7000000000000002E-3</v>
      </c>
      <c r="H23" s="4">
        <v>6.7999999999999996E-3</v>
      </c>
      <c r="I23" s="5">
        <v>9.9000000000000008E-3</v>
      </c>
      <c r="J23" s="5">
        <v>9.4999999999999998E-3</v>
      </c>
      <c r="K23" s="5">
        <v>9.4999999999999998E-3</v>
      </c>
      <c r="L23" s="4">
        <v>0.01</v>
      </c>
      <c r="M23" s="5">
        <v>6.1000000000000004E-3</v>
      </c>
    </row>
    <row r="24" spans="1:13" x14ac:dyDescent="0.2">
      <c r="A24" t="s">
        <v>35</v>
      </c>
      <c r="B24" s="5">
        <v>1E-4</v>
      </c>
      <c r="C24" s="5">
        <v>1E-4</v>
      </c>
      <c r="D24" s="5">
        <v>1E-4</v>
      </c>
      <c r="E24" s="5">
        <v>1E-4</v>
      </c>
      <c r="F24" s="5">
        <v>1E-4</v>
      </c>
      <c r="G24" s="5">
        <v>1E-4</v>
      </c>
      <c r="H24" s="4">
        <v>1E-4</v>
      </c>
      <c r="I24" s="5">
        <v>1E-4</v>
      </c>
      <c r="J24" s="5">
        <v>1E-4</v>
      </c>
      <c r="K24" s="5">
        <v>1E-4</v>
      </c>
      <c r="L24" s="4">
        <v>1E-4</v>
      </c>
      <c r="M24" s="5">
        <v>1E-4</v>
      </c>
    </row>
    <row r="25" spans="1:13" x14ac:dyDescent="0.2">
      <c r="A25" t="s">
        <v>36</v>
      </c>
      <c r="B25" s="5">
        <v>1E-4</v>
      </c>
      <c r="C25" s="5">
        <v>5.4000000000000003E-3</v>
      </c>
      <c r="D25" s="5">
        <v>1.4E-3</v>
      </c>
      <c r="E25" s="5">
        <v>1E-4</v>
      </c>
      <c r="F25" s="5">
        <v>1E-4</v>
      </c>
      <c r="G25" s="5">
        <v>1E-4</v>
      </c>
      <c r="H25" s="4">
        <v>1E-4</v>
      </c>
      <c r="I25" s="5">
        <v>2.9999999999999997E-4</v>
      </c>
      <c r="J25" s="5">
        <v>5.4000000000000003E-3</v>
      </c>
      <c r="K25" s="5">
        <v>5.4000000000000003E-3</v>
      </c>
      <c r="L25" s="4">
        <v>1.4E-3</v>
      </c>
      <c r="M25" s="5">
        <v>1E-4</v>
      </c>
    </row>
    <row r="26" spans="1:13" x14ac:dyDescent="0.2">
      <c r="A26" t="s">
        <v>37</v>
      </c>
      <c r="B26" s="5">
        <v>8.0000000000000004E-4</v>
      </c>
      <c r="C26" s="5">
        <v>7.4999999999999997E-3</v>
      </c>
      <c r="D26" s="5">
        <v>3.5000000000000001E-3</v>
      </c>
      <c r="E26" s="5">
        <v>1E-4</v>
      </c>
      <c r="F26" s="5">
        <v>2.2000000000000001E-3</v>
      </c>
      <c r="G26" s="5">
        <v>1E-4</v>
      </c>
      <c r="H26" s="4">
        <v>1E-4</v>
      </c>
      <c r="I26" s="5">
        <v>2.3999999999999998E-3</v>
      </c>
      <c r="J26" s="5">
        <v>7.4999999999999997E-3</v>
      </c>
      <c r="K26" s="5">
        <v>7.4999999999999997E-3</v>
      </c>
      <c r="L26" s="4">
        <v>3.5000000000000001E-3</v>
      </c>
      <c r="M26" s="5">
        <v>1E-4</v>
      </c>
    </row>
    <row r="27" spans="1:13" x14ac:dyDescent="0.2">
      <c r="A27" t="s">
        <v>38</v>
      </c>
      <c r="B27" s="5">
        <v>8.0000000000000004E-4</v>
      </c>
      <c r="C27" s="5">
        <v>7.4999999999999997E-3</v>
      </c>
      <c r="D27" s="5">
        <v>3.5000000000000001E-3</v>
      </c>
      <c r="E27" s="5">
        <v>1E-4</v>
      </c>
      <c r="F27" s="5">
        <v>2.2000000000000001E-3</v>
      </c>
      <c r="G27" s="5">
        <v>1E-4</v>
      </c>
      <c r="H27" s="4">
        <v>1E-4</v>
      </c>
      <c r="I27" s="5">
        <v>2.3999999999999998E-3</v>
      </c>
      <c r="J27" s="5">
        <v>7.4999999999999997E-3</v>
      </c>
      <c r="K27" s="5">
        <v>7.4999999999999997E-3</v>
      </c>
      <c r="L27" s="4">
        <v>3.5000000000000001E-3</v>
      </c>
      <c r="M27" s="5">
        <v>1E-4</v>
      </c>
    </row>
    <row r="28" spans="1:13" x14ac:dyDescent="0.2">
      <c r="A28" t="s">
        <v>39</v>
      </c>
      <c r="B28" s="5">
        <v>1.3100000000000001E-2</v>
      </c>
      <c r="C28" s="5">
        <v>1.43E-2</v>
      </c>
      <c r="D28" s="5">
        <v>1.47E-2</v>
      </c>
      <c r="E28" s="5">
        <v>1.21E-2</v>
      </c>
      <c r="F28" s="5">
        <v>1.4500000000000001E-2</v>
      </c>
      <c r="G28" s="5">
        <v>1.15E-2</v>
      </c>
      <c r="H28" s="4">
        <v>1.1599999999999999E-2</v>
      </c>
      <c r="I28" s="5">
        <v>1.47E-2</v>
      </c>
      <c r="J28" s="5">
        <v>1.43E-2</v>
      </c>
      <c r="K28" s="5">
        <v>1.43E-2</v>
      </c>
      <c r="L28" s="4">
        <v>1.47E-2</v>
      </c>
      <c r="M28" s="5">
        <v>1.21E-2</v>
      </c>
    </row>
    <row r="29" spans="1:13" x14ac:dyDescent="0.2">
      <c r="A29" t="s">
        <v>40</v>
      </c>
      <c r="B29" s="5">
        <v>1.9400000000000001E-2</v>
      </c>
      <c r="C29" s="5">
        <v>2.06E-2</v>
      </c>
      <c r="D29" s="5">
        <v>2.1000000000000001E-2</v>
      </c>
      <c r="E29" s="5">
        <v>1.72E-2</v>
      </c>
      <c r="F29" s="5">
        <v>2.0799999999999999E-2</v>
      </c>
      <c r="G29" s="5">
        <v>1.78E-2</v>
      </c>
      <c r="H29" s="4">
        <v>1.7899999999999999E-2</v>
      </c>
      <c r="I29" s="5">
        <v>2.1000000000000001E-2</v>
      </c>
      <c r="J29" s="5">
        <v>2.06E-2</v>
      </c>
      <c r="K29" s="5">
        <v>2.06E-2</v>
      </c>
      <c r="L29" s="4">
        <v>2.1000000000000001E-2</v>
      </c>
      <c r="M29" s="5">
        <v>1.72E-2</v>
      </c>
    </row>
    <row r="30" spans="1:13" x14ac:dyDescent="0.2">
      <c r="A30" t="s">
        <v>41</v>
      </c>
      <c r="B30" s="5">
        <v>3.5000000000000001E-3</v>
      </c>
      <c r="C30" s="5">
        <v>4.7000000000000002E-3</v>
      </c>
      <c r="D30" s="5">
        <v>5.1999999999999998E-3</v>
      </c>
      <c r="E30" s="5">
        <v>2.5000000000000001E-3</v>
      </c>
      <c r="F30" s="5">
        <v>5.0000000000000001E-3</v>
      </c>
      <c r="G30" s="5">
        <v>1.9E-3</v>
      </c>
      <c r="H30" s="4">
        <v>2E-3</v>
      </c>
      <c r="I30" s="5">
        <v>5.1000000000000004E-3</v>
      </c>
      <c r="J30" s="5">
        <v>4.7000000000000002E-3</v>
      </c>
      <c r="K30" s="5">
        <v>4.7000000000000002E-3</v>
      </c>
      <c r="L30" s="4">
        <v>5.1999999999999998E-3</v>
      </c>
      <c r="M30" s="5">
        <v>2.5000000000000001E-3</v>
      </c>
    </row>
    <row r="31" spans="1:13" x14ac:dyDescent="0.2">
      <c r="A31" t="s">
        <v>42</v>
      </c>
      <c r="B31" s="5">
        <v>1E-4</v>
      </c>
      <c r="C31" s="5">
        <v>1E-4</v>
      </c>
      <c r="D31" s="5">
        <v>1E-4</v>
      </c>
      <c r="E31" s="5">
        <v>1E-4</v>
      </c>
      <c r="F31" s="5">
        <v>1E-4</v>
      </c>
      <c r="G31" s="5">
        <v>1E-4</v>
      </c>
      <c r="H31" s="4">
        <v>1E-4</v>
      </c>
      <c r="I31" s="5">
        <v>1E-4</v>
      </c>
      <c r="J31" s="5">
        <v>1E-4</v>
      </c>
      <c r="K31" s="5">
        <v>1E-4</v>
      </c>
      <c r="L31" s="4">
        <v>1E-4</v>
      </c>
      <c r="M31" s="5">
        <v>1E-4</v>
      </c>
    </row>
    <row r="32" spans="1:13" x14ac:dyDescent="0.2">
      <c r="A32" t="s">
        <v>43</v>
      </c>
      <c r="B32" s="5">
        <v>1E-4</v>
      </c>
      <c r="C32" s="5">
        <v>1E-4</v>
      </c>
      <c r="D32" s="5">
        <v>1E-4</v>
      </c>
      <c r="E32" s="5">
        <v>1E-4</v>
      </c>
      <c r="F32" s="5">
        <v>1E-4</v>
      </c>
      <c r="G32" s="5">
        <v>1E-4</v>
      </c>
      <c r="H32" s="4">
        <v>1E-4</v>
      </c>
      <c r="I32" s="5">
        <v>1E-4</v>
      </c>
      <c r="J32" s="5">
        <v>1E-4</v>
      </c>
      <c r="K32" s="5">
        <v>1E-4</v>
      </c>
      <c r="L32" s="4">
        <v>1E-4</v>
      </c>
      <c r="M32" s="5">
        <v>1E-4</v>
      </c>
    </row>
    <row r="33" spans="1:13" x14ac:dyDescent="0.2">
      <c r="A33" t="s">
        <v>44</v>
      </c>
      <c r="B33" s="5">
        <v>2.6599999999999999E-2</v>
      </c>
      <c r="C33" s="5">
        <v>2.7799999999999998E-2</v>
      </c>
      <c r="D33" s="5">
        <v>2.8299999999999999E-2</v>
      </c>
      <c r="E33" s="5">
        <v>2.5600000000000001E-2</v>
      </c>
      <c r="F33" s="5">
        <v>2.81E-2</v>
      </c>
      <c r="G33" s="5">
        <v>2.5000000000000001E-2</v>
      </c>
      <c r="H33" s="4">
        <v>2.52E-2</v>
      </c>
      <c r="I33" s="5">
        <v>2.8199999999999999E-2</v>
      </c>
      <c r="J33" s="5">
        <v>2.7799999999999998E-2</v>
      </c>
      <c r="K33" s="5">
        <v>2.7799999999999998E-2</v>
      </c>
      <c r="L33" s="4">
        <v>2.8299999999999999E-2</v>
      </c>
      <c r="M33" s="5">
        <v>2.5600000000000001E-2</v>
      </c>
    </row>
    <row r="34" spans="1:13" x14ac:dyDescent="0.2">
      <c r="A34" t="s">
        <v>45</v>
      </c>
      <c r="B34" s="5">
        <v>2.6599999999999999E-2</v>
      </c>
      <c r="C34" s="5">
        <v>2.7799999999999998E-2</v>
      </c>
      <c r="D34" s="5">
        <v>2.8299999999999999E-2</v>
      </c>
      <c r="E34" s="5">
        <v>2.5600000000000001E-2</v>
      </c>
      <c r="F34" s="5">
        <v>2.81E-2</v>
      </c>
      <c r="G34" s="5">
        <v>2.5000000000000001E-2</v>
      </c>
      <c r="H34" s="4">
        <v>2.52E-2</v>
      </c>
      <c r="I34" s="5">
        <v>2.8199999999999999E-2</v>
      </c>
      <c r="J34" s="5">
        <v>2.7799999999999998E-2</v>
      </c>
      <c r="K34" s="5">
        <v>2.7799999999999998E-2</v>
      </c>
      <c r="L34" s="4">
        <v>2.8299999999999999E-2</v>
      </c>
      <c r="M34" s="5">
        <v>2.5600000000000001E-2</v>
      </c>
    </row>
    <row r="35" spans="1:13" x14ac:dyDescent="0.2">
      <c r="A35" t="s">
        <v>46</v>
      </c>
      <c r="B35" s="5">
        <v>2.75E-2</v>
      </c>
      <c r="C35" s="5">
        <v>1.78E-2</v>
      </c>
      <c r="D35" s="5">
        <v>2.92E-2</v>
      </c>
      <c r="E35" s="5">
        <v>2.6499999999999999E-2</v>
      </c>
      <c r="F35" s="5">
        <v>2.8899999999999999E-2</v>
      </c>
      <c r="G35" s="5">
        <v>2.5899999999999999E-2</v>
      </c>
      <c r="H35" s="4">
        <v>2.5999999999999999E-2</v>
      </c>
      <c r="I35" s="5">
        <v>2.9100000000000001E-2</v>
      </c>
      <c r="J35" s="5">
        <v>1.78E-2</v>
      </c>
      <c r="K35" s="5">
        <v>1.78E-2</v>
      </c>
      <c r="L35" s="4">
        <v>2.92E-2</v>
      </c>
      <c r="M35" s="5">
        <v>2.6499999999999999E-2</v>
      </c>
    </row>
    <row r="36" spans="1:13" x14ac:dyDescent="0.2">
      <c r="A36" t="s">
        <v>47</v>
      </c>
      <c r="B36" s="5">
        <v>4.7000000000000002E-3</v>
      </c>
      <c r="C36" s="5">
        <v>5.7999999999999996E-3</v>
      </c>
      <c r="D36" s="5">
        <v>6.3E-3</v>
      </c>
      <c r="E36" s="5">
        <v>3.5999999999999999E-3</v>
      </c>
      <c r="F36" s="5">
        <v>6.1000000000000004E-3</v>
      </c>
      <c r="G36" s="5">
        <v>3.0000000000000001E-3</v>
      </c>
      <c r="H36" s="4">
        <v>3.2000000000000002E-3</v>
      </c>
      <c r="I36" s="5">
        <v>6.1999999999999998E-3</v>
      </c>
      <c r="J36" s="5">
        <v>5.7999999999999996E-3</v>
      </c>
      <c r="K36" s="5">
        <v>5.7999999999999996E-3</v>
      </c>
      <c r="L36" s="4">
        <v>6.3E-3</v>
      </c>
      <c r="M36" s="5">
        <v>3.5999999999999999E-3</v>
      </c>
    </row>
    <row r="37" spans="1:13" x14ac:dyDescent="0.2">
      <c r="A37" t="s">
        <v>48</v>
      </c>
      <c r="B37" s="5">
        <v>1.3100000000000001E-2</v>
      </c>
      <c r="C37" s="5">
        <v>1.43E-2</v>
      </c>
      <c r="D37" s="5">
        <v>1.4800000000000001E-2</v>
      </c>
      <c r="E37" s="5">
        <v>1.21E-2</v>
      </c>
      <c r="F37" s="5">
        <v>1.46E-2</v>
      </c>
      <c r="G37" s="5">
        <v>1.15E-2</v>
      </c>
      <c r="H37" s="4">
        <v>1.1599999999999999E-2</v>
      </c>
      <c r="I37" s="5">
        <v>1.47E-2</v>
      </c>
      <c r="J37" s="5">
        <v>1.43E-2</v>
      </c>
      <c r="K37" s="5">
        <v>1.43E-2</v>
      </c>
      <c r="L37" s="4">
        <v>1.4800000000000001E-2</v>
      </c>
      <c r="M37" s="5">
        <v>1.21E-2</v>
      </c>
    </row>
    <row r="38" spans="1:13" x14ac:dyDescent="0.2">
      <c r="A38" t="s">
        <v>49</v>
      </c>
      <c r="B38" s="5">
        <v>1E-4</v>
      </c>
      <c r="C38" s="5">
        <v>4.5999999999999999E-3</v>
      </c>
      <c r="D38" s="5">
        <v>5.9999999999999995E-4</v>
      </c>
      <c r="E38" s="5">
        <v>1E-4</v>
      </c>
      <c r="F38" s="5">
        <v>1E-4</v>
      </c>
      <c r="G38" s="5">
        <v>1E-4</v>
      </c>
      <c r="H38" s="4">
        <v>1E-4</v>
      </c>
      <c r="I38" s="5">
        <v>1E-4</v>
      </c>
      <c r="J38" s="5">
        <v>4.5999999999999999E-3</v>
      </c>
      <c r="K38" s="5">
        <v>4.5999999999999999E-3</v>
      </c>
      <c r="L38" s="4">
        <v>5.9999999999999995E-4</v>
      </c>
      <c r="M38" s="5">
        <v>1E-4</v>
      </c>
    </row>
    <row r="39" spans="1:13" x14ac:dyDescent="0.2">
      <c r="A39" t="s">
        <v>50</v>
      </c>
      <c r="B39" s="5">
        <v>8.0000000000000004E-4</v>
      </c>
      <c r="C39" s="5">
        <v>1.9E-3</v>
      </c>
      <c r="D39" s="5">
        <v>2.3999999999999998E-3</v>
      </c>
      <c r="E39" s="5">
        <v>1E-4</v>
      </c>
      <c r="F39" s="5">
        <v>2.2000000000000001E-3</v>
      </c>
      <c r="G39" s="5">
        <v>1E-4</v>
      </c>
      <c r="H39" s="4">
        <v>1E-4</v>
      </c>
      <c r="I39" s="5">
        <v>2.3999999999999998E-3</v>
      </c>
      <c r="J39" s="5">
        <v>1.9E-3</v>
      </c>
      <c r="K39" s="5">
        <v>1.9E-3</v>
      </c>
      <c r="L39" s="4">
        <v>2.3999999999999998E-3</v>
      </c>
      <c r="M39" s="5">
        <v>1E-4</v>
      </c>
    </row>
    <row r="40" spans="1:13" x14ac:dyDescent="0.2">
      <c r="A40" t="s">
        <v>51</v>
      </c>
      <c r="B40" s="5">
        <v>1E-4</v>
      </c>
      <c r="C40" s="5">
        <v>1E-4</v>
      </c>
      <c r="D40" s="5">
        <v>1E-4</v>
      </c>
      <c r="E40" s="5">
        <v>1E-4</v>
      </c>
      <c r="F40" s="5">
        <v>1E-4</v>
      </c>
      <c r="G40" s="5">
        <v>1E-4</v>
      </c>
      <c r="H40" s="4">
        <v>1E-4</v>
      </c>
      <c r="I40" s="5">
        <v>1E-4</v>
      </c>
      <c r="J40" s="5">
        <v>1E-4</v>
      </c>
      <c r="K40" s="5">
        <v>1E-4</v>
      </c>
      <c r="L40" s="4">
        <v>1E-4</v>
      </c>
      <c r="M40" s="5">
        <v>1E-4</v>
      </c>
    </row>
    <row r="41" spans="1:13" x14ac:dyDescent="0.2">
      <c r="A41" t="s">
        <v>52</v>
      </c>
      <c r="B41" s="5">
        <v>2.3400000000000001E-2</v>
      </c>
      <c r="C41" s="5">
        <v>1.44E-2</v>
      </c>
      <c r="D41" s="5">
        <v>2.5100000000000001E-2</v>
      </c>
      <c r="E41" s="5">
        <v>2.1299999999999999E-2</v>
      </c>
      <c r="F41" s="5">
        <v>2.4899999999999999E-2</v>
      </c>
      <c r="G41" s="5">
        <v>2.18E-2</v>
      </c>
      <c r="H41" s="4">
        <v>2.1999999999999999E-2</v>
      </c>
      <c r="I41" s="5">
        <v>2.5000000000000001E-2</v>
      </c>
      <c r="J41" s="5">
        <v>1.44E-2</v>
      </c>
      <c r="K41" s="5">
        <v>1.44E-2</v>
      </c>
      <c r="L41" s="4">
        <v>2.5100000000000001E-2</v>
      </c>
      <c r="M41" s="5">
        <v>2.1299999999999999E-2</v>
      </c>
    </row>
    <row r="42" spans="1:13" x14ac:dyDescent="0.2">
      <c r="A42" t="s">
        <v>53</v>
      </c>
      <c r="B42" s="5">
        <v>5.4999999999999997E-3</v>
      </c>
      <c r="C42" s="5">
        <v>7.7000000000000002E-3</v>
      </c>
      <c r="D42" s="5">
        <v>8.2000000000000007E-3</v>
      </c>
      <c r="E42" s="5">
        <v>4.4999999999999997E-3</v>
      </c>
      <c r="F42" s="5">
        <v>7.0000000000000001E-3</v>
      </c>
      <c r="G42" s="5">
        <v>3.8999999999999998E-3</v>
      </c>
      <c r="H42" s="4">
        <v>4.1000000000000003E-3</v>
      </c>
      <c r="I42" s="5">
        <v>7.1000000000000004E-3</v>
      </c>
      <c r="J42" s="5">
        <v>7.7000000000000002E-3</v>
      </c>
      <c r="K42" s="5">
        <v>7.7000000000000002E-3</v>
      </c>
      <c r="L42" s="4">
        <v>8.2000000000000007E-3</v>
      </c>
      <c r="M42" s="5">
        <v>4.4999999999999997E-3</v>
      </c>
    </row>
    <row r="43" spans="1:13" x14ac:dyDescent="0.2">
      <c r="A43" t="s">
        <v>54</v>
      </c>
      <c r="B43" s="5">
        <v>1.03E-2</v>
      </c>
      <c r="C43" s="5">
        <v>1.15E-2</v>
      </c>
      <c r="D43" s="5">
        <v>1.2E-2</v>
      </c>
      <c r="E43" s="5">
        <v>9.2999999999999992E-3</v>
      </c>
      <c r="F43" s="5">
        <v>1.17E-2</v>
      </c>
      <c r="G43" s="5">
        <v>8.6999999999999994E-3</v>
      </c>
      <c r="H43" s="4">
        <v>8.8000000000000005E-3</v>
      </c>
      <c r="I43" s="5">
        <v>1.1900000000000001E-2</v>
      </c>
      <c r="J43" s="5">
        <v>1.15E-2</v>
      </c>
      <c r="K43" s="5">
        <v>1.15E-2</v>
      </c>
      <c r="L43" s="4">
        <v>1.2E-2</v>
      </c>
      <c r="M43" s="5">
        <v>9.2999999999999992E-3</v>
      </c>
    </row>
    <row r="44" spans="1:13" x14ac:dyDescent="0.2">
      <c r="A44" t="s">
        <v>55</v>
      </c>
      <c r="B44" s="5">
        <v>8.3000000000000001E-3</v>
      </c>
      <c r="C44" s="5">
        <v>9.4000000000000004E-3</v>
      </c>
      <c r="D44" s="5">
        <v>9.9000000000000008E-3</v>
      </c>
      <c r="E44" s="5">
        <v>7.1999999999999998E-3</v>
      </c>
      <c r="F44" s="5">
        <v>9.7000000000000003E-3</v>
      </c>
      <c r="G44" s="5">
        <v>6.6E-3</v>
      </c>
      <c r="H44" s="4">
        <v>6.7999999999999996E-3</v>
      </c>
      <c r="I44" s="5">
        <v>9.7999999999999997E-3</v>
      </c>
      <c r="J44" s="5">
        <v>9.4000000000000004E-3</v>
      </c>
      <c r="K44" s="5">
        <v>9.4000000000000004E-3</v>
      </c>
      <c r="L44" s="4">
        <v>9.9000000000000008E-3</v>
      </c>
      <c r="M44" s="5">
        <v>7.1999999999999998E-3</v>
      </c>
    </row>
    <row r="45" spans="1:13" x14ac:dyDescent="0.2">
      <c r="A45" t="s">
        <v>56</v>
      </c>
      <c r="B45" s="5">
        <v>1E-4</v>
      </c>
      <c r="C45" s="5">
        <v>1E-4</v>
      </c>
      <c r="D45" s="5">
        <v>1E-4</v>
      </c>
      <c r="E45" s="5">
        <v>1E-4</v>
      </c>
      <c r="F45" s="5">
        <v>1E-4</v>
      </c>
      <c r="G45" s="5">
        <v>1E-4</v>
      </c>
      <c r="H45" s="4">
        <v>1E-4</v>
      </c>
      <c r="I45" s="5">
        <v>1E-4</v>
      </c>
      <c r="J45" s="5">
        <v>1E-4</v>
      </c>
      <c r="K45" s="5">
        <v>1E-4</v>
      </c>
      <c r="L45" s="4">
        <v>1E-4</v>
      </c>
      <c r="M45" s="5">
        <v>1E-4</v>
      </c>
    </row>
    <row r="46" spans="1:13" x14ac:dyDescent="0.2">
      <c r="A46" t="s">
        <v>57</v>
      </c>
      <c r="B46" s="5">
        <v>2.2800000000000001E-2</v>
      </c>
      <c r="C46" s="5">
        <v>1.5699999999999999E-2</v>
      </c>
      <c r="D46" s="5">
        <v>2.4400000000000002E-2</v>
      </c>
      <c r="E46" s="5">
        <v>2.06E-2</v>
      </c>
      <c r="F46" s="5">
        <v>2.4199999999999999E-2</v>
      </c>
      <c r="G46" s="5">
        <v>2.1100000000000001E-2</v>
      </c>
      <c r="H46" s="4">
        <v>2.1299999999999999E-2</v>
      </c>
      <c r="I46" s="5">
        <v>2.4400000000000002E-2</v>
      </c>
      <c r="J46" s="5">
        <v>1.5699999999999999E-2</v>
      </c>
      <c r="K46" s="5">
        <v>1.5699999999999999E-2</v>
      </c>
      <c r="L46" s="4">
        <v>2.4400000000000002E-2</v>
      </c>
      <c r="M46" s="5">
        <v>2.06E-2</v>
      </c>
    </row>
    <row r="47" spans="1:13" x14ac:dyDescent="0.2">
      <c r="A47" t="s">
        <v>58</v>
      </c>
      <c r="B47" s="5">
        <v>1E-4</v>
      </c>
      <c r="C47" s="5">
        <v>1E-4</v>
      </c>
      <c r="D47" s="5">
        <v>1.1000000000000001E-3</v>
      </c>
      <c r="E47" s="5">
        <v>1E-4</v>
      </c>
      <c r="F47" s="5">
        <v>8.9999999999999998E-4</v>
      </c>
      <c r="G47" s="5">
        <v>1E-4</v>
      </c>
      <c r="H47" s="4">
        <v>1E-4</v>
      </c>
      <c r="I47" s="5">
        <v>1.1000000000000001E-3</v>
      </c>
      <c r="J47" s="5">
        <v>1E-4</v>
      </c>
      <c r="K47" s="5">
        <v>1E-4</v>
      </c>
      <c r="L47" s="4">
        <v>1.1000000000000001E-3</v>
      </c>
      <c r="M47" s="5">
        <v>1E-4</v>
      </c>
    </row>
    <row r="48" spans="1:13" x14ac:dyDescent="0.2">
      <c r="A48" t="s">
        <v>59</v>
      </c>
      <c r="B48" s="5">
        <v>2.3400000000000001E-2</v>
      </c>
      <c r="C48" s="5">
        <v>1.37E-2</v>
      </c>
      <c r="D48" s="5">
        <v>2.47E-2</v>
      </c>
      <c r="E48" s="5">
        <v>2.2100000000000002E-2</v>
      </c>
      <c r="F48" s="5">
        <v>2.4899999999999999E-2</v>
      </c>
      <c r="G48" s="5">
        <v>2.18E-2</v>
      </c>
      <c r="H48" s="4">
        <v>2.1899999999999999E-2</v>
      </c>
      <c r="I48" s="5">
        <v>2.5000000000000001E-2</v>
      </c>
      <c r="J48" s="5">
        <v>1.37E-2</v>
      </c>
      <c r="K48" s="5">
        <v>1.37E-2</v>
      </c>
      <c r="L48" s="4">
        <v>2.47E-2</v>
      </c>
      <c r="M48" s="5">
        <v>2.2100000000000002E-2</v>
      </c>
    </row>
    <row r="49" spans="1:13" x14ac:dyDescent="0.2">
      <c r="A49" t="s">
        <v>60</v>
      </c>
      <c r="B49" s="5">
        <v>2.2800000000000001E-2</v>
      </c>
      <c r="C49" s="5">
        <v>2.12E-2</v>
      </c>
      <c r="D49" s="5">
        <v>1.3899999999999999E-2</v>
      </c>
      <c r="E49" s="5">
        <v>2.18E-2</v>
      </c>
      <c r="F49" s="5">
        <v>2.4299999999999999E-2</v>
      </c>
      <c r="G49" s="5">
        <v>2.12E-2</v>
      </c>
      <c r="H49" s="4">
        <v>2.1399999999999999E-2</v>
      </c>
      <c r="I49" s="5">
        <v>2.4400000000000002E-2</v>
      </c>
      <c r="J49" s="5">
        <v>2.12E-2</v>
      </c>
      <c r="K49" s="5">
        <v>2.12E-2</v>
      </c>
      <c r="L49" s="4">
        <v>1.3899999999999999E-2</v>
      </c>
      <c r="M49" s="5">
        <v>2.18E-2</v>
      </c>
    </row>
    <row r="50" spans="1:13" x14ac:dyDescent="0.2">
      <c r="A50" t="s">
        <v>61</v>
      </c>
      <c r="B50" s="5">
        <v>3.8600000000000002E-2</v>
      </c>
      <c r="C50" s="5">
        <v>3.6900000000000002E-2</v>
      </c>
      <c r="D50" s="5">
        <v>2.9600000000000001E-2</v>
      </c>
      <c r="E50" s="5">
        <v>3.7600000000000001E-2</v>
      </c>
      <c r="F50" s="5">
        <v>4.0099999999999997E-2</v>
      </c>
      <c r="G50" s="5">
        <v>3.6999999999999998E-2</v>
      </c>
      <c r="H50" s="4">
        <v>3.7199999999999997E-2</v>
      </c>
      <c r="I50" s="5">
        <v>4.02E-2</v>
      </c>
      <c r="J50" s="5">
        <v>3.6900000000000002E-2</v>
      </c>
      <c r="K50" s="5">
        <v>3.6900000000000002E-2</v>
      </c>
      <c r="L50" s="4">
        <v>2.9600000000000001E-2</v>
      </c>
      <c r="M50" s="5">
        <v>3.7600000000000001E-2</v>
      </c>
    </row>
    <row r="51" spans="1:13" x14ac:dyDescent="0.2">
      <c r="A51" t="s">
        <v>62</v>
      </c>
      <c r="B51" s="5">
        <v>1E-4</v>
      </c>
      <c r="C51" s="5">
        <v>1E-4</v>
      </c>
      <c r="D51" s="5">
        <v>1E-4</v>
      </c>
      <c r="E51" s="5">
        <v>1E-4</v>
      </c>
      <c r="F51" s="5">
        <v>1E-4</v>
      </c>
      <c r="G51" s="5">
        <v>1E-4</v>
      </c>
      <c r="H51" s="4">
        <v>1E-4</v>
      </c>
      <c r="I51" s="5">
        <v>1E-4</v>
      </c>
      <c r="J51" s="5">
        <v>1E-4</v>
      </c>
      <c r="K51" s="5">
        <v>1E-4</v>
      </c>
      <c r="L51" s="4">
        <v>1E-4</v>
      </c>
      <c r="M51" s="5">
        <v>1E-4</v>
      </c>
    </row>
    <row r="52" spans="1:13" x14ac:dyDescent="0.2">
      <c r="A52" t="s">
        <v>63</v>
      </c>
      <c r="B52" s="5">
        <v>2.7900000000000001E-2</v>
      </c>
      <c r="C52" s="5">
        <v>1.83E-2</v>
      </c>
      <c r="D52" s="5">
        <v>2.9600000000000001E-2</v>
      </c>
      <c r="E52" s="5">
        <v>2.69E-2</v>
      </c>
      <c r="F52" s="5">
        <v>2.9399999999999999E-2</v>
      </c>
      <c r="G52" s="5">
        <v>2.63E-2</v>
      </c>
      <c r="H52" s="4">
        <v>2.6499999999999999E-2</v>
      </c>
      <c r="I52" s="5">
        <v>2.9499999999999998E-2</v>
      </c>
      <c r="J52" s="5">
        <v>1.83E-2</v>
      </c>
      <c r="K52" s="5">
        <v>1.83E-2</v>
      </c>
      <c r="L52" s="4">
        <v>2.9600000000000001E-2</v>
      </c>
      <c r="M52" s="5">
        <v>2.69E-2</v>
      </c>
    </row>
    <row r="53" spans="1:13" x14ac:dyDescent="0.2">
      <c r="A53" t="s">
        <v>64</v>
      </c>
      <c r="B53" s="5">
        <v>1.5E-3</v>
      </c>
      <c r="C53" s="5">
        <v>2.5999999999999999E-3</v>
      </c>
      <c r="D53" s="5">
        <v>3.0999999999999999E-3</v>
      </c>
      <c r="E53" s="5">
        <v>1E-4</v>
      </c>
      <c r="F53" s="5">
        <v>2.8999999999999998E-3</v>
      </c>
      <c r="G53" s="5">
        <v>1E-4</v>
      </c>
      <c r="H53" s="4">
        <v>1E-4</v>
      </c>
      <c r="I53" s="5">
        <v>3.0999999999999999E-3</v>
      </c>
      <c r="J53" s="5">
        <v>2.5999999999999999E-3</v>
      </c>
      <c r="K53" s="5">
        <v>2.5999999999999999E-3</v>
      </c>
      <c r="L53" s="4">
        <v>3.0999999999999999E-3</v>
      </c>
      <c r="M53" s="5">
        <v>1E-4</v>
      </c>
    </row>
    <row r="54" spans="1:13" x14ac:dyDescent="0.2">
      <c r="A54" t="s">
        <v>65</v>
      </c>
      <c r="B54" s="5">
        <v>1.0699999999999999E-2</v>
      </c>
      <c r="C54" s="5">
        <v>1.1900000000000001E-2</v>
      </c>
      <c r="D54" s="5">
        <v>1.24E-2</v>
      </c>
      <c r="E54" s="5">
        <v>9.7000000000000003E-3</v>
      </c>
      <c r="F54" s="5">
        <v>1.2200000000000001E-2</v>
      </c>
      <c r="G54" s="5">
        <v>9.1000000000000004E-3</v>
      </c>
      <c r="H54" s="4">
        <v>9.1999999999999998E-3</v>
      </c>
      <c r="I54" s="5">
        <v>1.23E-2</v>
      </c>
      <c r="J54" s="5">
        <v>1.1900000000000001E-2</v>
      </c>
      <c r="K54" s="5">
        <v>1.1900000000000001E-2</v>
      </c>
      <c r="L54" s="4">
        <v>1.24E-2</v>
      </c>
      <c r="M54" s="5">
        <v>9.7000000000000003E-3</v>
      </c>
    </row>
    <row r="55" spans="1:13" x14ac:dyDescent="0.2">
      <c r="A55" t="s">
        <v>66</v>
      </c>
      <c r="B55" s="5">
        <v>1.29E-2</v>
      </c>
      <c r="C55" s="5">
        <v>1.34E-2</v>
      </c>
      <c r="D55" s="5">
        <v>1.01E-2</v>
      </c>
      <c r="E55" s="5">
        <v>1.1900000000000001E-2</v>
      </c>
      <c r="F55" s="5">
        <v>1.43E-2</v>
      </c>
      <c r="G55" s="5">
        <v>1.1299999999999999E-2</v>
      </c>
      <c r="H55" s="4">
        <v>1.14E-2</v>
      </c>
      <c r="I55" s="5">
        <v>1.4500000000000001E-2</v>
      </c>
      <c r="J55" s="5">
        <v>1.34E-2</v>
      </c>
      <c r="K55" s="5">
        <v>1.34E-2</v>
      </c>
      <c r="L55" s="4">
        <v>1.01E-2</v>
      </c>
      <c r="M55" s="5">
        <v>1.1900000000000001E-2</v>
      </c>
    </row>
    <row r="56" spans="1:13" x14ac:dyDescent="0.2">
      <c r="A56" t="s">
        <v>67</v>
      </c>
      <c r="B56" s="5">
        <v>1.29E-2</v>
      </c>
      <c r="C56" s="5">
        <v>1.34E-2</v>
      </c>
      <c r="D56" s="5">
        <v>1.01E-2</v>
      </c>
      <c r="E56" s="5">
        <v>1.1900000000000001E-2</v>
      </c>
      <c r="F56" s="5">
        <v>1.43E-2</v>
      </c>
      <c r="G56" s="5">
        <v>1.1299999999999999E-2</v>
      </c>
      <c r="H56" s="4">
        <v>1.14E-2</v>
      </c>
      <c r="I56" s="5">
        <v>1.4500000000000001E-2</v>
      </c>
      <c r="J56" s="5">
        <v>1.34E-2</v>
      </c>
      <c r="K56" s="5">
        <v>1.34E-2</v>
      </c>
      <c r="L56" s="4">
        <v>1.01E-2</v>
      </c>
      <c r="M56" s="5">
        <v>1.1900000000000001E-2</v>
      </c>
    </row>
    <row r="57" spans="1:13" x14ac:dyDescent="0.2">
      <c r="A57" t="s">
        <v>68</v>
      </c>
      <c r="B57" s="5">
        <v>3.5000000000000001E-3</v>
      </c>
      <c r="C57" s="5">
        <v>4.7000000000000002E-3</v>
      </c>
      <c r="D57" s="5">
        <v>5.1999999999999998E-3</v>
      </c>
      <c r="E57" s="5">
        <v>2.5000000000000001E-3</v>
      </c>
      <c r="F57" s="5">
        <v>5.0000000000000001E-3</v>
      </c>
      <c r="G57" s="5">
        <v>1.9E-3</v>
      </c>
      <c r="H57" s="4">
        <v>2E-3</v>
      </c>
      <c r="I57" s="5">
        <v>5.1000000000000004E-3</v>
      </c>
      <c r="J57" s="5">
        <v>4.7000000000000002E-3</v>
      </c>
      <c r="K57" s="5">
        <v>4.7000000000000002E-3</v>
      </c>
      <c r="L57" s="4">
        <v>5.1999999999999998E-3</v>
      </c>
      <c r="M57" s="5">
        <v>2.5000000000000001E-3</v>
      </c>
    </row>
    <row r="58" spans="1:13" x14ac:dyDescent="0.2">
      <c r="A58" t="s">
        <v>69</v>
      </c>
      <c r="B58" s="5">
        <v>1E-4</v>
      </c>
      <c r="C58" s="5">
        <v>5.1999999999999998E-3</v>
      </c>
      <c r="D58" s="5">
        <v>1.1000000000000001E-3</v>
      </c>
      <c r="E58" s="5">
        <v>1E-4</v>
      </c>
      <c r="F58" s="5">
        <v>1E-4</v>
      </c>
      <c r="G58" s="5">
        <v>1E-4</v>
      </c>
      <c r="H58" s="4">
        <v>1E-4</v>
      </c>
      <c r="I58" s="5">
        <v>1E-4</v>
      </c>
      <c r="J58" s="5">
        <v>5.1999999999999998E-3</v>
      </c>
      <c r="K58" s="5">
        <v>5.1999999999999998E-3</v>
      </c>
      <c r="L58" s="4">
        <v>1.1000000000000001E-3</v>
      </c>
      <c r="M58" s="5">
        <v>1E-4</v>
      </c>
    </row>
    <row r="59" spans="1:13" x14ac:dyDescent="0.2">
      <c r="A59" t="s">
        <v>70</v>
      </c>
      <c r="B59" s="5">
        <v>2.5100000000000001E-2</v>
      </c>
      <c r="C59" s="5">
        <v>2.63E-2</v>
      </c>
      <c r="D59" s="5">
        <v>2.6800000000000001E-2</v>
      </c>
      <c r="E59" s="5">
        <v>2.41E-2</v>
      </c>
      <c r="F59" s="5">
        <v>2.6499999999999999E-2</v>
      </c>
      <c r="G59" s="5">
        <v>2.35E-2</v>
      </c>
      <c r="H59" s="4">
        <v>2.3599999999999999E-2</v>
      </c>
      <c r="I59" s="5">
        <v>2.6700000000000002E-2</v>
      </c>
      <c r="J59" s="5">
        <v>2.63E-2</v>
      </c>
      <c r="K59" s="5">
        <v>2.63E-2</v>
      </c>
      <c r="L59" s="4">
        <v>2.6800000000000001E-2</v>
      </c>
      <c r="M59" s="5">
        <v>2.41E-2</v>
      </c>
    </row>
    <row r="60" spans="1:13" x14ac:dyDescent="0.2">
      <c r="A60" t="s">
        <v>71</v>
      </c>
      <c r="B60" s="5">
        <v>1.0500000000000001E-2</v>
      </c>
      <c r="C60" s="5">
        <v>1.0999999999999999E-2</v>
      </c>
      <c r="D60" s="5">
        <v>7.7000000000000002E-3</v>
      </c>
      <c r="E60" s="5">
        <v>1.0999999999999999E-2</v>
      </c>
      <c r="F60" s="5">
        <v>1.2E-2</v>
      </c>
      <c r="G60" s="5">
        <v>8.8999999999999999E-3</v>
      </c>
      <c r="H60" s="4">
        <v>9.1000000000000004E-3</v>
      </c>
      <c r="I60" s="5">
        <v>1.21E-2</v>
      </c>
      <c r="J60" s="5">
        <v>1.0999999999999999E-2</v>
      </c>
      <c r="K60" s="5">
        <v>1.0999999999999999E-2</v>
      </c>
      <c r="L60" s="4">
        <v>7.7000000000000002E-3</v>
      </c>
      <c r="M60" s="5">
        <v>1.0999999999999999E-2</v>
      </c>
    </row>
    <row r="61" spans="1:13" x14ac:dyDescent="0.2">
      <c r="A61" t="s">
        <v>72</v>
      </c>
      <c r="B61" s="5">
        <v>2.8000000000000001E-2</v>
      </c>
      <c r="C61" s="5">
        <v>1.83E-2</v>
      </c>
      <c r="D61" s="5">
        <v>2.9600000000000001E-2</v>
      </c>
      <c r="E61" s="5">
        <v>2.7E-2</v>
      </c>
      <c r="F61" s="5">
        <v>2.9399999999999999E-2</v>
      </c>
      <c r="G61" s="5">
        <v>2.63E-2</v>
      </c>
      <c r="H61" s="4">
        <v>2.6499999999999999E-2</v>
      </c>
      <c r="I61" s="5">
        <v>2.9600000000000001E-2</v>
      </c>
      <c r="J61" s="5">
        <v>1.83E-2</v>
      </c>
      <c r="K61" s="5">
        <v>1.83E-2</v>
      </c>
      <c r="L61" s="4">
        <v>2.9600000000000001E-2</v>
      </c>
      <c r="M61" s="5">
        <v>2.7E-2</v>
      </c>
    </row>
    <row r="62" spans="1:13" x14ac:dyDescent="0.2">
      <c r="A62" t="s">
        <v>73</v>
      </c>
      <c r="B62" s="5">
        <v>2.0400000000000001E-2</v>
      </c>
      <c r="C62" s="5">
        <v>2.1499999999999998E-2</v>
      </c>
      <c r="D62" s="5">
        <v>2.1999999999999999E-2</v>
      </c>
      <c r="E62" s="5">
        <v>1.9400000000000001E-2</v>
      </c>
      <c r="F62" s="5">
        <v>2.18E-2</v>
      </c>
      <c r="G62" s="5">
        <v>1.8700000000000001E-2</v>
      </c>
      <c r="H62" s="4">
        <v>1.89E-2</v>
      </c>
      <c r="I62" s="5">
        <v>2.1999999999999999E-2</v>
      </c>
      <c r="J62" s="5">
        <v>2.1499999999999998E-2</v>
      </c>
      <c r="K62" s="5">
        <v>2.1499999999999998E-2</v>
      </c>
      <c r="L62" s="4">
        <v>2.1999999999999999E-2</v>
      </c>
      <c r="M62" s="5">
        <v>1.9400000000000001E-2</v>
      </c>
    </row>
    <row r="63" spans="1:13" x14ac:dyDescent="0.2">
      <c r="A63" t="s">
        <v>74</v>
      </c>
      <c r="B63" s="5">
        <v>9.4999999999999998E-3</v>
      </c>
      <c r="C63" s="5">
        <v>7.7999999999999996E-3</v>
      </c>
      <c r="D63" s="5">
        <v>5.0000000000000001E-4</v>
      </c>
      <c r="E63" s="5">
        <v>2.46E-2</v>
      </c>
      <c r="F63" s="5">
        <v>1.0999999999999999E-2</v>
      </c>
      <c r="G63" s="5">
        <v>7.9000000000000008E-3</v>
      </c>
      <c r="H63" s="4">
        <v>8.0000000000000002E-3</v>
      </c>
      <c r="I63" s="5">
        <v>1.11E-2</v>
      </c>
      <c r="J63" s="5">
        <v>7.7999999999999996E-3</v>
      </c>
      <c r="K63" s="5">
        <v>7.7999999999999996E-3</v>
      </c>
      <c r="L63" s="4">
        <v>5.0000000000000001E-4</v>
      </c>
      <c r="M63" s="5">
        <v>2.46E-2</v>
      </c>
    </row>
    <row r="64" spans="1:13" x14ac:dyDescent="0.2">
      <c r="A64" t="s">
        <v>75</v>
      </c>
      <c r="B64" s="5">
        <v>1.67E-2</v>
      </c>
      <c r="C64" s="5">
        <v>1.7899999999999999E-2</v>
      </c>
      <c r="D64" s="5">
        <v>1.83E-2</v>
      </c>
      <c r="E64" s="5">
        <v>1.5699999999999999E-2</v>
      </c>
      <c r="F64" s="5">
        <v>1.8100000000000002E-2</v>
      </c>
      <c r="G64" s="5">
        <v>1.5100000000000001E-2</v>
      </c>
      <c r="H64" s="4">
        <v>1.52E-2</v>
      </c>
      <c r="I64" s="5">
        <v>1.83E-2</v>
      </c>
      <c r="J64" s="5">
        <v>1.7899999999999999E-2</v>
      </c>
      <c r="K64" s="5">
        <v>1.7899999999999999E-2</v>
      </c>
      <c r="L64" s="4">
        <v>1.83E-2</v>
      </c>
      <c r="M64" s="5">
        <v>1.5699999999999999E-2</v>
      </c>
    </row>
    <row r="65" spans="1:13" x14ac:dyDescent="0.2">
      <c r="A65" t="s">
        <v>76</v>
      </c>
      <c r="B65" s="5">
        <v>1.8599999999999998E-2</v>
      </c>
      <c r="C65" s="5">
        <v>1.9800000000000002E-2</v>
      </c>
      <c r="D65" s="5">
        <v>2.0199999999999999E-2</v>
      </c>
      <c r="E65" s="5">
        <v>1.7600000000000001E-2</v>
      </c>
      <c r="F65" s="5">
        <v>0.02</v>
      </c>
      <c r="G65" s="5">
        <v>1.7000000000000001E-2</v>
      </c>
      <c r="H65" s="4">
        <v>1.7100000000000001E-2</v>
      </c>
      <c r="I65" s="5">
        <v>2.0199999999999999E-2</v>
      </c>
      <c r="J65" s="5">
        <v>1.9800000000000002E-2</v>
      </c>
      <c r="K65" s="5">
        <v>1.9800000000000002E-2</v>
      </c>
      <c r="L65" s="4">
        <v>2.0199999999999999E-2</v>
      </c>
      <c r="M65" s="5">
        <v>1.7600000000000001E-2</v>
      </c>
    </row>
    <row r="66" spans="1:13" x14ac:dyDescent="0.2">
      <c r="A66" t="s">
        <v>77</v>
      </c>
      <c r="B66" s="5">
        <v>1E-4</v>
      </c>
      <c r="C66" s="5">
        <v>1E-4</v>
      </c>
      <c r="D66" s="5">
        <v>1E-4</v>
      </c>
      <c r="E66" s="5">
        <v>1E-4</v>
      </c>
      <c r="F66" s="5">
        <v>1E-4</v>
      </c>
      <c r="G66" s="5">
        <v>1E-4</v>
      </c>
      <c r="H66" s="4">
        <v>1E-4</v>
      </c>
      <c r="I66" s="5">
        <v>1E-4</v>
      </c>
      <c r="J66" s="5">
        <v>1E-4</v>
      </c>
      <c r="K66" s="5">
        <v>1E-4</v>
      </c>
      <c r="L66" s="4">
        <v>1E-4</v>
      </c>
      <c r="M66" s="5">
        <v>1E-4</v>
      </c>
    </row>
    <row r="67" spans="1:13" x14ac:dyDescent="0.2">
      <c r="A67" t="s">
        <v>78</v>
      </c>
      <c r="B67" s="5">
        <v>6.7000000000000002E-3</v>
      </c>
      <c r="C67" s="5">
        <v>5.0000000000000001E-3</v>
      </c>
      <c r="D67" s="5">
        <v>1E-4</v>
      </c>
      <c r="E67" s="5">
        <v>2.18E-2</v>
      </c>
      <c r="F67" s="5">
        <v>8.2000000000000007E-3</v>
      </c>
      <c r="G67" s="5">
        <v>5.1000000000000004E-3</v>
      </c>
      <c r="H67" s="4">
        <v>5.1999999999999998E-3</v>
      </c>
      <c r="I67" s="5">
        <v>8.3000000000000001E-3</v>
      </c>
      <c r="J67" s="5">
        <v>5.0000000000000001E-3</v>
      </c>
      <c r="K67" s="5">
        <v>5.0000000000000001E-3</v>
      </c>
      <c r="L67" s="4">
        <v>1E-4</v>
      </c>
      <c r="M67" s="5">
        <v>2.18E-2</v>
      </c>
    </row>
    <row r="68" spans="1:13" x14ac:dyDescent="0.2">
      <c r="A68" t="s">
        <v>79</v>
      </c>
      <c r="B68" s="5">
        <v>8.8999999999999999E-3</v>
      </c>
      <c r="C68" s="5">
        <v>7.1999999999999998E-3</v>
      </c>
      <c r="D68" s="5">
        <v>1E-4</v>
      </c>
      <c r="E68" s="5">
        <v>2.4E-2</v>
      </c>
      <c r="F68" s="5">
        <v>1.03E-2</v>
      </c>
      <c r="G68" s="5">
        <v>7.1999999999999998E-3</v>
      </c>
      <c r="H68" s="4">
        <v>7.4000000000000003E-3</v>
      </c>
      <c r="I68" s="5">
        <v>1.04E-2</v>
      </c>
      <c r="J68" s="5">
        <v>7.1999999999999998E-3</v>
      </c>
      <c r="K68" s="5">
        <v>7.1999999999999998E-3</v>
      </c>
      <c r="L68" s="4">
        <v>1E-4</v>
      </c>
      <c r="M68" s="5">
        <v>2.4E-2</v>
      </c>
    </row>
    <row r="69" spans="1:13" x14ac:dyDescent="0.2">
      <c r="A69" t="s">
        <v>80</v>
      </c>
      <c r="B69" s="5">
        <v>1E-4</v>
      </c>
      <c r="C69" s="5">
        <v>1E-4</v>
      </c>
      <c r="D69" s="5">
        <v>1E-4</v>
      </c>
      <c r="E69" s="5">
        <v>1E-4</v>
      </c>
      <c r="F69" s="5">
        <v>1E-4</v>
      </c>
      <c r="G69" s="5">
        <v>1E-4</v>
      </c>
      <c r="H69" s="4">
        <v>1E-4</v>
      </c>
      <c r="I69" s="5">
        <v>1E-4</v>
      </c>
      <c r="J69" s="5">
        <v>1E-4</v>
      </c>
      <c r="K69" s="5">
        <v>1E-4</v>
      </c>
      <c r="L69" s="4">
        <v>1E-4</v>
      </c>
      <c r="M69" s="5">
        <v>1E-4</v>
      </c>
    </row>
    <row r="70" spans="1:13" x14ac:dyDescent="0.2">
      <c r="A70" t="s">
        <v>81</v>
      </c>
      <c r="B70" s="5">
        <v>2.35E-2</v>
      </c>
      <c r="C70" s="5">
        <v>2.18E-2</v>
      </c>
      <c r="D70" s="5">
        <v>1.4500000000000001E-2</v>
      </c>
      <c r="E70" s="5">
        <v>2.2499999999999999E-2</v>
      </c>
      <c r="F70" s="5">
        <v>2.4899999999999999E-2</v>
      </c>
      <c r="G70" s="5">
        <v>2.18E-2</v>
      </c>
      <c r="H70" s="4">
        <v>2.1999999999999999E-2</v>
      </c>
      <c r="I70" s="5">
        <v>2.5100000000000001E-2</v>
      </c>
      <c r="J70" s="5">
        <v>2.18E-2</v>
      </c>
      <c r="K70" s="5">
        <v>2.18E-2</v>
      </c>
      <c r="L70" s="4">
        <v>1.4500000000000001E-2</v>
      </c>
      <c r="M70" s="5">
        <v>2.2499999999999999E-2</v>
      </c>
    </row>
    <row r="71" spans="1:13" x14ac:dyDescent="0.2">
      <c r="A71" t="s">
        <v>82</v>
      </c>
      <c r="B71" s="5">
        <v>2.6700000000000002E-2</v>
      </c>
      <c r="C71" s="5">
        <v>1.7600000000000001E-2</v>
      </c>
      <c r="D71" s="5">
        <v>2.8299999999999999E-2</v>
      </c>
      <c r="E71" s="5">
        <v>2.5700000000000001E-2</v>
      </c>
      <c r="F71" s="5">
        <v>2.81E-2</v>
      </c>
      <c r="G71" s="5">
        <v>2.5100000000000001E-2</v>
      </c>
      <c r="H71" s="4">
        <v>2.52E-2</v>
      </c>
      <c r="I71" s="5">
        <v>2.8299999999999999E-2</v>
      </c>
      <c r="J71" s="5">
        <v>1.7600000000000001E-2</v>
      </c>
      <c r="K71" s="5">
        <v>1.7600000000000001E-2</v>
      </c>
      <c r="L71" s="4">
        <v>2.8299999999999999E-2</v>
      </c>
      <c r="M71" s="5">
        <v>2.5700000000000001E-2</v>
      </c>
    </row>
    <row r="72" spans="1:13" x14ac:dyDescent="0.2">
      <c r="A72" t="s">
        <v>83</v>
      </c>
      <c r="B72" s="5">
        <v>1E-4</v>
      </c>
      <c r="C72" s="5">
        <v>6.4999999999999997E-3</v>
      </c>
      <c r="D72" s="5">
        <v>2.5000000000000001E-3</v>
      </c>
      <c r="E72" s="5">
        <v>1E-4</v>
      </c>
      <c r="F72" s="5">
        <v>1.1999999999999999E-3</v>
      </c>
      <c r="G72" s="5">
        <v>1E-4</v>
      </c>
      <c r="H72" s="4">
        <v>1E-4</v>
      </c>
      <c r="I72" s="5">
        <v>1.4E-3</v>
      </c>
      <c r="J72" s="5">
        <v>6.4999999999999997E-3</v>
      </c>
      <c r="K72" s="5">
        <v>6.4999999999999997E-3</v>
      </c>
      <c r="L72" s="4">
        <v>2.5000000000000001E-3</v>
      </c>
      <c r="M72" s="5">
        <v>1E-4</v>
      </c>
    </row>
    <row r="73" spans="1:13" x14ac:dyDescent="0.2">
      <c r="A73" t="s">
        <v>84</v>
      </c>
      <c r="B73" s="5">
        <v>1E-4</v>
      </c>
      <c r="C73" s="5">
        <v>5.4000000000000003E-3</v>
      </c>
      <c r="D73" s="5">
        <v>1.4E-3</v>
      </c>
      <c r="E73" s="5">
        <v>1E-4</v>
      </c>
      <c r="F73" s="5">
        <v>1E-4</v>
      </c>
      <c r="G73" s="5">
        <v>1E-4</v>
      </c>
      <c r="H73" s="4">
        <v>1E-4</v>
      </c>
      <c r="I73" s="5">
        <v>2.9999999999999997E-4</v>
      </c>
      <c r="J73" s="5">
        <v>5.4000000000000003E-3</v>
      </c>
      <c r="K73" s="5">
        <v>5.4000000000000003E-3</v>
      </c>
      <c r="L73" s="4">
        <v>1.4E-3</v>
      </c>
      <c r="M73" s="5">
        <v>1E-4</v>
      </c>
    </row>
    <row r="74" spans="1:13" x14ac:dyDescent="0.2">
      <c r="A74" t="s">
        <v>85</v>
      </c>
      <c r="B74" s="5">
        <v>1.8599999999999998E-2</v>
      </c>
      <c r="C74" s="5">
        <v>1.7600000000000001E-2</v>
      </c>
      <c r="D74" s="5">
        <v>1.03E-2</v>
      </c>
      <c r="E74" s="5">
        <v>1.7600000000000001E-2</v>
      </c>
      <c r="F74" s="5">
        <v>2.01E-2</v>
      </c>
      <c r="G74" s="5">
        <v>1.7000000000000001E-2</v>
      </c>
      <c r="H74" s="4">
        <v>1.72E-2</v>
      </c>
      <c r="I74" s="5">
        <v>2.0199999999999999E-2</v>
      </c>
      <c r="J74" s="5">
        <v>1.7600000000000001E-2</v>
      </c>
      <c r="K74" s="5">
        <v>1.7600000000000001E-2</v>
      </c>
      <c r="L74" s="4">
        <v>1.03E-2</v>
      </c>
      <c r="M74" s="5">
        <v>1.7600000000000001E-2</v>
      </c>
    </row>
    <row r="75" spans="1:13" x14ac:dyDescent="0.2">
      <c r="A75" t="s">
        <v>86</v>
      </c>
      <c r="B75" s="5">
        <v>7.1000000000000004E-3</v>
      </c>
      <c r="C75" s="5">
        <v>8.3000000000000001E-3</v>
      </c>
      <c r="D75" s="5">
        <v>8.8000000000000005E-3</v>
      </c>
      <c r="E75" s="5">
        <v>6.1000000000000004E-3</v>
      </c>
      <c r="F75" s="5">
        <v>8.5000000000000006E-3</v>
      </c>
      <c r="G75" s="5">
        <v>5.4999999999999997E-3</v>
      </c>
      <c r="H75" s="4">
        <v>5.5999999999999999E-3</v>
      </c>
      <c r="I75" s="5">
        <v>8.6999999999999994E-3</v>
      </c>
      <c r="J75" s="5">
        <v>8.3000000000000001E-3</v>
      </c>
      <c r="K75" s="5">
        <v>8.3000000000000001E-3</v>
      </c>
      <c r="L75" s="4">
        <v>8.8000000000000005E-3</v>
      </c>
      <c r="M75" s="5">
        <v>6.1000000000000004E-3</v>
      </c>
    </row>
    <row r="76" spans="1:13" x14ac:dyDescent="0.2">
      <c r="A76" t="s">
        <v>87</v>
      </c>
      <c r="B76" s="5">
        <v>1.3299999999999999E-2</v>
      </c>
      <c r="C76" s="5">
        <v>1.38E-2</v>
      </c>
      <c r="D76" s="5">
        <v>1.0500000000000001E-2</v>
      </c>
      <c r="E76" s="5">
        <v>1.38E-2</v>
      </c>
      <c r="F76" s="5">
        <v>1.4800000000000001E-2</v>
      </c>
      <c r="G76" s="5">
        <v>1.17E-2</v>
      </c>
      <c r="H76" s="4">
        <v>1.1900000000000001E-2</v>
      </c>
      <c r="I76" s="5">
        <v>1.49E-2</v>
      </c>
      <c r="J76" s="5">
        <v>1.38E-2</v>
      </c>
      <c r="K76" s="5">
        <v>1.38E-2</v>
      </c>
      <c r="L76" s="4">
        <v>1.0500000000000001E-2</v>
      </c>
      <c r="M76" s="5">
        <v>1.38E-2</v>
      </c>
    </row>
    <row r="77" spans="1:13" x14ac:dyDescent="0.2">
      <c r="A77" t="s">
        <v>88</v>
      </c>
      <c r="B77" s="5">
        <v>1.3299999999999999E-2</v>
      </c>
      <c r="C77" s="5">
        <v>1.38E-2</v>
      </c>
      <c r="D77" s="5">
        <v>1.0500000000000001E-2</v>
      </c>
      <c r="E77" s="5">
        <v>1.38E-2</v>
      </c>
      <c r="F77" s="5">
        <v>1.4800000000000001E-2</v>
      </c>
      <c r="G77" s="5">
        <v>1.17E-2</v>
      </c>
      <c r="H77" s="4">
        <v>1.1900000000000001E-2</v>
      </c>
      <c r="I77" s="5">
        <v>1.49E-2</v>
      </c>
      <c r="J77" s="5">
        <v>1.38E-2</v>
      </c>
      <c r="K77" s="5">
        <v>1.38E-2</v>
      </c>
      <c r="L77" s="4">
        <v>1.0500000000000001E-2</v>
      </c>
      <c r="M77" s="5">
        <v>1.38E-2</v>
      </c>
    </row>
    <row r="78" spans="1:13" x14ac:dyDescent="0.2">
      <c r="A78" t="s">
        <v>89</v>
      </c>
      <c r="B78" s="5">
        <v>1.78E-2</v>
      </c>
      <c r="C78" s="5">
        <v>1.61E-2</v>
      </c>
      <c r="D78" s="5">
        <v>8.8000000000000005E-3</v>
      </c>
      <c r="E78" s="5">
        <v>1.9099999999999999E-2</v>
      </c>
      <c r="F78" s="5">
        <v>1.9199999999999998E-2</v>
      </c>
      <c r="G78" s="5">
        <v>1.6199999999999999E-2</v>
      </c>
      <c r="H78" s="4">
        <v>1.6299999999999999E-2</v>
      </c>
      <c r="I78" s="5">
        <v>1.9400000000000001E-2</v>
      </c>
      <c r="J78" s="5">
        <v>1.61E-2</v>
      </c>
      <c r="K78" s="5">
        <v>1.61E-2</v>
      </c>
      <c r="L78" s="4">
        <v>8.8000000000000005E-3</v>
      </c>
      <c r="M78" s="5">
        <v>1.9099999999999999E-2</v>
      </c>
    </row>
    <row r="79" spans="1:13" x14ac:dyDescent="0.2">
      <c r="A79" t="s">
        <v>90</v>
      </c>
      <c r="B79" s="5">
        <v>1E-4</v>
      </c>
      <c r="C79" s="5">
        <v>1E-4</v>
      </c>
      <c r="D79" s="5">
        <v>1E-4</v>
      </c>
      <c r="E79" s="5">
        <v>1E-4</v>
      </c>
      <c r="F79" s="5">
        <v>1E-4</v>
      </c>
      <c r="G79" s="5">
        <v>1E-4</v>
      </c>
      <c r="H79" s="4">
        <v>1E-4</v>
      </c>
      <c r="I79" s="5">
        <v>1E-4</v>
      </c>
      <c r="J79" s="5">
        <v>1E-4</v>
      </c>
      <c r="K79" s="5">
        <v>1E-4</v>
      </c>
      <c r="L79" s="4">
        <v>1E-4</v>
      </c>
      <c r="M79" s="5">
        <v>1E-4</v>
      </c>
    </row>
    <row r="80" spans="1:13" x14ac:dyDescent="0.2">
      <c r="A80" t="s">
        <v>91</v>
      </c>
      <c r="B80" s="5">
        <v>1E-4</v>
      </c>
      <c r="C80" s="5">
        <v>1E-4</v>
      </c>
      <c r="D80" s="5">
        <v>1E-4</v>
      </c>
      <c r="E80" s="5">
        <v>1E-4</v>
      </c>
      <c r="F80" s="5">
        <v>1E-4</v>
      </c>
      <c r="G80" s="5">
        <v>1E-4</v>
      </c>
      <c r="H80" s="4">
        <v>1E-4</v>
      </c>
      <c r="I80" s="5">
        <v>1E-4</v>
      </c>
      <c r="J80" s="5">
        <v>1E-4</v>
      </c>
      <c r="K80" s="5">
        <v>1E-4</v>
      </c>
      <c r="L80" s="4">
        <v>1E-4</v>
      </c>
      <c r="M80" s="5">
        <v>1E-4</v>
      </c>
    </row>
    <row r="81" spans="1:13" x14ac:dyDescent="0.2">
      <c r="A81" t="s">
        <v>92</v>
      </c>
      <c r="B81" s="5">
        <v>1.09E-2</v>
      </c>
      <c r="C81" s="5">
        <v>9.1999999999999998E-3</v>
      </c>
      <c r="D81" s="5">
        <v>1.9E-3</v>
      </c>
      <c r="E81" s="5">
        <v>2.5999999999999999E-2</v>
      </c>
      <c r="F81" s="5">
        <v>1.23E-2</v>
      </c>
      <c r="G81" s="5">
        <v>9.2999999999999992E-3</v>
      </c>
      <c r="H81" s="4">
        <v>9.4000000000000004E-3</v>
      </c>
      <c r="I81" s="5">
        <v>1.2500000000000001E-2</v>
      </c>
      <c r="J81" s="5">
        <v>9.1999999999999998E-3</v>
      </c>
      <c r="K81" s="5">
        <v>9.1999999999999998E-3</v>
      </c>
      <c r="L81" s="4">
        <v>1.9E-3</v>
      </c>
      <c r="M81" s="5">
        <v>2.5999999999999999E-2</v>
      </c>
    </row>
    <row r="82" spans="1:13" x14ac:dyDescent="0.2">
      <c r="A82" t="s">
        <v>93</v>
      </c>
      <c r="B82" s="5">
        <v>1E-4</v>
      </c>
      <c r="C82" s="5">
        <v>1E-4</v>
      </c>
      <c r="D82" s="5">
        <v>1E-4</v>
      </c>
      <c r="E82" s="5">
        <v>1E-4</v>
      </c>
      <c r="F82" s="5">
        <v>1E-4</v>
      </c>
      <c r="G82" s="5">
        <v>1E-4</v>
      </c>
      <c r="H82" s="4">
        <v>1E-4</v>
      </c>
      <c r="I82" s="5">
        <v>1E-4</v>
      </c>
      <c r="J82" s="5">
        <v>1E-4</v>
      </c>
      <c r="K82" s="5">
        <v>1E-4</v>
      </c>
      <c r="L82" s="4">
        <v>1E-4</v>
      </c>
      <c r="M82" s="5">
        <v>1E-4</v>
      </c>
    </row>
    <row r="83" spans="1:13" x14ac:dyDescent="0.2">
      <c r="A83" t="s">
        <v>94</v>
      </c>
      <c r="B83" s="5">
        <v>1E-4</v>
      </c>
      <c r="C83" s="5">
        <v>1E-4</v>
      </c>
      <c r="D83" s="5">
        <v>1E-4</v>
      </c>
      <c r="E83" s="5">
        <v>1E-4</v>
      </c>
      <c r="F83" s="5">
        <v>1E-4</v>
      </c>
      <c r="G83" s="5">
        <v>1E-4</v>
      </c>
      <c r="H83" s="4">
        <v>1E-4</v>
      </c>
      <c r="I83" s="5">
        <v>1E-4</v>
      </c>
      <c r="J83" s="5">
        <v>1E-4</v>
      </c>
      <c r="K83" s="5">
        <v>1E-4</v>
      </c>
      <c r="L83" s="4">
        <v>1E-4</v>
      </c>
      <c r="M83" s="5">
        <v>1E-4</v>
      </c>
    </row>
    <row r="84" spans="1:13" x14ac:dyDescent="0.2">
      <c r="A84" t="s">
        <v>95</v>
      </c>
      <c r="B84" s="5">
        <v>2E-3</v>
      </c>
      <c r="C84" s="5">
        <v>3.2000000000000002E-3</v>
      </c>
      <c r="D84" s="5">
        <v>3.7000000000000002E-3</v>
      </c>
      <c r="E84" s="5">
        <v>1E-3</v>
      </c>
      <c r="F84" s="5">
        <v>3.3999999999999998E-3</v>
      </c>
      <c r="G84" s="5">
        <v>4.0000000000000002E-4</v>
      </c>
      <c r="H84" s="4">
        <v>5.0000000000000001E-4</v>
      </c>
      <c r="I84" s="5">
        <v>3.5999999999999999E-3</v>
      </c>
      <c r="J84" s="5">
        <v>3.2000000000000002E-3</v>
      </c>
      <c r="K84" s="5">
        <v>3.2000000000000002E-3</v>
      </c>
      <c r="L84" s="4">
        <v>3.7000000000000002E-3</v>
      </c>
      <c r="M84" s="5">
        <v>1E-3</v>
      </c>
    </row>
    <row r="85" spans="1:13" x14ac:dyDescent="0.2">
      <c r="A85" t="s">
        <v>96</v>
      </c>
      <c r="B85" s="5">
        <v>4.7999999999999996E-3</v>
      </c>
      <c r="C85" s="5">
        <v>6.0000000000000001E-3</v>
      </c>
      <c r="D85" s="5">
        <v>6.4000000000000003E-3</v>
      </c>
      <c r="E85" s="5">
        <v>3.8E-3</v>
      </c>
      <c r="F85" s="5">
        <v>6.1999999999999998E-3</v>
      </c>
      <c r="G85" s="5">
        <v>3.2000000000000002E-3</v>
      </c>
      <c r="H85" s="4">
        <v>3.3E-3</v>
      </c>
      <c r="I85" s="5">
        <v>6.4000000000000003E-3</v>
      </c>
      <c r="J85" s="5">
        <v>6.0000000000000001E-3</v>
      </c>
      <c r="K85" s="5">
        <v>6.0000000000000001E-3</v>
      </c>
      <c r="L85" s="4">
        <v>6.4000000000000003E-3</v>
      </c>
      <c r="M85" s="5">
        <v>3.8E-3</v>
      </c>
    </row>
    <row r="86" spans="1:13" x14ac:dyDescent="0.2">
      <c r="A86" t="s">
        <v>97</v>
      </c>
      <c r="B86" s="5">
        <v>1.0500000000000001E-2</v>
      </c>
      <c r="C86" s="5">
        <v>1.0999999999999999E-2</v>
      </c>
      <c r="D86" s="5">
        <v>7.7000000000000002E-3</v>
      </c>
      <c r="E86" s="5">
        <v>1.0999999999999999E-2</v>
      </c>
      <c r="F86" s="5">
        <v>1.2E-2</v>
      </c>
      <c r="G86" s="5">
        <v>8.8999999999999999E-3</v>
      </c>
      <c r="H86" s="4">
        <v>9.1000000000000004E-3</v>
      </c>
      <c r="I86" s="5">
        <v>1.21E-2</v>
      </c>
      <c r="J86" s="5">
        <v>1.0999999999999999E-2</v>
      </c>
      <c r="K86" s="5">
        <v>1.0999999999999999E-2</v>
      </c>
      <c r="L86" s="4">
        <v>7.7000000000000002E-3</v>
      </c>
      <c r="M86" s="5">
        <v>1.0999999999999999E-2</v>
      </c>
    </row>
    <row r="87" spans="1:13" x14ac:dyDescent="0.2">
      <c r="A87" t="s">
        <v>98</v>
      </c>
      <c r="B87" s="5">
        <v>7.1000000000000004E-3</v>
      </c>
      <c r="C87" s="5">
        <v>8.3000000000000001E-3</v>
      </c>
      <c r="D87" s="5">
        <v>8.8000000000000005E-3</v>
      </c>
      <c r="E87" s="5">
        <v>6.1000000000000004E-3</v>
      </c>
      <c r="F87" s="5">
        <v>8.6E-3</v>
      </c>
      <c r="G87" s="5">
        <v>5.4999999999999997E-3</v>
      </c>
      <c r="H87" s="4">
        <v>5.7000000000000002E-3</v>
      </c>
      <c r="I87" s="5">
        <v>8.6999999999999994E-3</v>
      </c>
      <c r="J87" s="5">
        <v>8.3000000000000001E-3</v>
      </c>
      <c r="K87" s="5">
        <v>8.3000000000000001E-3</v>
      </c>
      <c r="L87" s="4">
        <v>8.8000000000000005E-3</v>
      </c>
      <c r="M87" s="5">
        <v>6.1000000000000004E-3</v>
      </c>
    </row>
    <row r="88" spans="1:13" x14ac:dyDescent="0.2">
      <c r="A88" t="s">
        <v>99</v>
      </c>
      <c r="B88" s="5">
        <v>1E-4</v>
      </c>
      <c r="C88" s="5">
        <v>1E-4</v>
      </c>
      <c r="D88" s="5">
        <v>1E-4</v>
      </c>
      <c r="E88" s="5">
        <v>1E-4</v>
      </c>
      <c r="F88" s="5">
        <v>1E-4</v>
      </c>
      <c r="G88" s="5">
        <v>1E-4</v>
      </c>
      <c r="H88" s="4">
        <v>1E-4</v>
      </c>
      <c r="I88" s="5">
        <v>1E-4</v>
      </c>
      <c r="J88" s="5">
        <v>1E-4</v>
      </c>
      <c r="K88" s="5">
        <v>1E-4</v>
      </c>
      <c r="L88" s="4">
        <v>1E-4</v>
      </c>
      <c r="M88" s="5">
        <v>1E-4</v>
      </c>
    </row>
    <row r="89" spans="1:13" x14ac:dyDescent="0.2">
      <c r="A89" t="s">
        <v>100</v>
      </c>
      <c r="B89" s="5">
        <v>1E-4</v>
      </c>
      <c r="C89" s="5">
        <v>1E-4</v>
      </c>
      <c r="D89" s="5">
        <v>1E-4</v>
      </c>
      <c r="E89" s="5">
        <v>1E-4</v>
      </c>
      <c r="F89" s="5">
        <v>1E-4</v>
      </c>
      <c r="G89" s="5">
        <v>1E-4</v>
      </c>
      <c r="H89" s="4">
        <v>1E-4</v>
      </c>
      <c r="I89" s="5">
        <v>1E-4</v>
      </c>
      <c r="J89" s="5">
        <v>1E-4</v>
      </c>
      <c r="K89" s="5">
        <v>1E-4</v>
      </c>
      <c r="L89" s="4">
        <v>1E-4</v>
      </c>
      <c r="M89" s="5">
        <v>1E-4</v>
      </c>
    </row>
    <row r="90" spans="1:13" x14ac:dyDescent="0.2">
      <c r="A90" t="s">
        <v>101</v>
      </c>
      <c r="B90" s="5">
        <v>1.6199999999999999E-2</v>
      </c>
      <c r="C90" s="5">
        <v>1.7399999999999999E-2</v>
      </c>
      <c r="D90" s="5">
        <v>1.7899999999999999E-2</v>
      </c>
      <c r="E90" s="5">
        <v>1.52E-2</v>
      </c>
      <c r="F90" s="5">
        <v>1.7600000000000001E-2</v>
      </c>
      <c r="G90" s="5">
        <v>1.46E-2</v>
      </c>
      <c r="H90" s="4">
        <v>1.47E-2</v>
      </c>
      <c r="I90" s="5">
        <v>1.78E-2</v>
      </c>
      <c r="J90" s="5">
        <v>1.7399999999999999E-2</v>
      </c>
      <c r="K90" s="5">
        <v>1.7399999999999999E-2</v>
      </c>
      <c r="L90" s="4">
        <v>1.7899999999999999E-2</v>
      </c>
      <c r="M90" s="5">
        <v>1.52E-2</v>
      </c>
    </row>
    <row r="91" spans="1:13" x14ac:dyDescent="0.2">
      <c r="A91" t="s">
        <v>102</v>
      </c>
      <c r="B91" s="5">
        <v>2.5000000000000001E-3</v>
      </c>
      <c r="C91" s="5">
        <v>3.7000000000000002E-3</v>
      </c>
      <c r="D91" s="5">
        <v>4.1999999999999997E-3</v>
      </c>
      <c r="E91" s="5">
        <v>1.5E-3</v>
      </c>
      <c r="F91" s="5">
        <v>4.0000000000000001E-3</v>
      </c>
      <c r="G91" s="5">
        <v>8.9999999999999998E-4</v>
      </c>
      <c r="H91" s="4">
        <v>1E-3</v>
      </c>
      <c r="I91" s="5">
        <v>4.1000000000000003E-3</v>
      </c>
      <c r="J91" s="5">
        <v>3.7000000000000002E-3</v>
      </c>
      <c r="K91" s="5">
        <v>3.7000000000000002E-3</v>
      </c>
      <c r="L91" s="4">
        <v>4.1999999999999997E-3</v>
      </c>
      <c r="M91" s="5">
        <v>1.5E-3</v>
      </c>
    </row>
    <row r="92" spans="1:13" x14ac:dyDescent="0.2">
      <c r="A92" t="s">
        <v>103</v>
      </c>
      <c r="B92" s="5">
        <v>2.41E-2</v>
      </c>
      <c r="C92" s="5">
        <v>1.44E-2</v>
      </c>
      <c r="D92" s="5">
        <v>2.5399999999999999E-2</v>
      </c>
      <c r="E92" s="5">
        <v>2.2800000000000001E-2</v>
      </c>
      <c r="F92" s="5">
        <v>2.5600000000000001E-2</v>
      </c>
      <c r="G92" s="5">
        <v>2.2499999999999999E-2</v>
      </c>
      <c r="H92" s="4">
        <v>2.2700000000000001E-2</v>
      </c>
      <c r="I92" s="5">
        <v>2.5700000000000001E-2</v>
      </c>
      <c r="J92" s="5">
        <v>1.44E-2</v>
      </c>
      <c r="K92" s="5">
        <v>1.44E-2</v>
      </c>
      <c r="L92" s="4">
        <v>2.5399999999999999E-2</v>
      </c>
      <c r="M92" s="5">
        <v>2.2800000000000001E-2</v>
      </c>
    </row>
    <row r="93" spans="1:13" x14ac:dyDescent="0.2">
      <c r="A93" t="s">
        <v>104</v>
      </c>
      <c r="B93" s="5">
        <v>2.4E-2</v>
      </c>
      <c r="C93" s="5">
        <v>1.43E-2</v>
      </c>
      <c r="D93" s="5">
        <v>2.5700000000000001E-2</v>
      </c>
      <c r="E93" s="5">
        <v>2.3E-2</v>
      </c>
      <c r="F93" s="5">
        <v>2.5499999999999998E-2</v>
      </c>
      <c r="G93" s="5">
        <v>2.24E-2</v>
      </c>
      <c r="H93" s="4">
        <v>2.2499999999999999E-2</v>
      </c>
      <c r="I93" s="5">
        <v>2.5600000000000001E-2</v>
      </c>
      <c r="J93" s="5">
        <v>1.43E-2</v>
      </c>
      <c r="K93" s="5">
        <v>1.43E-2</v>
      </c>
      <c r="L93" s="4">
        <v>2.5700000000000001E-2</v>
      </c>
      <c r="M93" s="5">
        <v>2.3E-2</v>
      </c>
    </row>
    <row r="94" spans="1:13" x14ac:dyDescent="0.2">
      <c r="A94" t="s">
        <v>105</v>
      </c>
      <c r="B94" s="5">
        <v>2.4299999999999999E-2</v>
      </c>
      <c r="C94" s="5">
        <v>1.7000000000000001E-2</v>
      </c>
      <c r="D94" s="5">
        <v>2.5899999999999999E-2</v>
      </c>
      <c r="E94" s="5">
        <v>2.2200000000000001E-2</v>
      </c>
      <c r="F94" s="5">
        <v>2.5700000000000001E-2</v>
      </c>
      <c r="G94" s="5">
        <v>2.2700000000000001E-2</v>
      </c>
      <c r="H94" s="4">
        <v>2.2800000000000001E-2</v>
      </c>
      <c r="I94" s="5">
        <v>2.5899999999999999E-2</v>
      </c>
      <c r="J94" s="5">
        <v>1.7000000000000001E-2</v>
      </c>
      <c r="K94" s="5">
        <v>1.7000000000000001E-2</v>
      </c>
      <c r="L94" s="4">
        <v>2.5899999999999999E-2</v>
      </c>
      <c r="M94" s="5">
        <v>2.2200000000000001E-2</v>
      </c>
    </row>
    <row r="95" spans="1:13" x14ac:dyDescent="0.2">
      <c r="A95" t="s">
        <v>106</v>
      </c>
      <c r="B95" s="5">
        <v>1.2500000000000001E-2</v>
      </c>
      <c r="C95" s="5">
        <v>1.37E-2</v>
      </c>
      <c r="D95" s="5">
        <v>1.04E-2</v>
      </c>
      <c r="E95" s="5">
        <v>1.15E-2</v>
      </c>
      <c r="F95" s="5">
        <v>1.4E-2</v>
      </c>
      <c r="G95" s="5">
        <v>1.09E-2</v>
      </c>
      <c r="H95" s="4">
        <v>1.11E-2</v>
      </c>
      <c r="I95" s="5">
        <v>1.41E-2</v>
      </c>
      <c r="J95" s="5">
        <v>1.37E-2</v>
      </c>
      <c r="K95" s="5">
        <v>1.37E-2</v>
      </c>
      <c r="L95" s="4">
        <v>1.04E-2</v>
      </c>
      <c r="M95" s="5">
        <v>1.15E-2</v>
      </c>
    </row>
    <row r="96" spans="1:13" x14ac:dyDescent="0.2">
      <c r="A96" t="s">
        <v>107</v>
      </c>
      <c r="B96" s="5">
        <v>1E-4</v>
      </c>
      <c r="C96" s="5">
        <v>1E-4</v>
      </c>
      <c r="D96" s="5">
        <v>1E-4</v>
      </c>
      <c r="E96" s="5">
        <v>1E-4</v>
      </c>
      <c r="F96" s="5">
        <v>1E-4</v>
      </c>
      <c r="G96" s="5">
        <v>1E-4</v>
      </c>
      <c r="H96" s="4">
        <v>1E-4</v>
      </c>
      <c r="I96" s="5">
        <v>1E-4</v>
      </c>
      <c r="J96" s="5">
        <v>1E-4</v>
      </c>
      <c r="K96" s="5">
        <v>1E-4</v>
      </c>
      <c r="L96" s="4">
        <v>1E-4</v>
      </c>
      <c r="M96" s="5">
        <v>1E-4</v>
      </c>
    </row>
    <row r="97" spans="1:13" x14ac:dyDescent="0.2">
      <c r="A97" t="s">
        <v>108</v>
      </c>
      <c r="B97" s="5">
        <v>1E-4</v>
      </c>
      <c r="C97" s="5">
        <v>1E-4</v>
      </c>
      <c r="D97" s="5">
        <v>1E-4</v>
      </c>
      <c r="E97" s="5">
        <v>1E-4</v>
      </c>
      <c r="F97" s="5">
        <v>1E-4</v>
      </c>
      <c r="G97" s="5">
        <v>1E-4</v>
      </c>
      <c r="H97" s="4">
        <v>1E-4</v>
      </c>
      <c r="I97" s="5">
        <v>1E-4</v>
      </c>
      <c r="J97" s="5">
        <v>1E-4</v>
      </c>
      <c r="K97" s="5">
        <v>1E-4</v>
      </c>
      <c r="L97" s="4">
        <v>1E-4</v>
      </c>
      <c r="M97" s="5">
        <v>1E-4</v>
      </c>
    </row>
    <row r="98" spans="1:13" x14ac:dyDescent="0.2">
      <c r="A98" t="s">
        <v>109</v>
      </c>
      <c r="B98" s="5">
        <v>2.4799999999999999E-2</v>
      </c>
      <c r="C98" s="5">
        <v>2.5999999999999999E-2</v>
      </c>
      <c r="D98" s="5">
        <v>2.6499999999999999E-2</v>
      </c>
      <c r="E98" s="5">
        <v>2.3800000000000002E-2</v>
      </c>
      <c r="F98" s="5">
        <v>2.63E-2</v>
      </c>
      <c r="G98" s="5">
        <v>2.3199999999999998E-2</v>
      </c>
      <c r="H98" s="4">
        <v>2.3300000000000001E-2</v>
      </c>
      <c r="I98" s="5">
        <v>2.64E-2</v>
      </c>
      <c r="J98" s="5">
        <v>2.5999999999999999E-2</v>
      </c>
      <c r="K98" s="5">
        <v>2.5999999999999999E-2</v>
      </c>
      <c r="L98" s="4">
        <v>2.6499999999999999E-2</v>
      </c>
      <c r="M98" s="5">
        <v>2.3800000000000002E-2</v>
      </c>
    </row>
    <row r="99" spans="1:13" x14ac:dyDescent="0.2">
      <c r="A99" t="s">
        <v>110</v>
      </c>
      <c r="B99" s="5">
        <v>1E-4</v>
      </c>
      <c r="C99" s="5">
        <v>1E-4</v>
      </c>
      <c r="D99" s="5">
        <v>1E-4</v>
      </c>
      <c r="E99" s="5">
        <v>1E-4</v>
      </c>
      <c r="F99" s="5">
        <v>1E-4</v>
      </c>
      <c r="G99" s="5">
        <v>1E-4</v>
      </c>
      <c r="H99" s="4">
        <v>1E-4</v>
      </c>
      <c r="I99" s="5">
        <v>1E-4</v>
      </c>
      <c r="J99" s="5">
        <v>1E-4</v>
      </c>
      <c r="K99" s="5">
        <v>1E-4</v>
      </c>
      <c r="L99" s="4">
        <v>1E-4</v>
      </c>
      <c r="M99" s="5">
        <v>1E-4</v>
      </c>
    </row>
    <row r="100" spans="1:13" x14ac:dyDescent="0.2">
      <c r="A100" t="s">
        <v>111</v>
      </c>
      <c r="B100" s="5">
        <v>2.76E-2</v>
      </c>
      <c r="C100" s="5">
        <v>1.7999999999999999E-2</v>
      </c>
      <c r="D100" s="5">
        <v>2.93E-2</v>
      </c>
      <c r="E100" s="5">
        <v>2.6599999999999999E-2</v>
      </c>
      <c r="F100" s="5">
        <v>2.9100000000000001E-2</v>
      </c>
      <c r="G100" s="5">
        <v>2.5999999999999999E-2</v>
      </c>
      <c r="H100" s="4">
        <v>2.6200000000000001E-2</v>
      </c>
      <c r="I100" s="5">
        <v>2.92E-2</v>
      </c>
      <c r="J100" s="5">
        <v>1.7999999999999999E-2</v>
      </c>
      <c r="K100" s="5">
        <v>1.7999999999999999E-2</v>
      </c>
      <c r="L100" s="4">
        <v>2.93E-2</v>
      </c>
      <c r="M100" s="5">
        <v>2.6599999999999999E-2</v>
      </c>
    </row>
    <row r="101" spans="1:13" x14ac:dyDescent="0.2">
      <c r="A101" t="s">
        <v>112</v>
      </c>
      <c r="B101" s="5">
        <v>3.04E-2</v>
      </c>
      <c r="C101" s="5">
        <v>2.87E-2</v>
      </c>
      <c r="D101" s="5">
        <v>2.1399999999999999E-2</v>
      </c>
      <c r="E101" s="5">
        <v>2.9399999999999999E-2</v>
      </c>
      <c r="F101" s="5">
        <v>3.1800000000000002E-2</v>
      </c>
      <c r="G101" s="5">
        <v>2.8799999999999999E-2</v>
      </c>
      <c r="H101" s="4">
        <v>2.8899999999999999E-2</v>
      </c>
      <c r="I101" s="5">
        <v>3.2000000000000001E-2</v>
      </c>
      <c r="J101" s="5">
        <v>2.87E-2</v>
      </c>
      <c r="K101" s="5">
        <v>2.87E-2</v>
      </c>
      <c r="L101" s="4">
        <v>2.1399999999999999E-2</v>
      </c>
      <c r="M101" s="5">
        <v>2.9399999999999999E-2</v>
      </c>
    </row>
    <row r="102" spans="1:13" x14ac:dyDescent="0.2">
      <c r="A102" t="s">
        <v>113</v>
      </c>
      <c r="B102" s="5">
        <v>1E-4</v>
      </c>
      <c r="C102" s="5">
        <v>1E-4</v>
      </c>
      <c r="D102" s="5">
        <v>1E-4</v>
      </c>
      <c r="E102" s="5">
        <v>1E-4</v>
      </c>
      <c r="F102" s="5">
        <v>1E-4</v>
      </c>
      <c r="G102" s="5">
        <v>1E-4</v>
      </c>
      <c r="H102" s="4">
        <v>1E-4</v>
      </c>
      <c r="I102" s="5">
        <v>1E-4</v>
      </c>
      <c r="J102" s="5">
        <v>1E-4</v>
      </c>
      <c r="K102" s="5">
        <v>1E-4</v>
      </c>
      <c r="L102" s="4">
        <v>1E-4</v>
      </c>
      <c r="M102" s="5">
        <v>1E-4</v>
      </c>
    </row>
    <row r="103" spans="1:13" x14ac:dyDescent="0.2">
      <c r="A103" t="s">
        <v>114</v>
      </c>
      <c r="B103" s="5">
        <v>0.02</v>
      </c>
      <c r="C103" s="5">
        <v>2.12E-2</v>
      </c>
      <c r="D103" s="5">
        <v>2.1700000000000001E-2</v>
      </c>
      <c r="E103" s="5">
        <v>1.9E-2</v>
      </c>
      <c r="F103" s="5">
        <v>2.1499999999999998E-2</v>
      </c>
      <c r="G103" s="5">
        <v>1.84E-2</v>
      </c>
      <c r="H103" s="4">
        <v>1.8599999999999998E-2</v>
      </c>
      <c r="I103" s="5">
        <v>2.1600000000000001E-2</v>
      </c>
      <c r="J103" s="5">
        <v>2.12E-2</v>
      </c>
      <c r="K103" s="5">
        <v>2.12E-2</v>
      </c>
      <c r="L103" s="4">
        <v>2.1700000000000001E-2</v>
      </c>
      <c r="M103" s="5">
        <v>1.9E-2</v>
      </c>
    </row>
    <row r="104" spans="1:13" x14ac:dyDescent="0.2">
      <c r="A104" t="s">
        <v>115</v>
      </c>
      <c r="B104" s="5">
        <v>0.02</v>
      </c>
      <c r="C104" s="5">
        <v>2.12E-2</v>
      </c>
      <c r="D104" s="5">
        <v>2.1700000000000001E-2</v>
      </c>
      <c r="E104" s="5">
        <v>1.9E-2</v>
      </c>
      <c r="F104" s="5">
        <v>2.1499999999999998E-2</v>
      </c>
      <c r="G104" s="5">
        <v>1.84E-2</v>
      </c>
      <c r="H104" s="4">
        <v>1.8599999999999998E-2</v>
      </c>
      <c r="I104" s="5">
        <v>2.1600000000000001E-2</v>
      </c>
      <c r="J104" s="5">
        <v>2.12E-2</v>
      </c>
      <c r="K104" s="5">
        <v>2.12E-2</v>
      </c>
      <c r="L104" s="4">
        <v>2.1700000000000001E-2</v>
      </c>
      <c r="M104" s="5">
        <v>1.9E-2</v>
      </c>
    </row>
    <row r="105" spans="1:13" x14ac:dyDescent="0.2">
      <c r="A105" t="s">
        <v>116</v>
      </c>
      <c r="B105" s="5">
        <v>3.3999999999999998E-3</v>
      </c>
      <c r="C105" s="5">
        <v>4.4999999999999997E-3</v>
      </c>
      <c r="D105" s="5">
        <v>5.0000000000000001E-3</v>
      </c>
      <c r="E105" s="5">
        <v>2.3E-3</v>
      </c>
      <c r="F105" s="5">
        <v>4.7999999999999996E-3</v>
      </c>
      <c r="G105" s="5">
        <v>1.6999999999999999E-3</v>
      </c>
      <c r="H105" s="4">
        <v>1.9E-3</v>
      </c>
      <c r="I105" s="5">
        <v>4.8999999999999998E-3</v>
      </c>
      <c r="J105" s="5">
        <v>4.4999999999999997E-3</v>
      </c>
      <c r="K105" s="5">
        <v>4.4999999999999997E-3</v>
      </c>
      <c r="L105" s="4">
        <v>5.0000000000000001E-3</v>
      </c>
      <c r="M105" s="5">
        <v>2.3E-3</v>
      </c>
    </row>
    <row r="106" spans="1:13" x14ac:dyDescent="0.2">
      <c r="A106" t="s">
        <v>117</v>
      </c>
      <c r="B106" s="5">
        <v>3.3999999999999998E-3</v>
      </c>
      <c r="C106" s="5">
        <v>4.4999999999999997E-3</v>
      </c>
      <c r="D106" s="5">
        <v>5.0000000000000001E-3</v>
      </c>
      <c r="E106" s="5">
        <v>2.3E-3</v>
      </c>
      <c r="F106" s="5">
        <v>4.7999999999999996E-3</v>
      </c>
      <c r="G106" s="5">
        <v>1.6999999999999999E-3</v>
      </c>
      <c r="H106" s="4">
        <v>1.9E-3</v>
      </c>
      <c r="I106" s="5">
        <v>4.8999999999999998E-3</v>
      </c>
      <c r="J106" s="5">
        <v>4.4999999999999997E-3</v>
      </c>
      <c r="K106" s="5">
        <v>4.4999999999999997E-3</v>
      </c>
      <c r="L106" s="4">
        <v>5.0000000000000001E-3</v>
      </c>
      <c r="M106" s="5">
        <v>2.3E-3</v>
      </c>
    </row>
    <row r="107" spans="1:13" x14ac:dyDescent="0.2">
      <c r="A107" t="s">
        <v>118</v>
      </c>
      <c r="B107" s="5">
        <v>9.4999999999999998E-3</v>
      </c>
      <c r="C107" s="5">
        <v>1.06E-2</v>
      </c>
      <c r="D107" s="5">
        <v>1.11E-2</v>
      </c>
      <c r="E107" s="5">
        <v>7.3000000000000001E-3</v>
      </c>
      <c r="F107" s="5">
        <v>1.09E-2</v>
      </c>
      <c r="G107" s="5">
        <v>7.7999999999999996E-3</v>
      </c>
      <c r="H107" s="4">
        <v>8.0000000000000002E-3</v>
      </c>
      <c r="I107" s="5">
        <v>1.0999999999999999E-2</v>
      </c>
      <c r="J107" s="5">
        <v>1.06E-2</v>
      </c>
      <c r="K107" s="5">
        <v>1.06E-2</v>
      </c>
      <c r="L107" s="4">
        <v>1.11E-2</v>
      </c>
      <c r="M107" s="5">
        <v>7.3000000000000001E-3</v>
      </c>
    </row>
    <row r="108" spans="1:13" x14ac:dyDescent="0.2">
      <c r="A108" t="s">
        <v>119</v>
      </c>
      <c r="B108" s="5">
        <v>2.7199999999999998E-2</v>
      </c>
      <c r="C108" s="5">
        <v>1.7500000000000002E-2</v>
      </c>
      <c r="D108" s="5">
        <v>2.8799999999999999E-2</v>
      </c>
      <c r="E108" s="5">
        <v>2.6200000000000001E-2</v>
      </c>
      <c r="F108" s="5">
        <v>2.86E-2</v>
      </c>
      <c r="G108" s="5">
        <v>2.5600000000000001E-2</v>
      </c>
      <c r="H108" s="4">
        <v>2.5700000000000001E-2</v>
      </c>
      <c r="I108" s="5">
        <v>2.8799999999999999E-2</v>
      </c>
      <c r="J108" s="5">
        <v>1.7500000000000002E-2</v>
      </c>
      <c r="K108" s="5">
        <v>1.7500000000000002E-2</v>
      </c>
      <c r="L108" s="4">
        <v>2.8799999999999999E-2</v>
      </c>
      <c r="M108" s="5">
        <v>2.6200000000000001E-2</v>
      </c>
    </row>
    <row r="109" spans="1:13" x14ac:dyDescent="0.2">
      <c r="A109" t="s">
        <v>120</v>
      </c>
      <c r="B109" s="5">
        <v>3.6700000000000003E-2</v>
      </c>
      <c r="C109" s="5">
        <v>3.5099999999999999E-2</v>
      </c>
      <c r="D109" s="5">
        <v>2.7799999999999998E-2</v>
      </c>
      <c r="E109" s="5">
        <v>3.5700000000000003E-2</v>
      </c>
      <c r="F109" s="5">
        <v>3.8199999999999998E-2</v>
      </c>
      <c r="G109" s="5">
        <v>3.5099999999999999E-2</v>
      </c>
      <c r="H109" s="4">
        <v>3.5299999999999998E-2</v>
      </c>
      <c r="I109" s="5">
        <v>3.8300000000000001E-2</v>
      </c>
      <c r="J109" s="5">
        <v>3.5099999999999999E-2</v>
      </c>
      <c r="K109" s="5">
        <v>3.5099999999999999E-2</v>
      </c>
      <c r="L109" s="4">
        <v>2.7799999999999998E-2</v>
      </c>
      <c r="M109" s="5">
        <v>3.5700000000000003E-2</v>
      </c>
    </row>
    <row r="110" spans="1:13" x14ac:dyDescent="0.2">
      <c r="A110" t="s">
        <v>121</v>
      </c>
      <c r="B110" s="5">
        <v>3.5000000000000001E-3</v>
      </c>
      <c r="C110" s="5">
        <v>4.7000000000000002E-3</v>
      </c>
      <c r="D110" s="5">
        <v>5.1999999999999998E-3</v>
      </c>
      <c r="E110" s="5">
        <v>2.5000000000000001E-3</v>
      </c>
      <c r="F110" s="5">
        <v>5.0000000000000001E-3</v>
      </c>
      <c r="G110" s="5">
        <v>1.9E-3</v>
      </c>
      <c r="H110" s="4">
        <v>2E-3</v>
      </c>
      <c r="I110" s="5">
        <v>5.1000000000000004E-3</v>
      </c>
      <c r="J110" s="5">
        <v>4.7000000000000002E-3</v>
      </c>
      <c r="K110" s="5">
        <v>4.7000000000000002E-3</v>
      </c>
      <c r="L110" s="4">
        <v>5.1999999999999998E-3</v>
      </c>
      <c r="M110" s="5">
        <v>2.5000000000000001E-3</v>
      </c>
    </row>
    <row r="111" spans="1:13" x14ac:dyDescent="0.2">
      <c r="A111" t="s">
        <v>122</v>
      </c>
      <c r="B111" s="5">
        <v>1E-4</v>
      </c>
      <c r="C111" s="5">
        <v>1E-4</v>
      </c>
      <c r="D111" s="5">
        <v>1E-4</v>
      </c>
      <c r="E111" s="5">
        <v>1E-4</v>
      </c>
      <c r="F111" s="5">
        <v>1E-4</v>
      </c>
      <c r="G111" s="5">
        <v>1E-4</v>
      </c>
      <c r="H111" s="4">
        <v>1E-4</v>
      </c>
      <c r="I111" s="5">
        <v>1E-4</v>
      </c>
      <c r="J111" s="5">
        <v>1E-4</v>
      </c>
      <c r="K111" s="5">
        <v>1E-4</v>
      </c>
      <c r="L111" s="4">
        <v>1E-4</v>
      </c>
      <c r="M111" s="5">
        <v>1E-4</v>
      </c>
    </row>
    <row r="112" spans="1:13" x14ac:dyDescent="0.2">
      <c r="A112" t="s">
        <v>123</v>
      </c>
      <c r="B112" s="5">
        <v>2.3E-3</v>
      </c>
      <c r="C112" s="5">
        <v>3.5000000000000001E-3</v>
      </c>
      <c r="D112" s="5">
        <v>4.0000000000000001E-3</v>
      </c>
      <c r="E112" s="5">
        <v>1.2999999999999999E-3</v>
      </c>
      <c r="F112" s="5">
        <v>3.8E-3</v>
      </c>
      <c r="G112" s="5">
        <v>6.9999999999999999E-4</v>
      </c>
      <c r="H112" s="4">
        <v>8.9999999999999998E-4</v>
      </c>
      <c r="I112" s="5">
        <v>3.8999999999999998E-3</v>
      </c>
      <c r="J112" s="5">
        <v>3.5000000000000001E-3</v>
      </c>
      <c r="K112" s="5">
        <v>3.5000000000000001E-3</v>
      </c>
      <c r="L112" s="4">
        <v>4.0000000000000001E-3</v>
      </c>
      <c r="M112" s="5">
        <v>1.2999999999999999E-3</v>
      </c>
    </row>
    <row r="113" spans="1:13" x14ac:dyDescent="0.2">
      <c r="A113" t="s">
        <v>124</v>
      </c>
      <c r="B113" s="5">
        <v>4.19E-2</v>
      </c>
      <c r="C113" s="5">
        <v>4.02E-2</v>
      </c>
      <c r="D113" s="5">
        <v>3.2899999999999999E-2</v>
      </c>
      <c r="E113" s="5">
        <v>4.0899999999999999E-2</v>
      </c>
      <c r="F113" s="5">
        <v>4.3299999999999998E-2</v>
      </c>
      <c r="G113" s="5">
        <v>4.0300000000000002E-2</v>
      </c>
      <c r="H113" s="4">
        <v>4.0399999999999998E-2</v>
      </c>
      <c r="I113" s="5">
        <v>4.3499999999999997E-2</v>
      </c>
      <c r="J113" s="5">
        <v>4.02E-2</v>
      </c>
      <c r="K113" s="5">
        <v>4.02E-2</v>
      </c>
      <c r="L113" s="4">
        <v>3.2899999999999999E-2</v>
      </c>
      <c r="M113" s="5">
        <v>4.0899999999999999E-2</v>
      </c>
    </row>
    <row r="114" spans="1:13" x14ac:dyDescent="0.2">
      <c r="A114" t="s">
        <v>125</v>
      </c>
      <c r="B114" s="5">
        <v>2.7000000000000001E-3</v>
      </c>
      <c r="C114" s="5">
        <v>3.8999999999999998E-3</v>
      </c>
      <c r="D114" s="5">
        <v>4.3E-3</v>
      </c>
      <c r="E114" s="5">
        <v>5.0000000000000001E-4</v>
      </c>
      <c r="F114" s="5">
        <v>4.1000000000000003E-3</v>
      </c>
      <c r="G114" s="5">
        <v>1.1000000000000001E-3</v>
      </c>
      <c r="H114" s="4">
        <v>1.1999999999999999E-3</v>
      </c>
      <c r="I114" s="5">
        <v>4.3E-3</v>
      </c>
      <c r="J114" s="5">
        <v>3.8999999999999998E-3</v>
      </c>
      <c r="K114" s="5">
        <v>3.8999999999999998E-3</v>
      </c>
      <c r="L114" s="4">
        <v>4.3E-3</v>
      </c>
      <c r="M114" s="5">
        <v>5.0000000000000001E-4</v>
      </c>
    </row>
    <row r="115" spans="1:13" x14ac:dyDescent="0.2">
      <c r="A115" t="s">
        <v>126</v>
      </c>
      <c r="B115" s="5">
        <v>1E-4</v>
      </c>
      <c r="C115" s="5">
        <v>1E-4</v>
      </c>
      <c r="D115" s="5">
        <v>1E-4</v>
      </c>
      <c r="E115" s="5">
        <v>1E-4</v>
      </c>
      <c r="F115" s="5">
        <v>1E-4</v>
      </c>
      <c r="G115" s="5">
        <v>1E-4</v>
      </c>
      <c r="H115" s="4">
        <v>1E-4</v>
      </c>
      <c r="I115" s="5">
        <v>1E-4</v>
      </c>
      <c r="J115" s="5">
        <v>1E-4</v>
      </c>
      <c r="K115" s="5">
        <v>1E-4</v>
      </c>
      <c r="L115" s="4">
        <v>1E-4</v>
      </c>
      <c r="M115" s="5">
        <v>1E-4</v>
      </c>
    </row>
    <row r="116" spans="1:13" x14ac:dyDescent="0.2">
      <c r="A116" t="s">
        <v>127</v>
      </c>
      <c r="B116" s="5">
        <v>1.55E-2</v>
      </c>
      <c r="C116" s="5">
        <v>1.67E-2</v>
      </c>
      <c r="D116" s="5">
        <v>1.34E-2</v>
      </c>
      <c r="E116" s="5">
        <v>1.4500000000000001E-2</v>
      </c>
      <c r="F116" s="5">
        <v>1.7000000000000001E-2</v>
      </c>
      <c r="G116" s="5">
        <v>1.3899999999999999E-2</v>
      </c>
      <c r="H116" s="4">
        <v>1.41E-2</v>
      </c>
      <c r="I116" s="5">
        <v>1.7100000000000001E-2</v>
      </c>
      <c r="J116" s="5">
        <v>1.67E-2</v>
      </c>
      <c r="K116" s="5">
        <v>1.67E-2</v>
      </c>
      <c r="L116" s="4">
        <v>1.34E-2</v>
      </c>
      <c r="M116" s="5">
        <v>1.4500000000000001E-2</v>
      </c>
    </row>
    <row r="117" spans="1:13" x14ac:dyDescent="0.2">
      <c r="A117" t="s">
        <v>128</v>
      </c>
      <c r="B117" s="5">
        <v>1.17E-2</v>
      </c>
      <c r="C117" s="5">
        <v>1.29E-2</v>
      </c>
      <c r="D117" s="5">
        <v>1.3299999999999999E-2</v>
      </c>
      <c r="E117" s="5">
        <v>1.0699999999999999E-2</v>
      </c>
      <c r="F117" s="5">
        <v>1.3100000000000001E-2</v>
      </c>
      <c r="G117" s="5">
        <v>1.01E-2</v>
      </c>
      <c r="H117" s="4">
        <v>1.0200000000000001E-2</v>
      </c>
      <c r="I117" s="5">
        <v>1.3299999999999999E-2</v>
      </c>
      <c r="J117" s="5">
        <v>1.29E-2</v>
      </c>
      <c r="K117" s="5">
        <v>1.29E-2</v>
      </c>
      <c r="L117" s="4">
        <v>1.3299999999999999E-2</v>
      </c>
      <c r="M117" s="5">
        <v>1.0699999999999999E-2</v>
      </c>
    </row>
    <row r="118" spans="1:13" x14ac:dyDescent="0.2">
      <c r="A118" t="s">
        <v>129</v>
      </c>
      <c r="B118" s="5">
        <v>2.9999999999999997E-4</v>
      </c>
      <c r="C118" s="5">
        <v>7.0000000000000001E-3</v>
      </c>
      <c r="D118" s="5">
        <v>3.0000000000000001E-3</v>
      </c>
      <c r="E118" s="5">
        <v>1E-4</v>
      </c>
      <c r="F118" s="5">
        <v>1.6999999999999999E-3</v>
      </c>
      <c r="G118" s="5">
        <v>1E-4</v>
      </c>
      <c r="H118" s="4">
        <v>1E-4</v>
      </c>
      <c r="I118" s="5">
        <v>1.9E-3</v>
      </c>
      <c r="J118" s="5">
        <v>7.0000000000000001E-3</v>
      </c>
      <c r="K118" s="5">
        <v>7.0000000000000001E-3</v>
      </c>
      <c r="L118" s="4">
        <v>3.0000000000000001E-3</v>
      </c>
      <c r="M118" s="5">
        <v>1E-4</v>
      </c>
    </row>
    <row r="119" spans="1:13" x14ac:dyDescent="0.2">
      <c r="A119" t="s">
        <v>130</v>
      </c>
      <c r="B119" s="5">
        <v>2.4400000000000002E-2</v>
      </c>
      <c r="C119" s="5">
        <v>2.2700000000000001E-2</v>
      </c>
      <c r="D119" s="5">
        <v>1.54E-2</v>
      </c>
      <c r="E119" s="5">
        <v>2.3400000000000001E-2</v>
      </c>
      <c r="F119" s="5">
        <v>2.58E-2</v>
      </c>
      <c r="G119" s="5">
        <v>2.2800000000000001E-2</v>
      </c>
      <c r="H119" s="4">
        <v>2.29E-2</v>
      </c>
      <c r="I119" s="5">
        <v>2.5999999999999999E-2</v>
      </c>
      <c r="J119" s="5">
        <v>2.2700000000000001E-2</v>
      </c>
      <c r="K119" s="5">
        <v>2.2700000000000001E-2</v>
      </c>
      <c r="L119" s="4">
        <v>1.54E-2</v>
      </c>
      <c r="M119" s="5">
        <v>2.3400000000000001E-2</v>
      </c>
    </row>
    <row r="120" spans="1:13" x14ac:dyDescent="0.2">
      <c r="A120" t="s">
        <v>131</v>
      </c>
      <c r="B120" s="5">
        <v>1.6000000000000001E-3</v>
      </c>
      <c r="C120" s="5">
        <v>2.7000000000000001E-3</v>
      </c>
      <c r="D120" s="5">
        <v>3.2000000000000002E-3</v>
      </c>
      <c r="E120" s="5">
        <v>1E-4</v>
      </c>
      <c r="F120" s="5">
        <v>3.0000000000000001E-3</v>
      </c>
      <c r="G120" s="5">
        <v>1E-4</v>
      </c>
      <c r="H120" s="4">
        <v>1E-4</v>
      </c>
      <c r="I120" s="5">
        <v>3.0999999999999999E-3</v>
      </c>
      <c r="J120" s="5">
        <v>2.7000000000000001E-3</v>
      </c>
      <c r="K120" s="5">
        <v>2.7000000000000001E-3</v>
      </c>
      <c r="L120" s="4">
        <v>3.2000000000000002E-3</v>
      </c>
      <c r="M120" s="5">
        <v>1E-4</v>
      </c>
    </row>
    <row r="121" spans="1:13" x14ac:dyDescent="0.2">
      <c r="A121" t="s">
        <v>132</v>
      </c>
      <c r="B121" s="5">
        <v>1E-4</v>
      </c>
      <c r="C121" s="5">
        <v>1E-4</v>
      </c>
      <c r="D121" s="5">
        <v>1E-4</v>
      </c>
      <c r="E121" s="5">
        <v>1E-4</v>
      </c>
      <c r="F121" s="5">
        <v>1E-4</v>
      </c>
      <c r="G121" s="5">
        <v>1E-4</v>
      </c>
      <c r="H121" s="4">
        <v>1E-4</v>
      </c>
      <c r="I121" s="5">
        <v>1E-4</v>
      </c>
      <c r="J121" s="5">
        <v>1E-4</v>
      </c>
      <c r="K121" s="5">
        <v>1E-4</v>
      </c>
      <c r="L121" s="4">
        <v>1E-4</v>
      </c>
      <c r="M121" s="5">
        <v>1E-4</v>
      </c>
    </row>
    <row r="122" spans="1:13" x14ac:dyDescent="0.2">
      <c r="A122" t="s">
        <v>133</v>
      </c>
      <c r="B122" s="5">
        <v>1.77E-2</v>
      </c>
      <c r="C122" s="5">
        <v>1.89E-2</v>
      </c>
      <c r="D122" s="5">
        <v>1.1599999999999999E-2</v>
      </c>
      <c r="E122" s="5">
        <v>1.67E-2</v>
      </c>
      <c r="F122" s="5">
        <v>1.9199999999999998E-2</v>
      </c>
      <c r="G122" s="5">
        <v>1.61E-2</v>
      </c>
      <c r="H122" s="4">
        <v>1.6199999999999999E-2</v>
      </c>
      <c r="I122" s="5">
        <v>1.9300000000000001E-2</v>
      </c>
      <c r="J122" s="5">
        <v>1.89E-2</v>
      </c>
      <c r="K122" s="5">
        <v>1.89E-2</v>
      </c>
      <c r="L122" s="4">
        <v>1.1599999999999999E-2</v>
      </c>
      <c r="M122" s="5">
        <v>1.67E-2</v>
      </c>
    </row>
    <row r="123" spans="1:13" x14ac:dyDescent="0.2">
      <c r="A123" t="s">
        <v>134</v>
      </c>
      <c r="B123" s="5">
        <v>1.2500000000000001E-2</v>
      </c>
      <c r="C123" s="5">
        <v>1.37E-2</v>
      </c>
      <c r="D123" s="5">
        <v>1.4200000000000001E-2</v>
      </c>
      <c r="E123" s="5">
        <v>1.03E-2</v>
      </c>
      <c r="F123" s="5">
        <v>1.3899999999999999E-2</v>
      </c>
      <c r="G123" s="5">
        <v>1.09E-2</v>
      </c>
      <c r="H123" s="4">
        <v>1.0999999999999999E-2</v>
      </c>
      <c r="I123" s="5">
        <v>1.41E-2</v>
      </c>
      <c r="J123" s="5">
        <v>1.37E-2</v>
      </c>
      <c r="K123" s="5">
        <v>1.37E-2</v>
      </c>
      <c r="L123" s="4">
        <v>1.4200000000000001E-2</v>
      </c>
      <c r="M123" s="5">
        <v>1.03E-2</v>
      </c>
    </row>
    <row r="124" spans="1:13" x14ac:dyDescent="0.2">
      <c r="A124" t="s">
        <v>135</v>
      </c>
      <c r="B124" s="5">
        <v>1.2800000000000001E-2</v>
      </c>
      <c r="C124" s="5">
        <v>1.4E-2</v>
      </c>
      <c r="D124" s="5">
        <v>1.3299999999999999E-2</v>
      </c>
      <c r="E124" s="5">
        <v>1.18E-2</v>
      </c>
      <c r="F124" s="5">
        <v>1.4200000000000001E-2</v>
      </c>
      <c r="G124" s="5">
        <v>1.12E-2</v>
      </c>
      <c r="H124" s="4">
        <v>1.1299999999999999E-2</v>
      </c>
      <c r="I124" s="5">
        <v>1.44E-2</v>
      </c>
      <c r="J124" s="5">
        <v>1.4E-2</v>
      </c>
      <c r="K124" s="5">
        <v>1.4E-2</v>
      </c>
      <c r="L124" s="4">
        <v>1.3299999999999999E-2</v>
      </c>
      <c r="M124" s="5">
        <v>1.18E-2</v>
      </c>
    </row>
    <row r="125" spans="1:13" x14ac:dyDescent="0.2">
      <c r="A125" t="s">
        <v>136</v>
      </c>
      <c r="B125" s="5">
        <v>2.5999999999999999E-2</v>
      </c>
      <c r="C125" s="5">
        <v>1.8800000000000001E-2</v>
      </c>
      <c r="D125" s="5">
        <v>2.7699999999999999E-2</v>
      </c>
      <c r="E125" s="5">
        <v>2.5000000000000001E-2</v>
      </c>
      <c r="F125" s="5">
        <v>2.75E-2</v>
      </c>
      <c r="G125" s="5">
        <v>2.4400000000000002E-2</v>
      </c>
      <c r="H125" s="4">
        <v>2.46E-2</v>
      </c>
      <c r="I125" s="5">
        <v>2.76E-2</v>
      </c>
      <c r="J125" s="5">
        <v>1.8800000000000001E-2</v>
      </c>
      <c r="K125" s="5">
        <v>1.8800000000000001E-2</v>
      </c>
      <c r="L125" s="4">
        <v>2.7699999999999999E-2</v>
      </c>
      <c r="M125" s="5">
        <v>2.5000000000000001E-2</v>
      </c>
    </row>
    <row r="126" spans="1:13" x14ac:dyDescent="0.2">
      <c r="A126" t="s">
        <v>137</v>
      </c>
      <c r="B126" s="5">
        <v>2.5100000000000001E-2</v>
      </c>
      <c r="C126" s="5">
        <v>1.78E-2</v>
      </c>
      <c r="D126" s="5">
        <v>2.6700000000000002E-2</v>
      </c>
      <c r="E126" s="5">
        <v>2.41E-2</v>
      </c>
      <c r="F126" s="5">
        <v>2.6499999999999999E-2</v>
      </c>
      <c r="G126" s="5">
        <v>2.3400000000000001E-2</v>
      </c>
      <c r="H126" s="4">
        <v>2.3599999999999999E-2</v>
      </c>
      <c r="I126" s="5">
        <v>2.6700000000000002E-2</v>
      </c>
      <c r="J126" s="5">
        <v>1.78E-2</v>
      </c>
      <c r="K126" s="5">
        <v>1.78E-2</v>
      </c>
      <c r="L126" s="4">
        <v>2.6700000000000002E-2</v>
      </c>
      <c r="M126" s="5">
        <v>2.41E-2</v>
      </c>
    </row>
    <row r="127" spans="1:13" x14ac:dyDescent="0.2">
      <c r="A127" t="s">
        <v>138</v>
      </c>
      <c r="B127" s="5">
        <v>3.2399999999999998E-2</v>
      </c>
      <c r="C127" s="5">
        <v>3.1199999999999999E-2</v>
      </c>
      <c r="D127" s="5">
        <v>2.3900000000000001E-2</v>
      </c>
      <c r="E127" s="5">
        <v>3.1399999999999997E-2</v>
      </c>
      <c r="F127" s="5">
        <v>3.39E-2</v>
      </c>
      <c r="G127" s="5">
        <v>3.0800000000000001E-2</v>
      </c>
      <c r="H127" s="4">
        <v>3.09E-2</v>
      </c>
      <c r="I127" s="5">
        <v>3.4000000000000002E-2</v>
      </c>
      <c r="J127" s="5">
        <v>3.1199999999999999E-2</v>
      </c>
      <c r="K127" s="5">
        <v>3.1199999999999999E-2</v>
      </c>
      <c r="L127" s="4">
        <v>2.3900000000000001E-2</v>
      </c>
      <c r="M127" s="5">
        <v>3.1399999999999997E-2</v>
      </c>
    </row>
    <row r="128" spans="1:13" x14ac:dyDescent="0.2">
      <c r="A128" t="s">
        <v>139</v>
      </c>
      <c r="B128" s="5">
        <v>2.69E-2</v>
      </c>
      <c r="C128" s="5">
        <v>2.81E-2</v>
      </c>
      <c r="D128" s="5">
        <v>2.86E-2</v>
      </c>
      <c r="E128" s="5">
        <v>2.5899999999999999E-2</v>
      </c>
      <c r="F128" s="5">
        <v>2.8400000000000002E-2</v>
      </c>
      <c r="G128" s="5">
        <v>2.53E-2</v>
      </c>
      <c r="H128" s="4">
        <v>2.5499999999999998E-2</v>
      </c>
      <c r="I128" s="5">
        <v>2.8500000000000001E-2</v>
      </c>
      <c r="J128" s="5">
        <v>2.81E-2</v>
      </c>
      <c r="K128" s="5">
        <v>2.81E-2</v>
      </c>
      <c r="L128" s="4">
        <v>2.86E-2</v>
      </c>
      <c r="M128" s="5">
        <v>2.5899999999999999E-2</v>
      </c>
    </row>
    <row r="129" spans="1:13" x14ac:dyDescent="0.2">
      <c r="A129" t="s">
        <v>140</v>
      </c>
      <c r="B129" s="5">
        <v>1.1599999999999999E-2</v>
      </c>
      <c r="C129" s="5">
        <v>1.2800000000000001E-2</v>
      </c>
      <c r="D129" s="5">
        <v>1.3299999999999999E-2</v>
      </c>
      <c r="E129" s="5">
        <v>1.06E-2</v>
      </c>
      <c r="F129" s="5">
        <v>1.3100000000000001E-2</v>
      </c>
      <c r="G129" s="5">
        <v>0.01</v>
      </c>
      <c r="H129" s="4">
        <v>1.0200000000000001E-2</v>
      </c>
      <c r="I129" s="5">
        <v>1.32E-2</v>
      </c>
      <c r="J129" s="5">
        <v>1.2800000000000001E-2</v>
      </c>
      <c r="K129" s="5">
        <v>1.2800000000000001E-2</v>
      </c>
      <c r="L129" s="4">
        <v>1.3299999999999999E-2</v>
      </c>
      <c r="M129" s="5">
        <v>1.06E-2</v>
      </c>
    </row>
    <row r="130" spans="1:13" x14ac:dyDescent="0.2">
      <c r="A130" t="s">
        <v>141</v>
      </c>
      <c r="B130" s="5">
        <v>1.2E-2</v>
      </c>
      <c r="C130" s="5">
        <v>1.32E-2</v>
      </c>
      <c r="D130" s="5">
        <v>1.3599999999999999E-2</v>
      </c>
      <c r="E130" s="5">
        <v>1.0999999999999999E-2</v>
      </c>
      <c r="F130" s="5">
        <v>1.34E-2</v>
      </c>
      <c r="G130" s="5">
        <v>1.04E-2</v>
      </c>
      <c r="H130" s="4">
        <v>1.0500000000000001E-2</v>
      </c>
      <c r="I130" s="5">
        <v>1.3599999999999999E-2</v>
      </c>
      <c r="J130" s="5">
        <v>1.32E-2</v>
      </c>
      <c r="K130" s="5">
        <v>1.32E-2</v>
      </c>
      <c r="L130" s="4">
        <v>1.3599999999999999E-2</v>
      </c>
      <c r="M130" s="5">
        <v>1.0999999999999999E-2</v>
      </c>
    </row>
    <row r="131" spans="1:13" x14ac:dyDescent="0.2">
      <c r="A131" t="s">
        <v>142</v>
      </c>
      <c r="B131" s="5">
        <v>1.06E-2</v>
      </c>
      <c r="C131" s="5">
        <v>1.11E-2</v>
      </c>
      <c r="D131" s="5">
        <v>7.7999999999999996E-3</v>
      </c>
      <c r="E131" s="5">
        <v>1.11E-2</v>
      </c>
      <c r="F131" s="5">
        <v>1.21E-2</v>
      </c>
      <c r="G131" s="5">
        <v>8.9999999999999993E-3</v>
      </c>
      <c r="H131" s="4">
        <v>9.1999999999999998E-3</v>
      </c>
      <c r="I131" s="5">
        <v>1.2200000000000001E-2</v>
      </c>
      <c r="J131" s="5">
        <v>1.11E-2</v>
      </c>
      <c r="K131" s="5">
        <v>1.11E-2</v>
      </c>
      <c r="L131" s="4">
        <v>7.7999999999999996E-3</v>
      </c>
      <c r="M131" s="5">
        <v>1.11E-2</v>
      </c>
    </row>
    <row r="132" spans="1:13" x14ac:dyDescent="0.2">
      <c r="A132" t="s">
        <v>143</v>
      </c>
      <c r="B132" s="5">
        <v>8.6E-3</v>
      </c>
      <c r="C132" s="5">
        <v>9.7000000000000003E-3</v>
      </c>
      <c r="D132" s="5">
        <v>1.0200000000000001E-2</v>
      </c>
      <c r="E132" s="5">
        <v>6.4000000000000003E-3</v>
      </c>
      <c r="F132" s="5">
        <v>0.01</v>
      </c>
      <c r="G132" s="5">
        <v>6.8999999999999999E-3</v>
      </c>
      <c r="H132" s="4">
        <v>7.1000000000000004E-3</v>
      </c>
      <c r="I132" s="5">
        <v>1.01E-2</v>
      </c>
      <c r="J132" s="5">
        <v>9.7000000000000003E-3</v>
      </c>
      <c r="K132" s="5">
        <v>9.7000000000000003E-3</v>
      </c>
      <c r="L132" s="4">
        <v>1.0200000000000001E-2</v>
      </c>
      <c r="M132" s="5">
        <v>6.4000000000000003E-3</v>
      </c>
    </row>
    <row r="133" spans="1:13" x14ac:dyDescent="0.2">
      <c r="A133" t="s">
        <v>144</v>
      </c>
      <c r="B133" s="5">
        <v>2.6499999999999999E-2</v>
      </c>
      <c r="C133" s="5">
        <v>1.6799999999999999E-2</v>
      </c>
      <c r="D133" s="5">
        <v>2.8199999999999999E-2</v>
      </c>
      <c r="E133" s="5">
        <v>2.5499999999999998E-2</v>
      </c>
      <c r="F133" s="5">
        <v>2.7900000000000001E-2</v>
      </c>
      <c r="G133" s="5">
        <v>2.4899999999999999E-2</v>
      </c>
      <c r="H133" s="4">
        <v>2.5000000000000001E-2</v>
      </c>
      <c r="I133" s="5">
        <v>2.81E-2</v>
      </c>
      <c r="J133" s="5">
        <v>1.6799999999999999E-2</v>
      </c>
      <c r="K133" s="5">
        <v>1.6799999999999999E-2</v>
      </c>
      <c r="L133" s="4">
        <v>2.8199999999999999E-2</v>
      </c>
      <c r="M133" s="5">
        <v>2.5499999999999998E-2</v>
      </c>
    </row>
    <row r="134" spans="1:13" x14ac:dyDescent="0.2">
      <c r="A134" t="s">
        <v>145</v>
      </c>
      <c r="B134" s="5">
        <v>1E-4</v>
      </c>
      <c r="C134" s="5">
        <v>1E-4</v>
      </c>
      <c r="D134" s="5">
        <v>1E-4</v>
      </c>
      <c r="E134" s="5">
        <v>1.1599999999999999E-2</v>
      </c>
      <c r="F134" s="5">
        <v>1E-4</v>
      </c>
      <c r="G134" s="5">
        <v>1E-4</v>
      </c>
      <c r="H134" s="4">
        <v>1E-4</v>
      </c>
      <c r="I134" s="5">
        <v>1E-4</v>
      </c>
      <c r="J134" s="5">
        <v>1E-4</v>
      </c>
      <c r="K134" s="5">
        <v>1E-4</v>
      </c>
      <c r="L134" s="4">
        <v>1E-4</v>
      </c>
      <c r="M134" s="5">
        <v>1.1599999999999999E-2</v>
      </c>
    </row>
    <row r="135" spans="1:13" x14ac:dyDescent="0.2">
      <c r="A135" t="s">
        <v>146</v>
      </c>
      <c r="B135" s="5">
        <v>1.9400000000000001E-2</v>
      </c>
      <c r="C135" s="5">
        <v>1.9E-2</v>
      </c>
      <c r="D135" s="5">
        <v>2.1000000000000001E-2</v>
      </c>
      <c r="E135" s="5">
        <v>1.83E-2</v>
      </c>
      <c r="F135" s="5">
        <v>2.0799999999999999E-2</v>
      </c>
      <c r="G135" s="5">
        <v>1.77E-2</v>
      </c>
      <c r="H135" s="4">
        <v>1.7899999999999999E-2</v>
      </c>
      <c r="I135" s="5">
        <v>2.0899999999999998E-2</v>
      </c>
      <c r="J135" s="5">
        <v>1.9E-2</v>
      </c>
      <c r="K135" s="5">
        <v>1.9E-2</v>
      </c>
      <c r="L135" s="4">
        <v>2.1000000000000001E-2</v>
      </c>
      <c r="M135" s="5">
        <v>1.83E-2</v>
      </c>
    </row>
    <row r="136" spans="1:13" x14ac:dyDescent="0.2">
      <c r="A136" t="s">
        <v>147</v>
      </c>
      <c r="B136" s="5">
        <v>2.9999999999999997E-4</v>
      </c>
      <c r="C136" s="5">
        <v>1.4E-3</v>
      </c>
      <c r="D136" s="5">
        <v>1.9E-3</v>
      </c>
      <c r="E136" s="5">
        <v>1E-4</v>
      </c>
      <c r="F136" s="5">
        <v>1.6999999999999999E-3</v>
      </c>
      <c r="G136" s="5">
        <v>1E-4</v>
      </c>
      <c r="H136" s="4">
        <v>1E-4</v>
      </c>
      <c r="I136" s="5">
        <v>1.8E-3</v>
      </c>
      <c r="J136" s="5">
        <v>1.4E-3</v>
      </c>
      <c r="K136" s="5">
        <v>1.4E-3</v>
      </c>
      <c r="L136" s="4">
        <v>1.9E-3</v>
      </c>
      <c r="M136" s="5">
        <v>1E-4</v>
      </c>
    </row>
    <row r="137" spans="1:13" x14ac:dyDescent="0.2">
      <c r="A137" t="s">
        <v>148</v>
      </c>
      <c r="B137" s="5">
        <v>1E-4</v>
      </c>
      <c r="C137" s="5">
        <v>1E-4</v>
      </c>
      <c r="D137" s="5">
        <v>1E-4</v>
      </c>
      <c r="E137" s="5">
        <v>1E-4</v>
      </c>
      <c r="F137" s="5">
        <v>1E-4</v>
      </c>
      <c r="G137" s="5">
        <v>1E-4</v>
      </c>
      <c r="H137" s="4">
        <v>1E-4</v>
      </c>
      <c r="I137" s="5">
        <v>1E-4</v>
      </c>
      <c r="J137" s="5">
        <v>1E-4</v>
      </c>
      <c r="K137" s="5">
        <v>1E-4</v>
      </c>
      <c r="L137" s="4">
        <v>1E-4</v>
      </c>
      <c r="M137" s="5">
        <v>1E-4</v>
      </c>
    </row>
    <row r="138" spans="1:13" x14ac:dyDescent="0.2">
      <c r="A138" t="s">
        <v>149</v>
      </c>
      <c r="B138" s="5">
        <v>1E-4</v>
      </c>
      <c r="C138" s="5">
        <v>5.0000000000000001E-4</v>
      </c>
      <c r="D138" s="5">
        <v>1E-3</v>
      </c>
      <c r="E138" s="5">
        <v>1E-4</v>
      </c>
      <c r="F138" s="5">
        <v>8.0000000000000004E-4</v>
      </c>
      <c r="G138" s="5">
        <v>1E-4</v>
      </c>
      <c r="H138" s="4">
        <v>1E-4</v>
      </c>
      <c r="I138" s="5">
        <v>1E-3</v>
      </c>
      <c r="J138" s="5">
        <v>5.0000000000000001E-4</v>
      </c>
      <c r="K138" s="5">
        <v>5.0000000000000001E-4</v>
      </c>
      <c r="L138" s="4">
        <v>1E-3</v>
      </c>
      <c r="M138" s="5">
        <v>1E-4</v>
      </c>
    </row>
    <row r="139" spans="1:13" x14ac:dyDescent="0.2">
      <c r="A139" t="s">
        <v>150</v>
      </c>
      <c r="B139" s="5">
        <v>6.0000000000000001E-3</v>
      </c>
      <c r="C139" s="5">
        <v>7.1999999999999998E-3</v>
      </c>
      <c r="D139" s="5">
        <v>7.7000000000000002E-3</v>
      </c>
      <c r="E139" s="5">
        <v>5.0000000000000001E-3</v>
      </c>
      <c r="F139" s="5">
        <v>7.4999999999999997E-3</v>
      </c>
      <c r="G139" s="5">
        <v>4.4000000000000003E-3</v>
      </c>
      <c r="H139" s="4">
        <v>4.5999999999999999E-3</v>
      </c>
      <c r="I139" s="5">
        <v>7.6E-3</v>
      </c>
      <c r="J139" s="5">
        <v>7.1999999999999998E-3</v>
      </c>
      <c r="K139" s="5">
        <v>7.1999999999999998E-3</v>
      </c>
      <c r="L139" s="4">
        <v>7.7000000000000002E-3</v>
      </c>
      <c r="M139" s="5">
        <v>5.0000000000000001E-3</v>
      </c>
    </row>
    <row r="140" spans="1:13" x14ac:dyDescent="0.2">
      <c r="A140" t="s">
        <v>151</v>
      </c>
      <c r="B140" s="5">
        <v>2.2800000000000001E-2</v>
      </c>
      <c r="C140" s="5">
        <v>1.5699999999999999E-2</v>
      </c>
      <c r="D140" s="5">
        <v>2.4400000000000002E-2</v>
      </c>
      <c r="E140" s="5">
        <v>2.06E-2</v>
      </c>
      <c r="F140" s="5">
        <v>2.4199999999999999E-2</v>
      </c>
      <c r="G140" s="5">
        <v>2.1100000000000001E-2</v>
      </c>
      <c r="H140" s="4">
        <v>2.1299999999999999E-2</v>
      </c>
      <c r="I140" s="5">
        <v>2.4400000000000002E-2</v>
      </c>
      <c r="J140" s="5">
        <v>1.5699999999999999E-2</v>
      </c>
      <c r="K140" s="5">
        <v>1.5699999999999999E-2</v>
      </c>
      <c r="L140" s="4">
        <v>2.4400000000000002E-2</v>
      </c>
      <c r="M140" s="5">
        <v>2.06E-2</v>
      </c>
    </row>
    <row r="141" spans="1:13" x14ac:dyDescent="0.2">
      <c r="A141" t="s">
        <v>152</v>
      </c>
      <c r="B141" s="5">
        <v>2.2800000000000001E-2</v>
      </c>
      <c r="C141" s="5">
        <v>1.5699999999999999E-2</v>
      </c>
      <c r="D141" s="5">
        <v>2.4400000000000002E-2</v>
      </c>
      <c r="E141" s="5">
        <v>2.06E-2</v>
      </c>
      <c r="F141" s="5">
        <v>2.4199999999999999E-2</v>
      </c>
      <c r="G141" s="5">
        <v>2.1100000000000001E-2</v>
      </c>
      <c r="H141" s="4">
        <v>2.1299999999999999E-2</v>
      </c>
      <c r="I141" s="5">
        <v>2.4400000000000002E-2</v>
      </c>
      <c r="J141" s="5">
        <v>1.5699999999999999E-2</v>
      </c>
      <c r="K141" s="5">
        <v>1.5699999999999999E-2</v>
      </c>
      <c r="L141" s="4">
        <v>2.4400000000000002E-2</v>
      </c>
      <c r="M141" s="5">
        <v>2.06E-2</v>
      </c>
    </row>
    <row r="142" spans="1:13" x14ac:dyDescent="0.2">
      <c r="A142" t="s">
        <v>153</v>
      </c>
      <c r="B142" s="5">
        <v>1E-4</v>
      </c>
      <c r="C142" s="5">
        <v>1E-4</v>
      </c>
      <c r="D142" s="5">
        <v>1E-4</v>
      </c>
      <c r="E142" s="5">
        <v>1E-4</v>
      </c>
      <c r="F142" s="5">
        <v>1E-4</v>
      </c>
      <c r="G142" s="5">
        <v>1E-4</v>
      </c>
      <c r="H142" s="4">
        <v>1E-4</v>
      </c>
      <c r="I142" s="5">
        <v>1E-4</v>
      </c>
      <c r="J142" s="5">
        <v>1E-4</v>
      </c>
      <c r="K142" s="5">
        <v>1E-4</v>
      </c>
      <c r="L142" s="4">
        <v>1E-4</v>
      </c>
      <c r="M142" s="5">
        <v>1E-4</v>
      </c>
    </row>
    <row r="143" spans="1:13" x14ac:dyDescent="0.2">
      <c r="A143" t="s">
        <v>154</v>
      </c>
      <c r="B143" s="5">
        <v>1E-4</v>
      </c>
      <c r="C143" s="5">
        <v>1E-4</v>
      </c>
      <c r="D143" s="5">
        <v>1E-4</v>
      </c>
      <c r="E143" s="5">
        <v>1.2200000000000001E-2</v>
      </c>
      <c r="F143" s="5">
        <v>1E-4</v>
      </c>
      <c r="G143" s="5">
        <v>1E-4</v>
      </c>
      <c r="H143" s="4">
        <v>1E-4</v>
      </c>
      <c r="I143" s="5">
        <v>1E-4</v>
      </c>
      <c r="J143" s="5">
        <v>1E-4</v>
      </c>
      <c r="K143" s="5">
        <v>1E-4</v>
      </c>
      <c r="L143" s="4">
        <v>1E-4</v>
      </c>
      <c r="M143" s="5">
        <v>1.2200000000000001E-2</v>
      </c>
    </row>
    <row r="144" spans="1:13" x14ac:dyDescent="0.2">
      <c r="A144" t="s">
        <v>155</v>
      </c>
      <c r="B144" s="5">
        <v>7.4999999999999997E-3</v>
      </c>
      <c r="C144" s="5">
        <v>8.6999999999999994E-3</v>
      </c>
      <c r="D144" s="5">
        <v>9.1999999999999998E-3</v>
      </c>
      <c r="E144" s="5">
        <v>6.4999999999999997E-3</v>
      </c>
      <c r="F144" s="5">
        <v>8.9999999999999993E-3</v>
      </c>
      <c r="G144" s="5">
        <v>5.8999999999999999E-3</v>
      </c>
      <c r="H144" s="4">
        <v>6.1000000000000004E-3</v>
      </c>
      <c r="I144" s="5">
        <v>9.1000000000000004E-3</v>
      </c>
      <c r="J144" s="5">
        <v>8.6999999999999994E-3</v>
      </c>
      <c r="K144" s="5">
        <v>8.6999999999999994E-3</v>
      </c>
      <c r="L144" s="4">
        <v>9.1999999999999998E-3</v>
      </c>
      <c r="M144" s="5">
        <v>6.4999999999999997E-3</v>
      </c>
    </row>
    <row r="145" spans="1:13" x14ac:dyDescent="0.2">
      <c r="A145" t="s">
        <v>156</v>
      </c>
      <c r="B145" s="5">
        <v>1E-4</v>
      </c>
      <c r="C145" s="5">
        <v>1E-4</v>
      </c>
      <c r="D145" s="5">
        <v>1E-4</v>
      </c>
      <c r="E145" s="5">
        <v>1E-4</v>
      </c>
      <c r="F145" s="5">
        <v>1E-4</v>
      </c>
      <c r="G145" s="5">
        <v>1E-4</v>
      </c>
      <c r="H145" s="4">
        <v>1E-4</v>
      </c>
      <c r="I145" s="5">
        <v>1E-4</v>
      </c>
      <c r="J145" s="5">
        <v>1E-4</v>
      </c>
      <c r="K145" s="5">
        <v>1E-4</v>
      </c>
      <c r="L145" s="4">
        <v>1E-4</v>
      </c>
      <c r="M145" s="5">
        <v>1E-4</v>
      </c>
    </row>
    <row r="146" spans="1:13" x14ac:dyDescent="0.2">
      <c r="A146" t="s">
        <v>157</v>
      </c>
      <c r="B146" s="5">
        <v>1.21E-2</v>
      </c>
      <c r="C146" s="5">
        <v>1.3299999999999999E-2</v>
      </c>
      <c r="D146" s="5">
        <v>1.38E-2</v>
      </c>
      <c r="E146" s="5">
        <v>1.11E-2</v>
      </c>
      <c r="F146" s="5">
        <v>1.3599999999999999E-2</v>
      </c>
      <c r="G146" s="5">
        <v>1.0500000000000001E-2</v>
      </c>
      <c r="H146" s="4">
        <v>1.06E-2</v>
      </c>
      <c r="I146" s="5">
        <v>1.37E-2</v>
      </c>
      <c r="J146" s="5">
        <v>1.3299999999999999E-2</v>
      </c>
      <c r="K146" s="5">
        <v>1.3299999999999999E-2</v>
      </c>
      <c r="L146" s="4">
        <v>1.38E-2</v>
      </c>
      <c r="M146" s="5">
        <v>1.11E-2</v>
      </c>
    </row>
    <row r="147" spans="1:13" x14ac:dyDescent="0.2">
      <c r="A147" t="s">
        <v>158</v>
      </c>
      <c r="B147" s="5">
        <v>1.21E-2</v>
      </c>
      <c r="C147" s="5">
        <v>1.3299999999999999E-2</v>
      </c>
      <c r="D147" s="5">
        <v>1.38E-2</v>
      </c>
      <c r="E147" s="5">
        <v>1.11E-2</v>
      </c>
      <c r="F147" s="5">
        <v>1.3599999999999999E-2</v>
      </c>
      <c r="G147" s="5">
        <v>1.0500000000000001E-2</v>
      </c>
      <c r="H147" s="4">
        <v>1.06E-2</v>
      </c>
      <c r="I147" s="5">
        <v>1.37E-2</v>
      </c>
      <c r="J147" s="5">
        <v>1.3299999999999999E-2</v>
      </c>
      <c r="K147" s="5">
        <v>1.3299999999999999E-2</v>
      </c>
      <c r="L147" s="4">
        <v>1.38E-2</v>
      </c>
      <c r="M147" s="5">
        <v>1.11E-2</v>
      </c>
    </row>
    <row r="148" spans="1:13" x14ac:dyDescent="0.2">
      <c r="A148" t="s">
        <v>159</v>
      </c>
      <c r="B148" s="5">
        <v>1E-4</v>
      </c>
      <c r="C148" s="5">
        <v>4.5999999999999999E-3</v>
      </c>
      <c r="D148" s="5">
        <v>5.9999999999999995E-4</v>
      </c>
      <c r="E148" s="5">
        <v>1E-4</v>
      </c>
      <c r="F148" s="5">
        <v>1E-4</v>
      </c>
      <c r="G148" s="5">
        <v>1E-4</v>
      </c>
      <c r="H148" s="4">
        <v>1E-4</v>
      </c>
      <c r="I148" s="5">
        <v>1E-4</v>
      </c>
      <c r="J148" s="5">
        <v>4.5999999999999999E-3</v>
      </c>
      <c r="K148" s="5">
        <v>4.5999999999999999E-3</v>
      </c>
      <c r="L148" s="4">
        <v>5.9999999999999995E-4</v>
      </c>
      <c r="M148" s="5">
        <v>1E-4</v>
      </c>
    </row>
    <row r="149" spans="1:13" x14ac:dyDescent="0.2">
      <c r="A149" t="s">
        <v>160</v>
      </c>
      <c r="B149" s="5">
        <v>2.7000000000000001E-3</v>
      </c>
      <c r="C149" s="5">
        <v>1.2999999999999999E-3</v>
      </c>
      <c r="D149" s="5">
        <v>4.3E-3</v>
      </c>
      <c r="E149" s="5">
        <v>1.6999999999999999E-3</v>
      </c>
      <c r="F149" s="5">
        <v>4.1000000000000003E-3</v>
      </c>
      <c r="G149" s="5">
        <v>1.1000000000000001E-3</v>
      </c>
      <c r="H149" s="4">
        <v>1.1999999999999999E-3</v>
      </c>
      <c r="I149" s="5">
        <v>4.3E-3</v>
      </c>
      <c r="J149" s="5">
        <v>1.2999999999999999E-3</v>
      </c>
      <c r="K149" s="5">
        <v>1.2999999999999999E-3</v>
      </c>
      <c r="L149" s="4">
        <v>4.3E-3</v>
      </c>
      <c r="M149" s="5">
        <v>1.6999999999999999E-3</v>
      </c>
    </row>
    <row r="150" spans="1:13" x14ac:dyDescent="0.2">
      <c r="A150" t="s">
        <v>161</v>
      </c>
      <c r="B150" s="5">
        <v>1E-4</v>
      </c>
      <c r="C150" s="5">
        <v>1E-4</v>
      </c>
      <c r="D150" s="5">
        <v>1E-4</v>
      </c>
      <c r="E150" s="5">
        <v>1E-4</v>
      </c>
      <c r="F150" s="5">
        <v>1E-4</v>
      </c>
      <c r="G150" s="5">
        <v>1E-4</v>
      </c>
      <c r="H150" s="4">
        <v>1E-4</v>
      </c>
      <c r="I150" s="5">
        <v>1E-4</v>
      </c>
      <c r="J150" s="5">
        <v>1E-4</v>
      </c>
      <c r="K150" s="5">
        <v>1E-4</v>
      </c>
      <c r="L150" s="4">
        <v>1E-4</v>
      </c>
      <c r="M150" s="5">
        <v>1E-4</v>
      </c>
    </row>
    <row r="151" spans="1:13" x14ac:dyDescent="0.2">
      <c r="A151" t="s">
        <v>162</v>
      </c>
      <c r="B151" s="5">
        <v>2.5399999999999999E-2</v>
      </c>
      <c r="C151" s="5">
        <v>2.3699999999999999E-2</v>
      </c>
      <c r="D151" s="5">
        <v>1.6400000000000001E-2</v>
      </c>
      <c r="E151" s="5">
        <v>2.4400000000000002E-2</v>
      </c>
      <c r="F151" s="5">
        <v>2.6800000000000001E-2</v>
      </c>
      <c r="G151" s="5">
        <v>2.3800000000000002E-2</v>
      </c>
      <c r="H151" s="4">
        <v>2.3900000000000001E-2</v>
      </c>
      <c r="I151" s="5">
        <v>2.7E-2</v>
      </c>
      <c r="J151" s="5">
        <v>2.3699999999999999E-2</v>
      </c>
      <c r="K151" s="5">
        <v>2.3699999999999999E-2</v>
      </c>
      <c r="L151" s="4">
        <v>1.6400000000000001E-2</v>
      </c>
      <c r="M151" s="5">
        <v>2.4400000000000002E-2</v>
      </c>
    </row>
    <row r="152" spans="1:13" x14ac:dyDescent="0.2">
      <c r="A152" t="s">
        <v>163</v>
      </c>
      <c r="B152" s="5">
        <v>1.6000000000000001E-3</v>
      </c>
      <c r="C152" s="5">
        <v>2.8E-3</v>
      </c>
      <c r="D152" s="5">
        <v>3.2000000000000002E-3</v>
      </c>
      <c r="E152" s="5">
        <v>5.9999999999999995E-4</v>
      </c>
      <c r="F152" s="5">
        <v>3.0000000000000001E-3</v>
      </c>
      <c r="G152" s="5">
        <v>1E-4</v>
      </c>
      <c r="H152" s="4">
        <v>1E-4</v>
      </c>
      <c r="I152" s="5">
        <v>3.2000000000000002E-3</v>
      </c>
      <c r="J152" s="5">
        <v>2.8E-3</v>
      </c>
      <c r="K152" s="5">
        <v>2.8E-3</v>
      </c>
      <c r="L152" s="4">
        <v>3.2000000000000002E-3</v>
      </c>
      <c r="M152" s="5">
        <v>5.9999999999999995E-4</v>
      </c>
    </row>
    <row r="153" spans="1:13" x14ac:dyDescent="0.2">
      <c r="A153" t="s">
        <v>164</v>
      </c>
      <c r="B153" s="5">
        <v>2.76E-2</v>
      </c>
      <c r="C153" s="5">
        <v>1.7999999999999999E-2</v>
      </c>
      <c r="D153" s="5">
        <v>2.93E-2</v>
      </c>
      <c r="E153" s="5">
        <v>2.6599999999999999E-2</v>
      </c>
      <c r="F153" s="5">
        <v>2.9100000000000001E-2</v>
      </c>
      <c r="G153" s="5">
        <v>2.5999999999999999E-2</v>
      </c>
      <c r="H153" s="4">
        <v>2.6200000000000001E-2</v>
      </c>
      <c r="I153" s="5">
        <v>2.92E-2</v>
      </c>
      <c r="J153" s="5">
        <v>1.7999999999999999E-2</v>
      </c>
      <c r="K153" s="5">
        <v>1.7999999999999999E-2</v>
      </c>
      <c r="L153" s="4">
        <v>2.93E-2</v>
      </c>
      <c r="M153" s="5">
        <v>2.6599999999999999E-2</v>
      </c>
    </row>
    <row r="154" spans="1:13" x14ac:dyDescent="0.2">
      <c r="A154" t="s">
        <v>165</v>
      </c>
      <c r="B154" s="5">
        <v>8.3000000000000001E-3</v>
      </c>
      <c r="C154" s="5">
        <v>9.4999999999999998E-3</v>
      </c>
      <c r="D154" s="5">
        <v>0.01</v>
      </c>
      <c r="E154" s="5">
        <v>6.1000000000000004E-3</v>
      </c>
      <c r="F154" s="5">
        <v>9.7000000000000003E-3</v>
      </c>
      <c r="G154" s="5">
        <v>6.7000000000000002E-3</v>
      </c>
      <c r="H154" s="4">
        <v>6.7999999999999996E-3</v>
      </c>
      <c r="I154" s="5">
        <v>9.9000000000000008E-3</v>
      </c>
      <c r="J154" s="5">
        <v>9.4999999999999998E-3</v>
      </c>
      <c r="K154" s="5">
        <v>9.4999999999999998E-3</v>
      </c>
      <c r="L154" s="4">
        <v>0.01</v>
      </c>
      <c r="M154" s="5">
        <v>6.1000000000000004E-3</v>
      </c>
    </row>
    <row r="155" spans="1:13" x14ac:dyDescent="0.2">
      <c r="A155" t="s">
        <v>166</v>
      </c>
      <c r="B155" s="5">
        <v>1.44E-2</v>
      </c>
      <c r="C155" s="5">
        <v>1.2699999999999999E-2</v>
      </c>
      <c r="D155" s="5">
        <v>5.4000000000000003E-3</v>
      </c>
      <c r="E155" s="5">
        <v>2.2499999999999999E-2</v>
      </c>
      <c r="F155" s="5">
        <v>1.5900000000000001E-2</v>
      </c>
      <c r="G155" s="5">
        <v>1.2800000000000001E-2</v>
      </c>
      <c r="H155" s="4">
        <v>1.2999999999999999E-2</v>
      </c>
      <c r="I155" s="5">
        <v>1.6E-2</v>
      </c>
      <c r="J155" s="5">
        <v>1.2699999999999999E-2</v>
      </c>
      <c r="K155" s="5">
        <v>1.2699999999999999E-2</v>
      </c>
      <c r="L155" s="4">
        <v>5.4000000000000003E-3</v>
      </c>
      <c r="M155" s="5">
        <v>2.2499999999999999E-2</v>
      </c>
    </row>
    <row r="156" spans="1:13" x14ac:dyDescent="0.2">
      <c r="A156" t="s">
        <v>167</v>
      </c>
      <c r="B156" s="5">
        <v>1.44E-2</v>
      </c>
      <c r="C156" s="5">
        <v>1.2699999999999999E-2</v>
      </c>
      <c r="D156" s="5">
        <v>5.4000000000000003E-3</v>
      </c>
      <c r="E156" s="5">
        <v>2.2499999999999999E-2</v>
      </c>
      <c r="F156" s="5">
        <v>1.5900000000000001E-2</v>
      </c>
      <c r="G156" s="5">
        <v>1.2800000000000001E-2</v>
      </c>
      <c r="H156" s="4">
        <v>1.2999999999999999E-2</v>
      </c>
      <c r="I156" s="5">
        <v>1.6E-2</v>
      </c>
      <c r="J156" s="5">
        <v>1.2699999999999999E-2</v>
      </c>
      <c r="K156" s="5">
        <v>1.2699999999999999E-2</v>
      </c>
      <c r="L156" s="4">
        <v>5.4000000000000003E-3</v>
      </c>
      <c r="M156" s="5">
        <v>2.2499999999999999E-2</v>
      </c>
    </row>
    <row r="157" spans="1:13" x14ac:dyDescent="0.2">
      <c r="A157" t="s">
        <v>168</v>
      </c>
      <c r="B157" s="5">
        <v>2.7000000000000001E-3</v>
      </c>
      <c r="C157" s="5">
        <v>3.8999999999999998E-3</v>
      </c>
      <c r="D157" s="5">
        <v>4.4000000000000003E-3</v>
      </c>
      <c r="E157" s="5">
        <v>1.6999999999999999E-3</v>
      </c>
      <c r="F157" s="5">
        <v>4.1000000000000003E-3</v>
      </c>
      <c r="G157" s="5">
        <v>1.1000000000000001E-3</v>
      </c>
      <c r="H157" s="4">
        <v>1.1999999999999999E-3</v>
      </c>
      <c r="I157" s="5">
        <v>4.3E-3</v>
      </c>
      <c r="J157" s="5">
        <v>3.8999999999999998E-3</v>
      </c>
      <c r="K157" s="5">
        <v>3.8999999999999998E-3</v>
      </c>
      <c r="L157" s="4">
        <v>4.4000000000000003E-3</v>
      </c>
      <c r="M157" s="5">
        <v>1.6999999999999999E-3</v>
      </c>
    </row>
    <row r="158" spans="1:13" x14ac:dyDescent="0.2">
      <c r="A158" t="s">
        <v>169</v>
      </c>
      <c r="B158" s="5">
        <v>9.2999999999999992E-3</v>
      </c>
      <c r="C158" s="5">
        <v>1.0500000000000001E-2</v>
      </c>
      <c r="D158" s="5">
        <v>1.0999999999999999E-2</v>
      </c>
      <c r="E158" s="5">
        <v>8.3000000000000001E-3</v>
      </c>
      <c r="F158" s="5">
        <v>1.0800000000000001E-2</v>
      </c>
      <c r="G158" s="5">
        <v>7.7000000000000002E-3</v>
      </c>
      <c r="H158" s="4">
        <v>7.7999999999999996E-3</v>
      </c>
      <c r="I158" s="5">
        <v>1.09E-2</v>
      </c>
      <c r="J158" s="5">
        <v>1.0500000000000001E-2</v>
      </c>
      <c r="K158" s="5">
        <v>1.0500000000000001E-2</v>
      </c>
      <c r="L158" s="4">
        <v>1.0999999999999999E-2</v>
      </c>
      <c r="M158" s="5">
        <v>8.3000000000000001E-3</v>
      </c>
    </row>
    <row r="159" spans="1:13" x14ac:dyDescent="0.2">
      <c r="A159" t="s">
        <v>170</v>
      </c>
      <c r="B159" s="5">
        <v>1.4200000000000001E-2</v>
      </c>
      <c r="C159" s="5">
        <v>1.54E-2</v>
      </c>
      <c r="D159" s="5">
        <v>1.47E-2</v>
      </c>
      <c r="E159" s="5">
        <v>1.32E-2</v>
      </c>
      <c r="F159" s="5">
        <v>1.5699999999999999E-2</v>
      </c>
      <c r="G159" s="5">
        <v>1.26E-2</v>
      </c>
      <c r="H159" s="4">
        <v>1.2800000000000001E-2</v>
      </c>
      <c r="I159" s="5">
        <v>1.5800000000000002E-2</v>
      </c>
      <c r="J159" s="5">
        <v>1.54E-2</v>
      </c>
      <c r="K159" s="5">
        <v>1.54E-2</v>
      </c>
      <c r="L159" s="4">
        <v>1.47E-2</v>
      </c>
      <c r="M159" s="5">
        <v>1.32E-2</v>
      </c>
    </row>
    <row r="160" spans="1:13" x14ac:dyDescent="0.2">
      <c r="A160" t="s">
        <v>171</v>
      </c>
      <c r="B160" s="5">
        <v>1.3599999999999999E-2</v>
      </c>
      <c r="C160" s="5">
        <v>1.4800000000000001E-2</v>
      </c>
      <c r="D160" s="5">
        <v>1.5299999999999999E-2</v>
      </c>
      <c r="E160" s="5">
        <v>1.26E-2</v>
      </c>
      <c r="F160" s="5">
        <v>1.5100000000000001E-2</v>
      </c>
      <c r="G160" s="5">
        <v>1.2E-2</v>
      </c>
      <c r="H160" s="4">
        <v>1.2200000000000001E-2</v>
      </c>
      <c r="I160" s="5">
        <v>1.52E-2</v>
      </c>
      <c r="J160" s="5">
        <v>1.4800000000000001E-2</v>
      </c>
      <c r="K160" s="5">
        <v>1.4800000000000001E-2</v>
      </c>
      <c r="L160" s="4">
        <v>1.5299999999999999E-2</v>
      </c>
      <c r="M160" s="5">
        <v>1.26E-2</v>
      </c>
    </row>
    <row r="161" spans="1:13" x14ac:dyDescent="0.2">
      <c r="A161" t="s">
        <v>172</v>
      </c>
      <c r="B161" s="5">
        <v>1E-4</v>
      </c>
      <c r="C161" s="5">
        <v>1E-4</v>
      </c>
      <c r="D161" s="5">
        <v>1E-4</v>
      </c>
      <c r="E161" s="5">
        <v>1E-4</v>
      </c>
      <c r="F161" s="5">
        <v>1E-4</v>
      </c>
      <c r="G161" s="5">
        <v>1E-4</v>
      </c>
      <c r="H161" s="4">
        <v>1E-4</v>
      </c>
      <c r="I161" s="5">
        <v>1E-4</v>
      </c>
      <c r="J161" s="5">
        <v>1E-4</v>
      </c>
      <c r="K161" s="5">
        <v>1E-4</v>
      </c>
      <c r="L161" s="4">
        <v>1E-4</v>
      </c>
      <c r="M161" s="5">
        <v>1E-4</v>
      </c>
    </row>
    <row r="162" spans="1:13" x14ac:dyDescent="0.2">
      <c r="A162" t="s">
        <v>173</v>
      </c>
      <c r="B162" s="5">
        <v>1E-4</v>
      </c>
      <c r="C162" s="5">
        <v>1.1000000000000001E-3</v>
      </c>
      <c r="D162" s="5">
        <v>1.6000000000000001E-3</v>
      </c>
      <c r="E162" s="5">
        <v>1E-4</v>
      </c>
      <c r="F162" s="5">
        <v>1.4E-3</v>
      </c>
      <c r="G162" s="5">
        <v>1E-4</v>
      </c>
      <c r="H162" s="4">
        <v>1E-4</v>
      </c>
      <c r="I162" s="5">
        <v>1.6000000000000001E-3</v>
      </c>
      <c r="J162" s="5">
        <v>1.1000000000000001E-3</v>
      </c>
      <c r="K162" s="5">
        <v>1.1000000000000001E-3</v>
      </c>
      <c r="L162" s="4">
        <v>1.6000000000000001E-3</v>
      </c>
      <c r="M162" s="5">
        <v>1E-4</v>
      </c>
    </row>
    <row r="163" spans="1:13" x14ac:dyDescent="0.2">
      <c r="A163" t="s">
        <v>174</v>
      </c>
      <c r="B163" s="5">
        <v>1E-4</v>
      </c>
      <c r="C163" s="5">
        <v>1.1000000000000001E-3</v>
      </c>
      <c r="D163" s="5">
        <v>1.6000000000000001E-3</v>
      </c>
      <c r="E163" s="5">
        <v>1E-4</v>
      </c>
      <c r="F163" s="5">
        <v>1.4E-3</v>
      </c>
      <c r="G163" s="5">
        <v>1E-4</v>
      </c>
      <c r="H163" s="4">
        <v>1E-4</v>
      </c>
      <c r="I163" s="5">
        <v>1.6000000000000001E-3</v>
      </c>
      <c r="J163" s="5">
        <v>1.1000000000000001E-3</v>
      </c>
      <c r="K163" s="5">
        <v>1.1000000000000001E-3</v>
      </c>
      <c r="L163" s="4">
        <v>1.6000000000000001E-3</v>
      </c>
      <c r="M163" s="5">
        <v>1E-4</v>
      </c>
    </row>
    <row r="164" spans="1:13" x14ac:dyDescent="0.2">
      <c r="A164" t="s">
        <v>175</v>
      </c>
      <c r="B164" s="5">
        <v>1.77E-2</v>
      </c>
      <c r="C164" s="5">
        <v>1.89E-2</v>
      </c>
      <c r="D164" s="5">
        <v>1.9300000000000001E-2</v>
      </c>
      <c r="E164" s="5">
        <v>1.55E-2</v>
      </c>
      <c r="F164" s="5">
        <v>1.9099999999999999E-2</v>
      </c>
      <c r="G164" s="5">
        <v>1.61E-2</v>
      </c>
      <c r="H164" s="4">
        <v>1.6199999999999999E-2</v>
      </c>
      <c r="I164" s="5">
        <v>1.9300000000000001E-2</v>
      </c>
      <c r="J164" s="5">
        <v>1.89E-2</v>
      </c>
      <c r="K164" s="5">
        <v>1.89E-2</v>
      </c>
      <c r="L164" s="4">
        <v>1.9300000000000001E-2</v>
      </c>
      <c r="M164" s="5">
        <v>1.55E-2</v>
      </c>
    </row>
    <row r="165" spans="1:13" x14ac:dyDescent="0.2">
      <c r="A165" t="s">
        <v>176</v>
      </c>
      <c r="B165" s="5">
        <v>1.8200000000000001E-2</v>
      </c>
      <c r="C165" s="5">
        <v>1.9300000000000001E-2</v>
      </c>
      <c r="D165" s="5">
        <v>1.9800000000000002E-2</v>
      </c>
      <c r="E165" s="5">
        <v>1.6E-2</v>
      </c>
      <c r="F165" s="5">
        <v>1.9599999999999999E-2</v>
      </c>
      <c r="G165" s="5">
        <v>1.6500000000000001E-2</v>
      </c>
      <c r="H165" s="4">
        <v>1.67E-2</v>
      </c>
      <c r="I165" s="5">
        <v>1.9800000000000002E-2</v>
      </c>
      <c r="J165" s="5">
        <v>1.9300000000000001E-2</v>
      </c>
      <c r="K165" s="5">
        <v>1.9300000000000001E-2</v>
      </c>
      <c r="L165" s="4">
        <v>1.9800000000000002E-2</v>
      </c>
      <c r="M165" s="5">
        <v>1.6E-2</v>
      </c>
    </row>
    <row r="166" spans="1:13" x14ac:dyDescent="0.2">
      <c r="A166" t="s">
        <v>177</v>
      </c>
      <c r="B166" s="5">
        <v>2.7699999999999999E-2</v>
      </c>
      <c r="C166" s="5">
        <v>2.5999999999999999E-2</v>
      </c>
      <c r="D166" s="5">
        <v>1.8700000000000001E-2</v>
      </c>
      <c r="E166" s="5">
        <v>2.6700000000000002E-2</v>
      </c>
      <c r="F166" s="5">
        <v>2.9100000000000001E-2</v>
      </c>
      <c r="G166" s="5">
        <v>2.6100000000000002E-2</v>
      </c>
      <c r="H166" s="4">
        <v>2.6200000000000001E-2</v>
      </c>
      <c r="I166" s="5">
        <v>2.93E-2</v>
      </c>
      <c r="J166" s="5">
        <v>2.5999999999999999E-2</v>
      </c>
      <c r="K166" s="5">
        <v>2.5999999999999999E-2</v>
      </c>
      <c r="L166" s="4">
        <v>1.8700000000000001E-2</v>
      </c>
      <c r="M166" s="5">
        <v>2.6700000000000002E-2</v>
      </c>
    </row>
    <row r="167" spans="1:13" x14ac:dyDescent="0.2">
      <c r="A167" t="s">
        <v>178</v>
      </c>
      <c r="B167" s="5">
        <v>2.5399999999999999E-2</v>
      </c>
      <c r="C167" s="5">
        <v>2.3699999999999999E-2</v>
      </c>
      <c r="D167" s="5">
        <v>1.6400000000000001E-2</v>
      </c>
      <c r="E167" s="5">
        <v>2.4400000000000002E-2</v>
      </c>
      <c r="F167" s="5">
        <v>2.69E-2</v>
      </c>
      <c r="G167" s="5">
        <v>2.3800000000000002E-2</v>
      </c>
      <c r="H167" s="4">
        <v>2.3900000000000001E-2</v>
      </c>
      <c r="I167" s="5">
        <v>2.7E-2</v>
      </c>
      <c r="J167" s="5">
        <v>2.3699999999999999E-2</v>
      </c>
      <c r="K167" s="5">
        <v>2.3699999999999999E-2</v>
      </c>
      <c r="L167" s="4">
        <v>1.6400000000000001E-2</v>
      </c>
      <c r="M167" s="5">
        <v>2.4400000000000002E-2</v>
      </c>
    </row>
    <row r="168" spans="1:13" x14ac:dyDescent="0.2">
      <c r="A168" t="s">
        <v>179</v>
      </c>
      <c r="B168" s="5">
        <v>2.75E-2</v>
      </c>
      <c r="C168" s="5">
        <v>2.5899999999999999E-2</v>
      </c>
      <c r="D168" s="5">
        <v>1.8499999999999999E-2</v>
      </c>
      <c r="E168" s="5">
        <v>2.6499999999999999E-2</v>
      </c>
      <c r="F168" s="5">
        <v>2.9000000000000001E-2</v>
      </c>
      <c r="G168" s="5">
        <v>2.5899999999999999E-2</v>
      </c>
      <c r="H168" s="4">
        <v>2.6100000000000002E-2</v>
      </c>
      <c r="I168" s="5">
        <v>2.9100000000000001E-2</v>
      </c>
      <c r="J168" s="5">
        <v>2.5899999999999999E-2</v>
      </c>
      <c r="K168" s="5">
        <v>2.5899999999999999E-2</v>
      </c>
      <c r="L168" s="4">
        <v>1.8499999999999999E-2</v>
      </c>
      <c r="M168" s="5">
        <v>2.6499999999999999E-2</v>
      </c>
    </row>
    <row r="169" spans="1:13" x14ac:dyDescent="0.2">
      <c r="A169" t="s">
        <v>180</v>
      </c>
      <c r="B169" s="5">
        <v>1.3100000000000001E-2</v>
      </c>
      <c r="C169" s="5">
        <v>1.43E-2</v>
      </c>
      <c r="D169" s="5">
        <v>1.4800000000000001E-2</v>
      </c>
      <c r="E169" s="5">
        <v>1.0999999999999999E-2</v>
      </c>
      <c r="F169" s="5">
        <v>1.46E-2</v>
      </c>
      <c r="G169" s="5">
        <v>1.15E-2</v>
      </c>
      <c r="H169" s="4">
        <v>1.1599999999999999E-2</v>
      </c>
      <c r="I169" s="5">
        <v>1.47E-2</v>
      </c>
      <c r="J169" s="5">
        <v>1.43E-2</v>
      </c>
      <c r="K169" s="5">
        <v>1.43E-2</v>
      </c>
      <c r="L169" s="4">
        <v>1.4800000000000001E-2</v>
      </c>
      <c r="M169" s="5">
        <v>1.0999999999999999E-2</v>
      </c>
    </row>
    <row r="170" spans="1:13" x14ac:dyDescent="0.2">
      <c r="A170" t="s">
        <v>181</v>
      </c>
      <c r="B170" s="5">
        <v>1.21E-2</v>
      </c>
      <c r="C170" s="5">
        <v>1.2699999999999999E-2</v>
      </c>
      <c r="D170" s="5">
        <v>9.2999999999999992E-3</v>
      </c>
      <c r="E170" s="5">
        <v>1.26E-2</v>
      </c>
      <c r="F170" s="5">
        <v>1.3599999999999999E-2</v>
      </c>
      <c r="G170" s="5">
        <v>1.0500000000000001E-2</v>
      </c>
      <c r="H170" s="4">
        <v>1.0699999999999999E-2</v>
      </c>
      <c r="I170" s="5">
        <v>1.37E-2</v>
      </c>
      <c r="J170" s="5">
        <v>1.2699999999999999E-2</v>
      </c>
      <c r="K170" s="5">
        <v>1.2699999999999999E-2</v>
      </c>
      <c r="L170" s="4">
        <v>9.2999999999999992E-3</v>
      </c>
      <c r="M170" s="5">
        <v>1.26E-2</v>
      </c>
    </row>
    <row r="171" spans="1:13" x14ac:dyDescent="0.2">
      <c r="A171" t="s">
        <v>182</v>
      </c>
      <c r="B171" s="5">
        <v>2.7799999999999998E-2</v>
      </c>
      <c r="C171" s="5">
        <v>1.8200000000000001E-2</v>
      </c>
      <c r="D171" s="5">
        <v>2.9499999999999998E-2</v>
      </c>
      <c r="E171" s="5">
        <v>2.6800000000000001E-2</v>
      </c>
      <c r="F171" s="5">
        <v>2.93E-2</v>
      </c>
      <c r="G171" s="5">
        <v>2.6200000000000001E-2</v>
      </c>
      <c r="H171" s="4">
        <v>2.64E-2</v>
      </c>
      <c r="I171" s="5">
        <v>2.9399999999999999E-2</v>
      </c>
      <c r="J171" s="5">
        <v>1.8200000000000001E-2</v>
      </c>
      <c r="K171" s="5">
        <v>1.8200000000000001E-2</v>
      </c>
      <c r="L171" s="4">
        <v>2.9499999999999998E-2</v>
      </c>
      <c r="M171" s="5">
        <v>2.6800000000000001E-2</v>
      </c>
    </row>
    <row r="172" spans="1:13" x14ac:dyDescent="0.2">
      <c r="A172" t="s">
        <v>183</v>
      </c>
      <c r="B172" s="5">
        <v>1.7899999999999999E-2</v>
      </c>
      <c r="C172" s="5">
        <v>1.9099999999999999E-2</v>
      </c>
      <c r="D172" s="5">
        <v>1.9599999999999999E-2</v>
      </c>
      <c r="E172" s="5">
        <v>1.6899999999999998E-2</v>
      </c>
      <c r="F172" s="5">
        <v>1.9400000000000001E-2</v>
      </c>
      <c r="G172" s="5">
        <v>1.6299999999999999E-2</v>
      </c>
      <c r="H172" s="4">
        <v>1.6400000000000001E-2</v>
      </c>
      <c r="I172" s="5">
        <v>1.95E-2</v>
      </c>
      <c r="J172" s="5">
        <v>1.9099999999999999E-2</v>
      </c>
      <c r="K172" s="5">
        <v>1.9099999999999999E-2</v>
      </c>
      <c r="L172" s="4">
        <v>1.9599999999999999E-2</v>
      </c>
      <c r="M172" s="5">
        <v>1.6899999999999998E-2</v>
      </c>
    </row>
    <row r="173" spans="1:13" x14ac:dyDescent="0.2">
      <c r="A173" t="s">
        <v>184</v>
      </c>
      <c r="B173" s="5">
        <v>3.8E-3</v>
      </c>
      <c r="C173" s="5">
        <v>5.0000000000000001E-3</v>
      </c>
      <c r="D173" s="5">
        <v>5.4999999999999997E-3</v>
      </c>
      <c r="E173" s="5">
        <v>2.8E-3</v>
      </c>
      <c r="F173" s="5">
        <v>5.1999999999999998E-3</v>
      </c>
      <c r="G173" s="5">
        <v>2.2000000000000001E-3</v>
      </c>
      <c r="H173" s="4">
        <v>2.3E-3</v>
      </c>
      <c r="I173" s="5">
        <v>5.4000000000000003E-3</v>
      </c>
      <c r="J173" s="5">
        <v>5.0000000000000001E-3</v>
      </c>
      <c r="K173" s="5">
        <v>5.0000000000000001E-3</v>
      </c>
      <c r="L173" s="4">
        <v>5.4999999999999997E-3</v>
      </c>
      <c r="M173" s="5">
        <v>2.8E-3</v>
      </c>
    </row>
    <row r="174" spans="1:13" x14ac:dyDescent="0.2">
      <c r="A174" t="s">
        <v>185</v>
      </c>
      <c r="B174" s="5">
        <v>1E-4</v>
      </c>
      <c r="C174" s="5">
        <v>2.9999999999999997E-4</v>
      </c>
      <c r="D174" s="5">
        <v>6.9999999999999999E-4</v>
      </c>
      <c r="E174" s="5">
        <v>1E-4</v>
      </c>
      <c r="F174" s="5">
        <v>5.0000000000000001E-4</v>
      </c>
      <c r="G174" s="5">
        <v>1E-4</v>
      </c>
      <c r="H174" s="4">
        <v>1E-4</v>
      </c>
      <c r="I174" s="5">
        <v>6.9999999999999999E-4</v>
      </c>
      <c r="J174" s="5">
        <v>2.9999999999999997E-4</v>
      </c>
      <c r="K174" s="5">
        <v>2.9999999999999997E-4</v>
      </c>
      <c r="L174" s="4">
        <v>6.9999999999999999E-4</v>
      </c>
      <c r="M174" s="5">
        <v>1E-4</v>
      </c>
    </row>
    <row r="175" spans="1:13" x14ac:dyDescent="0.2">
      <c r="A175" t="s">
        <v>186</v>
      </c>
      <c r="B175" s="5">
        <v>5.1999999999999998E-3</v>
      </c>
      <c r="C175" s="5">
        <v>6.4000000000000003E-3</v>
      </c>
      <c r="D175" s="5">
        <v>6.7999999999999996E-3</v>
      </c>
      <c r="E175" s="5">
        <v>4.1999999999999997E-3</v>
      </c>
      <c r="F175" s="5">
        <v>6.6E-3</v>
      </c>
      <c r="G175" s="5">
        <v>3.5999999999999999E-3</v>
      </c>
      <c r="H175" s="4">
        <v>3.7000000000000002E-3</v>
      </c>
      <c r="I175" s="5">
        <v>6.7999999999999996E-3</v>
      </c>
      <c r="J175" s="5">
        <v>6.4000000000000003E-3</v>
      </c>
      <c r="K175" s="5">
        <v>6.4000000000000003E-3</v>
      </c>
      <c r="L175" s="4">
        <v>6.7999999999999996E-3</v>
      </c>
      <c r="M175" s="5">
        <v>4.1999999999999997E-3</v>
      </c>
    </row>
    <row r="176" spans="1:13" x14ac:dyDescent="0.2">
      <c r="A176" t="s">
        <v>187</v>
      </c>
      <c r="B176" s="5">
        <v>5.1999999999999998E-3</v>
      </c>
      <c r="C176" s="5">
        <v>6.4000000000000003E-3</v>
      </c>
      <c r="D176" s="5">
        <v>6.7999999999999996E-3</v>
      </c>
      <c r="E176" s="5">
        <v>4.1999999999999997E-3</v>
      </c>
      <c r="F176" s="5">
        <v>6.6E-3</v>
      </c>
      <c r="G176" s="5">
        <v>3.5999999999999999E-3</v>
      </c>
      <c r="H176" s="4">
        <v>3.7000000000000002E-3</v>
      </c>
      <c r="I176" s="5">
        <v>6.7999999999999996E-3</v>
      </c>
      <c r="J176" s="5">
        <v>6.4000000000000003E-3</v>
      </c>
      <c r="K176" s="5">
        <v>6.4000000000000003E-3</v>
      </c>
      <c r="L176" s="4">
        <v>6.7999999999999996E-3</v>
      </c>
      <c r="M176" s="5">
        <v>4.1999999999999997E-3</v>
      </c>
    </row>
    <row r="177" spans="1:13" x14ac:dyDescent="0.2">
      <c r="A177" t="s">
        <v>188</v>
      </c>
      <c r="B177" s="5">
        <v>7.0000000000000001E-3</v>
      </c>
      <c r="C177" s="5">
        <v>8.0999999999999996E-3</v>
      </c>
      <c r="D177" s="5">
        <v>8.6E-3</v>
      </c>
      <c r="E177" s="5">
        <v>6.0000000000000001E-3</v>
      </c>
      <c r="F177" s="5">
        <v>8.3999999999999995E-3</v>
      </c>
      <c r="G177" s="5">
        <v>5.3E-3</v>
      </c>
      <c r="H177" s="4">
        <v>5.4999999999999997E-3</v>
      </c>
      <c r="I177" s="5">
        <v>8.6E-3</v>
      </c>
      <c r="J177" s="5">
        <v>8.0999999999999996E-3</v>
      </c>
      <c r="K177" s="5">
        <v>8.0999999999999996E-3</v>
      </c>
      <c r="L177" s="4">
        <v>8.6E-3</v>
      </c>
      <c r="M177" s="5">
        <v>6.0000000000000001E-3</v>
      </c>
    </row>
    <row r="178" spans="1:13" x14ac:dyDescent="0.2">
      <c r="A178" t="s">
        <v>189</v>
      </c>
      <c r="B178" s="5">
        <v>1E-4</v>
      </c>
      <c r="C178" s="5">
        <v>1E-4</v>
      </c>
      <c r="D178" s="5">
        <v>1E-4</v>
      </c>
      <c r="E178" s="5">
        <v>1E-4</v>
      </c>
      <c r="F178" s="5">
        <v>1E-4</v>
      </c>
      <c r="G178" s="5">
        <v>1E-4</v>
      </c>
      <c r="H178" s="4">
        <v>1E-4</v>
      </c>
      <c r="I178" s="5">
        <v>1E-4</v>
      </c>
      <c r="J178" s="5">
        <v>1E-4</v>
      </c>
      <c r="K178" s="5">
        <v>1E-4</v>
      </c>
      <c r="L178" s="4">
        <v>1E-4</v>
      </c>
      <c r="M178" s="5">
        <v>1E-4</v>
      </c>
    </row>
    <row r="179" spans="1:13" x14ac:dyDescent="0.2">
      <c r="A179" t="s">
        <v>190</v>
      </c>
      <c r="B179" s="5">
        <v>1E-4</v>
      </c>
      <c r="C179" s="5">
        <v>1E-4</v>
      </c>
      <c r="D179" s="5">
        <v>1E-4</v>
      </c>
      <c r="E179" s="5">
        <v>1E-4</v>
      </c>
      <c r="F179" s="5">
        <v>1E-4</v>
      </c>
      <c r="G179" s="5">
        <v>1E-4</v>
      </c>
      <c r="H179" s="4">
        <v>1E-4</v>
      </c>
      <c r="I179" s="5">
        <v>1E-4</v>
      </c>
      <c r="J179" s="5">
        <v>1E-4</v>
      </c>
      <c r="K179" s="5">
        <v>1E-4</v>
      </c>
      <c r="L179" s="4">
        <v>1E-4</v>
      </c>
      <c r="M179" s="5">
        <v>1E-4</v>
      </c>
    </row>
    <row r="180" spans="1:13" x14ac:dyDescent="0.2">
      <c r="A180" t="s">
        <v>191</v>
      </c>
      <c r="B180" s="5">
        <v>1E-4</v>
      </c>
      <c r="C180" s="5">
        <v>1E-4</v>
      </c>
      <c r="D180" s="5">
        <v>2.0000000000000001E-4</v>
      </c>
      <c r="E180" s="5">
        <v>1E-4</v>
      </c>
      <c r="F180" s="5">
        <v>1E-4</v>
      </c>
      <c r="G180" s="5">
        <v>1E-4</v>
      </c>
      <c r="H180" s="4">
        <v>1E-4</v>
      </c>
      <c r="I180" s="5">
        <v>1E-4</v>
      </c>
      <c r="J180" s="5">
        <v>1E-4</v>
      </c>
      <c r="K180" s="5">
        <v>1E-4</v>
      </c>
      <c r="L180" s="4">
        <v>2.0000000000000001E-4</v>
      </c>
      <c r="M180" s="5">
        <v>1E-4</v>
      </c>
    </row>
    <row r="181" spans="1:13" x14ac:dyDescent="0.2">
      <c r="A181" t="s">
        <v>192</v>
      </c>
      <c r="B181" s="5">
        <v>2.9999999999999997E-4</v>
      </c>
      <c r="C181" s="5">
        <v>1.4E-3</v>
      </c>
      <c r="D181" s="5">
        <v>1.9E-3</v>
      </c>
      <c r="E181" s="5">
        <v>1E-4</v>
      </c>
      <c r="F181" s="5">
        <v>1.6999999999999999E-3</v>
      </c>
      <c r="G181" s="5">
        <v>1E-4</v>
      </c>
      <c r="H181" s="4">
        <v>1E-4</v>
      </c>
      <c r="I181" s="5">
        <v>1.8E-3</v>
      </c>
      <c r="J181" s="5">
        <v>1.4E-3</v>
      </c>
      <c r="K181" s="5">
        <v>1.4E-3</v>
      </c>
      <c r="L181" s="4">
        <v>1.9E-3</v>
      </c>
      <c r="M181" s="5">
        <v>1E-4</v>
      </c>
    </row>
    <row r="182" spans="1:13" x14ac:dyDescent="0.2">
      <c r="A182" t="s">
        <v>193</v>
      </c>
      <c r="B182" s="5">
        <v>1.72E-2</v>
      </c>
      <c r="C182" s="5">
        <v>1.83E-2</v>
      </c>
      <c r="D182" s="5">
        <v>1.18E-2</v>
      </c>
      <c r="E182" s="5">
        <v>1.61E-2</v>
      </c>
      <c r="F182" s="5">
        <v>1.8599999999999998E-2</v>
      </c>
      <c r="G182" s="5">
        <v>1.55E-2</v>
      </c>
      <c r="H182" s="4">
        <v>1.5699999999999999E-2</v>
      </c>
      <c r="I182" s="5">
        <v>1.8700000000000001E-2</v>
      </c>
      <c r="J182" s="5">
        <v>1.83E-2</v>
      </c>
      <c r="K182" s="5">
        <v>1.83E-2</v>
      </c>
      <c r="L182" s="4">
        <v>1.18E-2</v>
      </c>
      <c r="M182" s="5">
        <v>1.61E-2</v>
      </c>
    </row>
    <row r="183" spans="1:13" x14ac:dyDescent="0.2">
      <c r="A183" t="s">
        <v>194</v>
      </c>
      <c r="B183" s="5">
        <v>2.3400000000000001E-2</v>
      </c>
      <c r="C183" s="5">
        <v>1.37E-2</v>
      </c>
      <c r="D183" s="5">
        <v>2.47E-2</v>
      </c>
      <c r="E183" s="5">
        <v>2.2100000000000002E-2</v>
      </c>
      <c r="F183" s="5">
        <v>2.4799999999999999E-2</v>
      </c>
      <c r="G183" s="5">
        <v>2.18E-2</v>
      </c>
      <c r="H183" s="4">
        <v>2.1899999999999999E-2</v>
      </c>
      <c r="I183" s="5">
        <v>2.5000000000000001E-2</v>
      </c>
      <c r="J183" s="5">
        <v>1.37E-2</v>
      </c>
      <c r="K183" s="5">
        <v>1.37E-2</v>
      </c>
      <c r="L183" s="4">
        <v>2.47E-2</v>
      </c>
      <c r="M183" s="5">
        <v>2.2100000000000002E-2</v>
      </c>
    </row>
    <row r="184" spans="1:13" x14ac:dyDescent="0.2">
      <c r="A184" t="s">
        <v>195</v>
      </c>
      <c r="B184" s="5">
        <v>5.7000000000000002E-3</v>
      </c>
      <c r="C184" s="5">
        <v>6.8999999999999999E-3</v>
      </c>
      <c r="D184" s="5">
        <v>7.3000000000000001E-3</v>
      </c>
      <c r="E184" s="5">
        <v>4.7000000000000002E-3</v>
      </c>
      <c r="F184" s="5">
        <v>7.1000000000000004E-3</v>
      </c>
      <c r="G184" s="5">
        <v>4.1000000000000003E-3</v>
      </c>
      <c r="H184" s="4">
        <v>4.1999999999999997E-3</v>
      </c>
      <c r="I184" s="5">
        <v>7.3000000000000001E-3</v>
      </c>
      <c r="J184" s="5">
        <v>6.8999999999999999E-3</v>
      </c>
      <c r="K184" s="5">
        <v>6.8999999999999999E-3</v>
      </c>
      <c r="L184" s="4">
        <v>7.3000000000000001E-3</v>
      </c>
      <c r="M184" s="5">
        <v>4.7000000000000002E-3</v>
      </c>
    </row>
    <row r="185" spans="1:13" x14ac:dyDescent="0.2">
      <c r="A185" t="s">
        <v>196</v>
      </c>
      <c r="B185" s="5">
        <v>5.4999999999999997E-3</v>
      </c>
      <c r="C185" s="5">
        <v>6.7000000000000002E-3</v>
      </c>
      <c r="D185" s="5">
        <v>7.1999999999999998E-3</v>
      </c>
      <c r="E185" s="5">
        <v>4.4999999999999997E-3</v>
      </c>
      <c r="F185" s="5">
        <v>7.0000000000000001E-3</v>
      </c>
      <c r="G185" s="5">
        <v>3.8999999999999998E-3</v>
      </c>
      <c r="H185" s="4">
        <v>4.1000000000000003E-3</v>
      </c>
      <c r="I185" s="5">
        <v>7.1000000000000004E-3</v>
      </c>
      <c r="J185" s="5">
        <v>6.7000000000000002E-3</v>
      </c>
      <c r="K185" s="5">
        <v>6.7000000000000002E-3</v>
      </c>
      <c r="L185" s="4">
        <v>7.1999999999999998E-3</v>
      </c>
      <c r="M185" s="5">
        <v>4.4999999999999997E-3</v>
      </c>
    </row>
    <row r="186" spans="1:13" x14ac:dyDescent="0.2">
      <c r="A186" t="s">
        <v>197</v>
      </c>
      <c r="B186" s="5">
        <v>1.54E-2</v>
      </c>
      <c r="C186" s="5">
        <v>1.5900000000000001E-2</v>
      </c>
      <c r="D186" s="5">
        <v>1.26E-2</v>
      </c>
      <c r="E186" s="5">
        <v>1.5900000000000001E-2</v>
      </c>
      <c r="F186" s="5">
        <v>1.6799999999999999E-2</v>
      </c>
      <c r="G186" s="5">
        <v>1.38E-2</v>
      </c>
      <c r="H186" s="4">
        <v>1.3899999999999999E-2</v>
      </c>
      <c r="I186" s="5">
        <v>1.7000000000000001E-2</v>
      </c>
      <c r="J186" s="5">
        <v>1.5900000000000001E-2</v>
      </c>
      <c r="K186" s="5">
        <v>1.5900000000000001E-2</v>
      </c>
      <c r="L186" s="4">
        <v>1.26E-2</v>
      </c>
      <c r="M186" s="5">
        <v>1.5900000000000001E-2</v>
      </c>
    </row>
    <row r="187" spans="1:13" x14ac:dyDescent="0.2">
      <c r="A187" t="s">
        <v>198</v>
      </c>
      <c r="B187" s="5">
        <v>1E-4</v>
      </c>
      <c r="C187" s="5">
        <v>4.5999999999999999E-3</v>
      </c>
      <c r="D187" s="5">
        <v>5.9999999999999995E-4</v>
      </c>
      <c r="E187" s="5">
        <v>1E-4</v>
      </c>
      <c r="F187" s="5">
        <v>1E-4</v>
      </c>
      <c r="G187" s="5">
        <v>1E-4</v>
      </c>
      <c r="H187" s="4">
        <v>1E-4</v>
      </c>
      <c r="I187" s="5">
        <v>1E-4</v>
      </c>
      <c r="J187" s="5">
        <v>4.5999999999999999E-3</v>
      </c>
      <c r="K187" s="5">
        <v>4.5999999999999999E-3</v>
      </c>
      <c r="L187" s="4">
        <v>5.9999999999999995E-4</v>
      </c>
      <c r="M187" s="5">
        <v>1E-4</v>
      </c>
    </row>
    <row r="188" spans="1:13" x14ac:dyDescent="0.2">
      <c r="A188" t="s">
        <v>199</v>
      </c>
      <c r="B188" s="5">
        <v>1E-4</v>
      </c>
      <c r="C188" s="5">
        <v>4.7000000000000002E-3</v>
      </c>
      <c r="D188" s="5">
        <v>5.9999999999999995E-4</v>
      </c>
      <c r="E188" s="5">
        <v>1E-4</v>
      </c>
      <c r="F188" s="5">
        <v>1E-4</v>
      </c>
      <c r="G188" s="5">
        <v>1E-4</v>
      </c>
      <c r="H188" s="4">
        <v>1E-4</v>
      </c>
      <c r="I188" s="5">
        <v>1E-4</v>
      </c>
      <c r="J188" s="5">
        <v>4.7000000000000002E-3</v>
      </c>
      <c r="K188" s="5">
        <v>4.7000000000000002E-3</v>
      </c>
      <c r="L188" s="4">
        <v>5.9999999999999995E-4</v>
      </c>
      <c r="M188" s="5">
        <v>1E-4</v>
      </c>
    </row>
    <row r="189" spans="1:13" x14ac:dyDescent="0.2">
      <c r="A189" t="s">
        <v>200</v>
      </c>
      <c r="B189" s="5">
        <v>1E-4</v>
      </c>
      <c r="C189" s="5">
        <v>1E-4</v>
      </c>
      <c r="D189" s="5">
        <v>1E-4</v>
      </c>
      <c r="E189" s="5">
        <v>1E-4</v>
      </c>
      <c r="F189" s="5">
        <v>1E-4</v>
      </c>
      <c r="G189" s="5">
        <v>1E-4</v>
      </c>
      <c r="H189" s="4">
        <v>1E-4</v>
      </c>
      <c r="I189" s="5">
        <v>1E-4</v>
      </c>
      <c r="J189" s="5">
        <v>1E-4</v>
      </c>
      <c r="K189" s="5">
        <v>1E-4</v>
      </c>
      <c r="L189" s="4">
        <v>1E-4</v>
      </c>
      <c r="M189" s="5">
        <v>1E-4</v>
      </c>
    </row>
    <row r="190" spans="1:13" x14ac:dyDescent="0.2">
      <c r="A190" t="s">
        <v>201</v>
      </c>
      <c r="B190" s="5">
        <v>1E-4</v>
      </c>
      <c r="C190" s="5">
        <v>1E-4</v>
      </c>
      <c r="D190" s="5">
        <v>1E-4</v>
      </c>
      <c r="E190" s="5">
        <v>1E-4</v>
      </c>
      <c r="F190" s="5">
        <v>1E-4</v>
      </c>
      <c r="G190" s="5">
        <v>1E-4</v>
      </c>
      <c r="H190" s="4">
        <v>1E-4</v>
      </c>
      <c r="I190" s="5">
        <v>1E-4</v>
      </c>
      <c r="J190" s="5">
        <v>1E-4</v>
      </c>
      <c r="K190" s="5">
        <v>1E-4</v>
      </c>
      <c r="L190" s="4">
        <v>1E-4</v>
      </c>
      <c r="M190" s="5">
        <v>1E-4</v>
      </c>
    </row>
    <row r="191" spans="1:13" x14ac:dyDescent="0.2">
      <c r="A191" t="s">
        <v>202</v>
      </c>
      <c r="B191" s="5">
        <v>2.3E-3</v>
      </c>
      <c r="C191" s="5">
        <v>8.9999999999999993E-3</v>
      </c>
      <c r="D191" s="5">
        <v>5.0000000000000001E-3</v>
      </c>
      <c r="E191" s="5">
        <v>1.2999999999999999E-3</v>
      </c>
      <c r="F191" s="5">
        <v>3.7000000000000002E-3</v>
      </c>
      <c r="G191" s="5">
        <v>6.9999999999999999E-4</v>
      </c>
      <c r="H191" s="4">
        <v>8.0000000000000004E-4</v>
      </c>
      <c r="I191" s="5">
        <v>3.8999999999999998E-3</v>
      </c>
      <c r="J191" s="5">
        <v>8.9999999999999993E-3</v>
      </c>
      <c r="K191" s="5">
        <v>8.9999999999999993E-3</v>
      </c>
      <c r="L191" s="4">
        <v>5.0000000000000001E-3</v>
      </c>
      <c r="M191" s="5">
        <v>1.2999999999999999E-3</v>
      </c>
    </row>
    <row r="192" spans="1:13" x14ac:dyDescent="0.2">
      <c r="A192" t="s">
        <v>203</v>
      </c>
      <c r="B192" s="5">
        <v>3.0999999999999999E-3</v>
      </c>
      <c r="C192" s="5">
        <v>9.7999999999999997E-3</v>
      </c>
      <c r="D192" s="5">
        <v>5.7999999999999996E-3</v>
      </c>
      <c r="E192" s="5">
        <v>2.0999999999999999E-3</v>
      </c>
      <c r="F192" s="5">
        <v>4.5999999999999999E-3</v>
      </c>
      <c r="G192" s="5">
        <v>1.5E-3</v>
      </c>
      <c r="H192" s="4">
        <v>1.6999999999999999E-3</v>
      </c>
      <c r="I192" s="5">
        <v>4.7000000000000002E-3</v>
      </c>
      <c r="J192" s="5">
        <v>9.7999999999999997E-3</v>
      </c>
      <c r="K192" s="5">
        <v>9.7999999999999997E-3</v>
      </c>
      <c r="L192" s="4">
        <v>5.7999999999999996E-3</v>
      </c>
      <c r="M192" s="5">
        <v>2.0999999999999999E-3</v>
      </c>
    </row>
    <row r="193" spans="1:13" x14ac:dyDescent="0.2">
      <c r="A193" t="s">
        <v>204</v>
      </c>
      <c r="B193" s="5">
        <v>4.0000000000000001E-3</v>
      </c>
      <c r="C193" s="5">
        <v>5.1000000000000004E-3</v>
      </c>
      <c r="D193" s="5">
        <v>5.5999999999999999E-3</v>
      </c>
      <c r="E193" s="5">
        <v>3.0000000000000001E-3</v>
      </c>
      <c r="F193" s="5">
        <v>5.4000000000000003E-3</v>
      </c>
      <c r="G193" s="5">
        <v>2.3999999999999998E-3</v>
      </c>
      <c r="H193" s="4">
        <v>2.5000000000000001E-3</v>
      </c>
      <c r="I193" s="5">
        <v>5.5999999999999999E-3</v>
      </c>
      <c r="J193" s="5">
        <v>5.1000000000000004E-3</v>
      </c>
      <c r="K193" s="5">
        <v>5.1000000000000004E-3</v>
      </c>
      <c r="L193" s="4">
        <v>5.5999999999999999E-3</v>
      </c>
      <c r="M193" s="5">
        <v>3.0000000000000001E-3</v>
      </c>
    </row>
    <row r="194" spans="1:13" x14ac:dyDescent="0.2">
      <c r="A194" t="s">
        <v>205</v>
      </c>
      <c r="B194" s="5">
        <v>1.18E-2</v>
      </c>
      <c r="C194" s="5">
        <v>1.2999999999999999E-2</v>
      </c>
      <c r="D194" s="5">
        <v>1.35E-2</v>
      </c>
      <c r="E194" s="5">
        <v>1.0800000000000001E-2</v>
      </c>
      <c r="F194" s="5">
        <v>1.3299999999999999E-2</v>
      </c>
      <c r="G194" s="5">
        <v>1.0200000000000001E-2</v>
      </c>
      <c r="H194" s="4">
        <v>1.04E-2</v>
      </c>
      <c r="I194" s="5">
        <v>1.34E-2</v>
      </c>
      <c r="J194" s="5">
        <v>1.2999999999999999E-2</v>
      </c>
      <c r="K194" s="5">
        <v>1.2999999999999999E-2</v>
      </c>
      <c r="L194" s="4">
        <v>1.35E-2</v>
      </c>
      <c r="M194" s="5">
        <v>1.0800000000000001E-2</v>
      </c>
    </row>
    <row r="195" spans="1:13" x14ac:dyDescent="0.2">
      <c r="A195" t="s">
        <v>206</v>
      </c>
      <c r="B195" s="5">
        <v>1E-4</v>
      </c>
      <c r="C195" s="5">
        <v>5.9999999999999995E-4</v>
      </c>
      <c r="D195" s="5">
        <v>1.1000000000000001E-3</v>
      </c>
      <c r="E195" s="5">
        <v>1E-4</v>
      </c>
      <c r="F195" s="5">
        <v>8.9999999999999998E-4</v>
      </c>
      <c r="G195" s="5">
        <v>1E-4</v>
      </c>
      <c r="H195" s="4">
        <v>1E-4</v>
      </c>
      <c r="I195" s="5">
        <v>1.1000000000000001E-3</v>
      </c>
      <c r="J195" s="5">
        <v>5.9999999999999995E-4</v>
      </c>
      <c r="K195" s="5">
        <v>5.9999999999999995E-4</v>
      </c>
      <c r="L195" s="4">
        <v>1.1000000000000001E-3</v>
      </c>
      <c r="M195" s="5">
        <v>1E-4</v>
      </c>
    </row>
    <row r="196" spans="1:13" x14ac:dyDescent="0.2">
      <c r="A196" t="s">
        <v>207</v>
      </c>
      <c r="B196" s="5">
        <v>2.2499999999999999E-2</v>
      </c>
      <c r="C196" s="5">
        <v>1.54E-2</v>
      </c>
      <c r="D196" s="5">
        <v>2.41E-2</v>
      </c>
      <c r="E196" s="5">
        <v>2.0299999999999999E-2</v>
      </c>
      <c r="F196" s="5">
        <v>2.3900000000000001E-2</v>
      </c>
      <c r="G196" s="5">
        <v>2.0899999999999998E-2</v>
      </c>
      <c r="H196" s="4">
        <v>2.1000000000000001E-2</v>
      </c>
      <c r="I196" s="5">
        <v>2.41E-2</v>
      </c>
      <c r="J196" s="5">
        <v>1.54E-2</v>
      </c>
      <c r="K196" s="5">
        <v>1.54E-2</v>
      </c>
      <c r="L196" s="4">
        <v>2.41E-2</v>
      </c>
      <c r="M196" s="5">
        <v>2.0299999999999999E-2</v>
      </c>
    </row>
    <row r="197" spans="1:13" x14ac:dyDescent="0.2">
      <c r="A197" t="s">
        <v>208</v>
      </c>
      <c r="B197" s="5">
        <v>3.5999999999999999E-3</v>
      </c>
      <c r="C197" s="5">
        <v>4.7000000000000002E-3</v>
      </c>
      <c r="D197" s="5">
        <v>5.1999999999999998E-3</v>
      </c>
      <c r="E197" s="5">
        <v>2.5999999999999999E-3</v>
      </c>
      <c r="F197" s="5">
        <v>5.0000000000000001E-3</v>
      </c>
      <c r="G197" s="5">
        <v>2E-3</v>
      </c>
      <c r="H197" s="4">
        <v>2.0999999999999999E-3</v>
      </c>
      <c r="I197" s="5">
        <v>5.1999999999999998E-3</v>
      </c>
      <c r="J197" s="5">
        <v>4.7000000000000002E-3</v>
      </c>
      <c r="K197" s="5">
        <v>4.7000000000000002E-3</v>
      </c>
      <c r="L197" s="4">
        <v>5.1999999999999998E-3</v>
      </c>
      <c r="M197" s="5">
        <v>2.5999999999999999E-3</v>
      </c>
    </row>
    <row r="198" spans="1:13" x14ac:dyDescent="0.2">
      <c r="A198" t="s">
        <v>209</v>
      </c>
      <c r="B198" s="5">
        <v>2.76E-2</v>
      </c>
      <c r="C198" s="5">
        <v>1.7999999999999999E-2</v>
      </c>
      <c r="D198" s="5">
        <v>2.93E-2</v>
      </c>
      <c r="E198" s="5">
        <v>2.6599999999999999E-2</v>
      </c>
      <c r="F198" s="5">
        <v>2.9100000000000001E-2</v>
      </c>
      <c r="G198" s="5">
        <v>2.5999999999999999E-2</v>
      </c>
      <c r="H198" s="4">
        <v>2.6200000000000001E-2</v>
      </c>
      <c r="I198" s="5">
        <v>2.92E-2</v>
      </c>
      <c r="J198" s="5">
        <v>1.7999999999999999E-2</v>
      </c>
      <c r="K198" s="5">
        <v>1.7999999999999999E-2</v>
      </c>
      <c r="L198" s="4">
        <v>2.93E-2</v>
      </c>
      <c r="M198" s="5">
        <v>2.6599999999999999E-2</v>
      </c>
    </row>
    <row r="199" spans="1:13" x14ac:dyDescent="0.2">
      <c r="A199" t="s">
        <v>210</v>
      </c>
      <c r="B199" s="5">
        <v>5.5999999999999999E-3</v>
      </c>
      <c r="C199" s="5">
        <v>6.7000000000000002E-3</v>
      </c>
      <c r="D199" s="5">
        <v>7.1999999999999998E-3</v>
      </c>
      <c r="E199" s="5">
        <v>3.3999999999999998E-3</v>
      </c>
      <c r="F199" s="5">
        <v>7.0000000000000001E-3</v>
      </c>
      <c r="G199" s="5">
        <v>3.8999999999999998E-3</v>
      </c>
      <c r="H199" s="4">
        <v>4.1000000000000003E-3</v>
      </c>
      <c r="I199" s="5">
        <v>7.1999999999999998E-3</v>
      </c>
      <c r="J199" s="5">
        <v>6.7000000000000002E-3</v>
      </c>
      <c r="K199" s="5">
        <v>6.7000000000000002E-3</v>
      </c>
      <c r="L199" s="4">
        <v>7.1999999999999998E-3</v>
      </c>
      <c r="M199" s="5">
        <v>3.3999999999999998E-3</v>
      </c>
    </row>
    <row r="200" spans="1:13" x14ac:dyDescent="0.2">
      <c r="A200" t="s">
        <v>211</v>
      </c>
      <c r="B200" s="5">
        <v>1.1599999999999999E-2</v>
      </c>
      <c r="C200" s="5">
        <v>1.2800000000000001E-2</v>
      </c>
      <c r="D200" s="5">
        <v>1.3299999999999999E-2</v>
      </c>
      <c r="E200" s="5">
        <v>1.06E-2</v>
      </c>
      <c r="F200" s="5">
        <v>1.2999999999999999E-2</v>
      </c>
      <c r="G200" s="5">
        <v>0.01</v>
      </c>
      <c r="H200" s="4">
        <v>1.01E-2</v>
      </c>
      <c r="I200" s="5">
        <v>1.32E-2</v>
      </c>
      <c r="J200" s="5">
        <v>1.2800000000000001E-2</v>
      </c>
      <c r="K200" s="5">
        <v>1.2800000000000001E-2</v>
      </c>
      <c r="L200" s="4">
        <v>1.3299999999999999E-2</v>
      </c>
      <c r="M200" s="5">
        <v>1.06E-2</v>
      </c>
    </row>
    <row r="201" spans="1:13" x14ac:dyDescent="0.2">
      <c r="A201" t="s">
        <v>212</v>
      </c>
      <c r="B201" s="5">
        <v>2.24E-2</v>
      </c>
      <c r="C201" s="5">
        <v>2.3599999999999999E-2</v>
      </c>
      <c r="D201" s="5">
        <v>2.41E-2</v>
      </c>
      <c r="E201" s="5">
        <v>2.1399999999999999E-2</v>
      </c>
      <c r="F201" s="5">
        <v>2.3800000000000002E-2</v>
      </c>
      <c r="G201" s="5">
        <v>2.0799999999999999E-2</v>
      </c>
      <c r="H201" s="4">
        <v>2.0899999999999998E-2</v>
      </c>
      <c r="I201" s="5">
        <v>2.4E-2</v>
      </c>
      <c r="J201" s="5">
        <v>2.3599999999999999E-2</v>
      </c>
      <c r="K201" s="5">
        <v>2.3599999999999999E-2</v>
      </c>
      <c r="L201" s="4">
        <v>2.41E-2</v>
      </c>
      <c r="M201" s="5">
        <v>2.1399999999999999E-2</v>
      </c>
    </row>
    <row r="202" spans="1:13" x14ac:dyDescent="0.2">
      <c r="A202" t="s">
        <v>213</v>
      </c>
      <c r="B202" s="5">
        <v>2.24E-2</v>
      </c>
      <c r="C202" s="5">
        <v>2.3599999999999999E-2</v>
      </c>
      <c r="D202" s="5">
        <v>2.41E-2</v>
      </c>
      <c r="E202" s="5">
        <v>2.1399999999999999E-2</v>
      </c>
      <c r="F202" s="5">
        <v>2.3800000000000002E-2</v>
      </c>
      <c r="G202" s="5">
        <v>2.0799999999999999E-2</v>
      </c>
      <c r="H202" s="4">
        <v>2.0899999999999998E-2</v>
      </c>
      <c r="I202" s="5">
        <v>2.4E-2</v>
      </c>
      <c r="J202" s="5">
        <v>2.3599999999999999E-2</v>
      </c>
      <c r="K202" s="5">
        <v>2.3599999999999999E-2</v>
      </c>
      <c r="L202" s="4">
        <v>2.41E-2</v>
      </c>
      <c r="M202" s="5">
        <v>2.1399999999999999E-2</v>
      </c>
    </row>
    <row r="203" spans="1:13" x14ac:dyDescent="0.2">
      <c r="A203" t="s">
        <v>214</v>
      </c>
      <c r="B203" s="5">
        <v>2.24E-2</v>
      </c>
      <c r="C203" s="5">
        <v>2.3599999999999999E-2</v>
      </c>
      <c r="D203" s="5">
        <v>2.41E-2</v>
      </c>
      <c r="E203" s="5">
        <v>2.1399999999999999E-2</v>
      </c>
      <c r="F203" s="5">
        <v>2.3800000000000002E-2</v>
      </c>
      <c r="G203" s="5">
        <v>2.0799999999999999E-2</v>
      </c>
      <c r="H203" s="4">
        <v>2.0899999999999998E-2</v>
      </c>
      <c r="I203" s="5">
        <v>2.4E-2</v>
      </c>
      <c r="J203" s="5">
        <v>2.3599999999999999E-2</v>
      </c>
      <c r="K203" s="5">
        <v>2.3599999999999999E-2</v>
      </c>
      <c r="L203" s="4">
        <v>2.41E-2</v>
      </c>
      <c r="M203" s="5">
        <v>2.1399999999999999E-2</v>
      </c>
    </row>
    <row r="204" spans="1:13" x14ac:dyDescent="0.2">
      <c r="A204" t="s">
        <v>215</v>
      </c>
      <c r="B204" s="5">
        <v>1.6899999999999998E-2</v>
      </c>
      <c r="C204" s="5">
        <v>1.46E-2</v>
      </c>
      <c r="D204" s="5">
        <v>1.8499999999999999E-2</v>
      </c>
      <c r="E204" s="5">
        <v>1.47E-2</v>
      </c>
      <c r="F204" s="5">
        <v>1.83E-2</v>
      </c>
      <c r="G204" s="5">
        <v>1.52E-2</v>
      </c>
      <c r="H204" s="4">
        <v>1.54E-2</v>
      </c>
      <c r="I204" s="5">
        <v>1.8499999999999999E-2</v>
      </c>
      <c r="J204" s="5">
        <v>1.4500000000000001E-2</v>
      </c>
      <c r="K204" s="5">
        <v>1.4500000000000001E-2</v>
      </c>
      <c r="L204" s="4">
        <v>1.8499999999999999E-2</v>
      </c>
      <c r="M204" s="5">
        <v>1.47E-2</v>
      </c>
    </row>
    <row r="205" spans="1:13" x14ac:dyDescent="0.2">
      <c r="A205" t="s">
        <v>216</v>
      </c>
      <c r="B205" s="5">
        <v>1E-4</v>
      </c>
      <c r="C205" s="5">
        <v>1.2999999999999999E-3</v>
      </c>
      <c r="D205" s="5">
        <v>1.8E-3</v>
      </c>
      <c r="E205" s="5">
        <v>1E-4</v>
      </c>
      <c r="F205" s="5">
        <v>1.6000000000000001E-3</v>
      </c>
      <c r="G205" s="5">
        <v>1E-4</v>
      </c>
      <c r="H205" s="4">
        <v>1E-4</v>
      </c>
      <c r="I205" s="5">
        <v>1.6999999999999999E-3</v>
      </c>
      <c r="J205" s="5">
        <v>1.2999999999999999E-3</v>
      </c>
      <c r="K205" s="5">
        <v>1.2999999999999999E-3</v>
      </c>
      <c r="L205" s="4">
        <v>1.8E-3</v>
      </c>
      <c r="M205" s="5">
        <v>1E-4</v>
      </c>
    </row>
    <row r="206" spans="1:13" x14ac:dyDescent="0.2">
      <c r="A206" t="s">
        <v>217</v>
      </c>
      <c r="B206" s="5">
        <v>1E-4</v>
      </c>
      <c r="C206" s="5">
        <v>5.4000000000000003E-3</v>
      </c>
      <c r="D206" s="5">
        <v>1.4E-3</v>
      </c>
      <c r="E206" s="5">
        <v>1E-4</v>
      </c>
      <c r="F206" s="5">
        <v>1E-4</v>
      </c>
      <c r="G206" s="5">
        <v>1E-4</v>
      </c>
      <c r="H206" s="4">
        <v>1E-4</v>
      </c>
      <c r="I206" s="5">
        <v>2.9999999999999997E-4</v>
      </c>
      <c r="J206" s="5">
        <v>5.4000000000000003E-3</v>
      </c>
      <c r="K206" s="5">
        <v>5.4000000000000003E-3</v>
      </c>
      <c r="L206" s="4">
        <v>1.4E-3</v>
      </c>
      <c r="M206" s="5">
        <v>1E-4</v>
      </c>
    </row>
    <row r="207" spans="1:13" x14ac:dyDescent="0.2">
      <c r="A207" t="s">
        <v>218</v>
      </c>
      <c r="B207" s="5">
        <v>3.8399999999999997E-2</v>
      </c>
      <c r="C207" s="5">
        <v>3.6700000000000003E-2</v>
      </c>
      <c r="D207" s="5">
        <v>2.9399999999999999E-2</v>
      </c>
      <c r="E207" s="5">
        <v>3.7400000000000003E-2</v>
      </c>
      <c r="F207" s="5">
        <v>3.9800000000000002E-2</v>
      </c>
      <c r="G207" s="5">
        <v>3.6799999999999999E-2</v>
      </c>
      <c r="H207" s="4">
        <v>3.6900000000000002E-2</v>
      </c>
      <c r="I207" s="5">
        <v>0.04</v>
      </c>
      <c r="J207" s="5">
        <v>3.6700000000000003E-2</v>
      </c>
      <c r="K207" s="5">
        <v>3.6700000000000003E-2</v>
      </c>
      <c r="L207" s="4">
        <v>2.9399999999999999E-2</v>
      </c>
      <c r="M207" s="5">
        <v>3.7400000000000003E-2</v>
      </c>
    </row>
    <row r="208" spans="1:13" x14ac:dyDescent="0.2">
      <c r="A208" t="s">
        <v>219</v>
      </c>
      <c r="B208" s="5">
        <v>4.19E-2</v>
      </c>
      <c r="C208" s="5">
        <v>4.02E-2</v>
      </c>
      <c r="D208" s="5">
        <v>3.2899999999999999E-2</v>
      </c>
      <c r="E208" s="5">
        <v>4.0899999999999999E-2</v>
      </c>
      <c r="F208" s="5">
        <v>4.3299999999999998E-2</v>
      </c>
      <c r="G208" s="5">
        <v>4.0300000000000002E-2</v>
      </c>
      <c r="H208" s="4">
        <v>4.0399999999999998E-2</v>
      </c>
      <c r="I208" s="5">
        <v>4.3499999999999997E-2</v>
      </c>
      <c r="J208" s="5">
        <v>4.02E-2</v>
      </c>
      <c r="K208" s="5">
        <v>4.02E-2</v>
      </c>
      <c r="L208" s="4">
        <v>3.2899999999999999E-2</v>
      </c>
      <c r="M208" s="5">
        <v>4.0899999999999999E-2</v>
      </c>
    </row>
    <row r="209" spans="1:13" x14ac:dyDescent="0.2">
      <c r="A209" t="s">
        <v>220</v>
      </c>
      <c r="B209" s="5">
        <v>3.5999999999999999E-3</v>
      </c>
      <c r="C209" s="5">
        <v>4.7999999999999996E-3</v>
      </c>
      <c r="D209" s="5">
        <v>5.1999999999999998E-3</v>
      </c>
      <c r="E209" s="5">
        <v>2.5999999999999999E-3</v>
      </c>
      <c r="F209" s="5">
        <v>5.0000000000000001E-3</v>
      </c>
      <c r="G209" s="5">
        <v>2E-3</v>
      </c>
      <c r="H209" s="4">
        <v>2.0999999999999999E-3</v>
      </c>
      <c r="I209" s="5">
        <v>5.1999999999999998E-3</v>
      </c>
      <c r="J209" s="5">
        <v>4.7999999999999996E-3</v>
      </c>
      <c r="K209" s="5">
        <v>4.7999999999999996E-3</v>
      </c>
      <c r="L209" s="4">
        <v>5.1999999999999998E-3</v>
      </c>
      <c r="M209" s="5">
        <v>2.5999999999999999E-3</v>
      </c>
    </row>
    <row r="210" spans="1:13" x14ac:dyDescent="0.2">
      <c r="A210" t="s">
        <v>221</v>
      </c>
      <c r="B210" s="5">
        <v>1.6000000000000001E-3</v>
      </c>
      <c r="C210" s="5">
        <v>2.8E-3</v>
      </c>
      <c r="D210" s="5">
        <v>3.3E-3</v>
      </c>
      <c r="E210" s="5">
        <v>5.9999999999999995E-4</v>
      </c>
      <c r="F210" s="5">
        <v>3.0999999999999999E-3</v>
      </c>
      <c r="G210" s="5">
        <v>1E-4</v>
      </c>
      <c r="H210" s="4">
        <v>2.0000000000000001E-4</v>
      </c>
      <c r="I210" s="5">
        <v>3.2000000000000002E-3</v>
      </c>
      <c r="J210" s="5">
        <v>2.8E-3</v>
      </c>
      <c r="K210" s="5">
        <v>2.8E-3</v>
      </c>
      <c r="L210" s="4">
        <v>3.3E-3</v>
      </c>
      <c r="M210" s="5">
        <v>5.9999999999999995E-4</v>
      </c>
    </row>
    <row r="211" spans="1:13" x14ac:dyDescent="0.2">
      <c r="A211" t="s">
        <v>222</v>
      </c>
      <c r="B211" s="5">
        <v>1.9599999999999999E-2</v>
      </c>
      <c r="C211" s="5">
        <v>1.3299999999999999E-2</v>
      </c>
      <c r="D211" s="5">
        <v>2.12E-2</v>
      </c>
      <c r="E211" s="5">
        <v>1.7399999999999999E-2</v>
      </c>
      <c r="F211" s="5">
        <v>2.1000000000000001E-2</v>
      </c>
      <c r="G211" s="5">
        <v>1.7999999999999999E-2</v>
      </c>
      <c r="H211" s="4">
        <v>1.8100000000000002E-2</v>
      </c>
      <c r="I211" s="5">
        <v>2.12E-2</v>
      </c>
      <c r="J211" s="5">
        <v>1.3299999999999999E-2</v>
      </c>
      <c r="K211" s="5">
        <v>1.3299999999999999E-2</v>
      </c>
      <c r="L211" s="4">
        <v>2.12E-2</v>
      </c>
      <c r="M211" s="5">
        <v>1.7399999999999999E-2</v>
      </c>
    </row>
    <row r="212" spans="1:13" x14ac:dyDescent="0.2">
      <c r="A212" t="s">
        <v>223</v>
      </c>
      <c r="B212" s="5">
        <v>2.7400000000000001E-2</v>
      </c>
      <c r="C212" s="5">
        <v>2.5700000000000001E-2</v>
      </c>
      <c r="D212" s="5">
        <v>1.84E-2</v>
      </c>
      <c r="E212" s="5">
        <v>2.64E-2</v>
      </c>
      <c r="F212" s="5">
        <v>2.8799999999999999E-2</v>
      </c>
      <c r="G212" s="5">
        <v>2.58E-2</v>
      </c>
      <c r="H212" s="4">
        <v>2.5899999999999999E-2</v>
      </c>
      <c r="I212" s="5">
        <v>2.9000000000000001E-2</v>
      </c>
      <c r="J212" s="5">
        <v>2.5700000000000001E-2</v>
      </c>
      <c r="K212" s="5">
        <v>2.5700000000000001E-2</v>
      </c>
      <c r="L212" s="4">
        <v>1.84E-2</v>
      </c>
      <c r="M212" s="5">
        <v>2.64E-2</v>
      </c>
    </row>
    <row r="213" spans="1:13" x14ac:dyDescent="0.2">
      <c r="A213" t="s">
        <v>224</v>
      </c>
      <c r="B213" s="5">
        <v>1E-4</v>
      </c>
      <c r="C213" s="5">
        <v>1E-4</v>
      </c>
      <c r="D213" s="5">
        <v>1E-4</v>
      </c>
      <c r="E213" s="5">
        <v>1E-4</v>
      </c>
      <c r="F213" s="5">
        <v>1E-4</v>
      </c>
      <c r="G213" s="5">
        <v>1E-4</v>
      </c>
      <c r="H213" s="4">
        <v>1E-4</v>
      </c>
      <c r="I213" s="5">
        <v>1E-4</v>
      </c>
      <c r="J213" s="5">
        <v>1E-4</v>
      </c>
      <c r="K213" s="5">
        <v>1E-4</v>
      </c>
      <c r="L213" s="4">
        <v>1E-4</v>
      </c>
      <c r="M213" s="5">
        <v>1E-4</v>
      </c>
    </row>
    <row r="214" spans="1:13" x14ac:dyDescent="0.2">
      <c r="A214" t="s">
        <v>225</v>
      </c>
      <c r="B214" s="5">
        <v>1.24E-2</v>
      </c>
      <c r="C214" s="5">
        <v>1.29E-2</v>
      </c>
      <c r="D214" s="5">
        <v>9.5999999999999992E-3</v>
      </c>
      <c r="E214" s="5">
        <v>1.23E-2</v>
      </c>
      <c r="F214" s="5">
        <v>1.3899999999999999E-2</v>
      </c>
      <c r="G214" s="5">
        <v>1.0800000000000001E-2</v>
      </c>
      <c r="H214" s="4">
        <v>1.0999999999999999E-2</v>
      </c>
      <c r="I214" s="5">
        <v>1.4E-2</v>
      </c>
      <c r="J214" s="5">
        <v>1.29E-2</v>
      </c>
      <c r="K214" s="5">
        <v>1.29E-2</v>
      </c>
      <c r="L214" s="4">
        <v>9.5999999999999992E-3</v>
      </c>
      <c r="M214" s="5">
        <v>1.23E-2</v>
      </c>
    </row>
    <row r="215" spans="1:13" x14ac:dyDescent="0.2">
      <c r="A215" t="s">
        <v>226</v>
      </c>
      <c r="B215" s="5">
        <v>1E-4</v>
      </c>
      <c r="C215" s="5">
        <v>1E-4</v>
      </c>
      <c r="D215" s="5">
        <v>1E-4</v>
      </c>
      <c r="E215" s="5">
        <v>1E-4</v>
      </c>
      <c r="F215" s="5">
        <v>1E-4</v>
      </c>
      <c r="G215" s="5">
        <v>1E-4</v>
      </c>
      <c r="H215" s="4">
        <v>1E-4</v>
      </c>
      <c r="I215" s="5">
        <v>1E-4</v>
      </c>
      <c r="J215" s="5">
        <v>1E-4</v>
      </c>
      <c r="K215" s="5">
        <v>1E-4</v>
      </c>
      <c r="L215" s="4">
        <v>1E-4</v>
      </c>
      <c r="M215" s="5">
        <v>1E-4</v>
      </c>
    </row>
    <row r="216" spans="1:13" x14ac:dyDescent="0.2">
      <c r="A216" t="s">
        <v>227</v>
      </c>
      <c r="B216" s="5">
        <v>1E-4</v>
      </c>
      <c r="C216" s="5">
        <v>1E-4</v>
      </c>
      <c r="D216" s="5">
        <v>1E-4</v>
      </c>
      <c r="E216" s="5">
        <v>1E-4</v>
      </c>
      <c r="F216" s="5">
        <v>1E-4</v>
      </c>
      <c r="G216" s="5">
        <v>1E-4</v>
      </c>
      <c r="H216" s="4">
        <v>1E-4</v>
      </c>
      <c r="I216" s="5">
        <v>1E-4</v>
      </c>
      <c r="J216" s="5">
        <v>1E-4</v>
      </c>
      <c r="K216" s="5">
        <v>1E-4</v>
      </c>
      <c r="L216" s="4">
        <v>1E-4</v>
      </c>
      <c r="M216" s="5">
        <v>1E-4</v>
      </c>
    </row>
    <row r="217" spans="1:13" x14ac:dyDescent="0.2">
      <c r="A217" t="s">
        <v>228</v>
      </c>
      <c r="B217" s="5">
        <v>2.4E-2</v>
      </c>
      <c r="C217" s="5">
        <v>1.43E-2</v>
      </c>
      <c r="D217" s="5">
        <v>2.5700000000000001E-2</v>
      </c>
      <c r="E217" s="5">
        <v>2.3E-2</v>
      </c>
      <c r="F217" s="5">
        <v>2.5499999999999998E-2</v>
      </c>
      <c r="G217" s="5">
        <v>2.24E-2</v>
      </c>
      <c r="H217" s="4">
        <v>2.2499999999999999E-2</v>
      </c>
      <c r="I217" s="5">
        <v>2.5600000000000001E-2</v>
      </c>
      <c r="J217" s="5">
        <v>1.43E-2</v>
      </c>
      <c r="K217" s="5">
        <v>1.43E-2</v>
      </c>
      <c r="L217" s="4">
        <v>2.5700000000000001E-2</v>
      </c>
      <c r="M217" s="5">
        <v>2.3E-2</v>
      </c>
    </row>
    <row r="218" spans="1:13" x14ac:dyDescent="0.2">
      <c r="A218" t="s">
        <v>229</v>
      </c>
      <c r="B218" s="5">
        <v>1.84E-2</v>
      </c>
      <c r="C218" s="5">
        <v>1.9599999999999999E-2</v>
      </c>
      <c r="D218" s="5">
        <v>2.01E-2</v>
      </c>
      <c r="E218" s="5">
        <v>1.7399999999999999E-2</v>
      </c>
      <c r="F218" s="5">
        <v>1.9900000000000001E-2</v>
      </c>
      <c r="G218" s="5">
        <v>1.6799999999999999E-2</v>
      </c>
      <c r="H218" s="4">
        <v>1.7000000000000001E-2</v>
      </c>
      <c r="I218" s="5">
        <v>0.02</v>
      </c>
      <c r="J218" s="5">
        <v>1.9599999999999999E-2</v>
      </c>
      <c r="K218" s="5">
        <v>1.9599999999999999E-2</v>
      </c>
      <c r="L218" s="4">
        <v>2.01E-2</v>
      </c>
      <c r="M218" s="5">
        <v>1.7399999999999999E-2</v>
      </c>
    </row>
    <row r="219" spans="1:13" x14ac:dyDescent="0.2">
      <c r="A219" t="s">
        <v>230</v>
      </c>
      <c r="B219" s="5">
        <v>1E-4</v>
      </c>
      <c r="C219" s="5">
        <v>1E-4</v>
      </c>
      <c r="D219" s="5">
        <v>1E-4</v>
      </c>
      <c r="E219" s="5">
        <v>1E-4</v>
      </c>
      <c r="F219" s="5">
        <v>1E-4</v>
      </c>
      <c r="G219" s="5">
        <v>1E-4</v>
      </c>
      <c r="H219" s="4">
        <v>1E-4</v>
      </c>
      <c r="I219" s="5">
        <v>1E-4</v>
      </c>
      <c r="J219" s="5">
        <v>1E-4</v>
      </c>
      <c r="K219" s="5">
        <v>1E-4</v>
      </c>
      <c r="L219" s="4">
        <v>1E-4</v>
      </c>
      <c r="M219" s="5">
        <v>1E-4</v>
      </c>
    </row>
    <row r="220" spans="1:13" x14ac:dyDescent="0.2">
      <c r="A220" t="s">
        <v>231</v>
      </c>
      <c r="B220" s="5">
        <v>2.2800000000000001E-2</v>
      </c>
      <c r="C220" s="5">
        <v>1.5699999999999999E-2</v>
      </c>
      <c r="D220" s="5">
        <v>2.4400000000000002E-2</v>
      </c>
      <c r="E220" s="5">
        <v>2.06E-2</v>
      </c>
      <c r="F220" s="5">
        <v>2.4199999999999999E-2</v>
      </c>
      <c r="G220" s="5">
        <v>2.1100000000000001E-2</v>
      </c>
      <c r="H220" s="4">
        <v>2.1299999999999999E-2</v>
      </c>
      <c r="I220" s="5">
        <v>2.4400000000000002E-2</v>
      </c>
      <c r="J220" s="5">
        <v>1.5699999999999999E-2</v>
      </c>
      <c r="K220" s="5">
        <v>1.5699999999999999E-2</v>
      </c>
      <c r="L220" s="4">
        <v>2.4400000000000002E-2</v>
      </c>
      <c r="M220" s="5">
        <v>2.06E-2</v>
      </c>
    </row>
    <row r="221" spans="1:13" x14ac:dyDescent="0.2">
      <c r="A221" t="s">
        <v>232</v>
      </c>
      <c r="B221" s="5">
        <v>1E-4</v>
      </c>
      <c r="C221" s="5">
        <v>1E-4</v>
      </c>
      <c r="D221" s="5">
        <v>1E-4</v>
      </c>
      <c r="E221" s="5">
        <v>1E-4</v>
      </c>
      <c r="F221" s="5">
        <v>1E-4</v>
      </c>
      <c r="G221" s="5">
        <v>1E-4</v>
      </c>
      <c r="H221" s="4">
        <v>1E-4</v>
      </c>
      <c r="I221" s="5">
        <v>1E-4</v>
      </c>
      <c r="J221" s="5">
        <v>1E-4</v>
      </c>
      <c r="K221" s="5">
        <v>1E-4</v>
      </c>
      <c r="L221" s="4">
        <v>1E-4</v>
      </c>
      <c r="M221" s="5">
        <v>1E-4</v>
      </c>
    </row>
    <row r="222" spans="1:13" x14ac:dyDescent="0.2">
      <c r="A222" t="s">
        <v>233</v>
      </c>
      <c r="B222" s="5">
        <v>1E-4</v>
      </c>
      <c r="C222" s="5">
        <v>4.5999999999999999E-3</v>
      </c>
      <c r="D222" s="5">
        <v>5.9999999999999995E-4</v>
      </c>
      <c r="E222" s="5">
        <v>1E-4</v>
      </c>
      <c r="F222" s="5">
        <v>1E-4</v>
      </c>
      <c r="G222" s="5">
        <v>1E-4</v>
      </c>
      <c r="H222" s="4">
        <v>1E-4</v>
      </c>
      <c r="I222" s="5">
        <v>1E-4</v>
      </c>
      <c r="J222" s="5">
        <v>4.5999999999999999E-3</v>
      </c>
      <c r="K222" s="5">
        <v>4.5999999999999999E-3</v>
      </c>
      <c r="L222" s="4">
        <v>5.9999999999999995E-4</v>
      </c>
      <c r="M222" s="5">
        <v>1E-4</v>
      </c>
    </row>
    <row r="223" spans="1:13" x14ac:dyDescent="0.2">
      <c r="A223" t="s">
        <v>234</v>
      </c>
      <c r="B223" s="5">
        <v>1E-4</v>
      </c>
      <c r="C223" s="5">
        <v>1E-4</v>
      </c>
      <c r="D223" s="5">
        <v>1E-4</v>
      </c>
      <c r="E223" s="5">
        <v>1E-4</v>
      </c>
      <c r="F223" s="5">
        <v>1E-4</v>
      </c>
      <c r="G223" s="5">
        <v>1E-4</v>
      </c>
      <c r="H223" s="4">
        <v>1E-4</v>
      </c>
      <c r="I223" s="5">
        <v>1E-4</v>
      </c>
      <c r="J223" s="5">
        <v>1E-4</v>
      </c>
      <c r="K223" s="5">
        <v>1E-4</v>
      </c>
      <c r="L223" s="4">
        <v>1E-4</v>
      </c>
      <c r="M223" s="5">
        <v>1E-4</v>
      </c>
    </row>
    <row r="224" spans="1:13" x14ac:dyDescent="0.2">
      <c r="A224" t="s">
        <v>235</v>
      </c>
      <c r="B224" s="5">
        <v>1E-4</v>
      </c>
      <c r="C224" s="5">
        <v>4.7000000000000002E-3</v>
      </c>
      <c r="D224" s="5">
        <v>5.9999999999999995E-4</v>
      </c>
      <c r="E224" s="5">
        <v>1E-4</v>
      </c>
      <c r="F224" s="5">
        <v>1E-4</v>
      </c>
      <c r="G224" s="5">
        <v>1E-4</v>
      </c>
      <c r="H224" s="4">
        <v>1E-4</v>
      </c>
      <c r="I224" s="5">
        <v>1E-4</v>
      </c>
      <c r="J224" s="5">
        <v>4.7000000000000002E-3</v>
      </c>
      <c r="K224" s="5">
        <v>4.7000000000000002E-3</v>
      </c>
      <c r="L224" s="4">
        <v>5.9999999999999995E-4</v>
      </c>
      <c r="M224" s="5">
        <v>1E-4</v>
      </c>
    </row>
    <row r="225" spans="1:13" x14ac:dyDescent="0.2">
      <c r="A225" t="s">
        <v>236</v>
      </c>
      <c r="B225" s="5">
        <v>3.5000000000000001E-3</v>
      </c>
      <c r="C225" s="5">
        <v>4.7000000000000002E-3</v>
      </c>
      <c r="D225" s="5">
        <v>5.1999999999999998E-3</v>
      </c>
      <c r="E225" s="5">
        <v>2.5000000000000001E-3</v>
      </c>
      <c r="F225" s="5">
        <v>4.8999999999999998E-3</v>
      </c>
      <c r="G225" s="5">
        <v>1.9E-3</v>
      </c>
      <c r="H225" s="4">
        <v>2E-3</v>
      </c>
      <c r="I225" s="5">
        <v>5.1000000000000004E-3</v>
      </c>
      <c r="J225" s="5">
        <v>4.7000000000000002E-3</v>
      </c>
      <c r="K225" s="5">
        <v>4.7000000000000002E-3</v>
      </c>
      <c r="L225" s="4">
        <v>5.1999999999999998E-3</v>
      </c>
      <c r="M225" s="5">
        <v>2.5000000000000001E-3</v>
      </c>
    </row>
    <row r="226" spans="1:13" x14ac:dyDescent="0.2">
      <c r="A226" t="s">
        <v>237</v>
      </c>
      <c r="B226" s="5">
        <v>1E-4</v>
      </c>
      <c r="C226" s="5">
        <v>1E-4</v>
      </c>
      <c r="D226" s="5">
        <v>1E-4</v>
      </c>
      <c r="E226" s="5">
        <v>1E-4</v>
      </c>
      <c r="F226" s="5">
        <v>1E-4</v>
      </c>
      <c r="G226" s="5">
        <v>1E-4</v>
      </c>
      <c r="H226" s="4">
        <v>1E-4</v>
      </c>
      <c r="I226" s="5">
        <v>1E-4</v>
      </c>
      <c r="J226" s="5">
        <v>1E-4</v>
      </c>
      <c r="K226" s="5">
        <v>1E-4</v>
      </c>
      <c r="L226" s="4">
        <v>1E-4</v>
      </c>
      <c r="M226" s="5">
        <v>1E-4</v>
      </c>
    </row>
    <row r="227" spans="1:13" x14ac:dyDescent="0.2">
      <c r="A227" t="s">
        <v>238</v>
      </c>
      <c r="B227" s="5">
        <v>1E-4</v>
      </c>
      <c r="C227" s="5">
        <v>1E-4</v>
      </c>
      <c r="D227" s="5">
        <v>1E-4</v>
      </c>
      <c r="E227" s="5">
        <v>1E-4</v>
      </c>
      <c r="F227" s="5">
        <v>1E-4</v>
      </c>
      <c r="G227" s="5">
        <v>1E-4</v>
      </c>
      <c r="H227" s="4">
        <v>1E-4</v>
      </c>
      <c r="I227" s="5">
        <v>1E-4</v>
      </c>
      <c r="J227" s="5">
        <v>1E-4</v>
      </c>
      <c r="K227" s="5">
        <v>1E-4</v>
      </c>
      <c r="L227" s="4">
        <v>1E-4</v>
      </c>
      <c r="M227" s="5">
        <v>1E-4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9"/>
  <sheetViews>
    <sheetView zoomScale="85" zoomScaleNormal="85" workbookViewId="0">
      <pane xSplit="1" ySplit="1" topLeftCell="B202" activePane="bottomRight" state="frozen"/>
      <selection pane="topRight" activeCell="B1" sqref="B1"/>
      <selection pane="bottomLeft" activeCell="A2" sqref="A2"/>
      <selection pane="bottomRight" activeCell="A228" sqref="A228"/>
    </sheetView>
  </sheetViews>
  <sheetFormatPr baseColWidth="10" defaultColWidth="14.6640625" defaultRowHeight="15" x14ac:dyDescent="0.2"/>
  <cols>
    <col min="1" max="1" width="35.6640625" customWidth="1"/>
    <col min="3" max="13" width="14.6640625" customWidth="1"/>
  </cols>
  <sheetData>
    <row r="1" spans="1:13" s="1" customFormat="1" ht="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</v>
      </c>
      <c r="K1" s="2" t="s">
        <v>10</v>
      </c>
      <c r="L1" s="2" t="s">
        <v>9</v>
      </c>
      <c r="M1" s="2" t="s">
        <v>12</v>
      </c>
    </row>
    <row r="2" spans="1:13" x14ac:dyDescent="0.2">
      <c r="A2" t="s">
        <v>13</v>
      </c>
      <c r="B2" s="6">
        <v>0</v>
      </c>
      <c r="C2" s="6">
        <f>(ExitPrices[[#This Row],[Merit Order - Prorated]]-ExitPrices[[#This Row],[Base Model]:[Base Model]])/ExitPrices[[#This Row],[Base Model]:[Base Model]]</f>
        <v>0</v>
      </c>
      <c r="D2" s="6">
        <f>(ExitPrices[[#This Row],[Supply and Demand - 10% Increase]]-ExitPrices[[#This Row],[Base Model]:[Base Model]])/ExitPrices[[#This Row],[Base Model]:[Base Model]]</f>
        <v>0</v>
      </c>
      <c r="E2" s="6">
        <f>(ExitPrices[[#This Row],[Supply and Demand - 10% Decrease]]-ExitPrices[[#This Row],[Base Model]:[Base Model]])/ExitPrices[[#This Row],[Base Model]:[Base Model]]</f>
        <v>0</v>
      </c>
      <c r="F2" s="6">
        <f>(ExitPrices[[#This Row],[Revenues - 10% Increase]]-ExitPrices[[#This Row],[Base Model]:[Base Model]])/ExitPrices[[#This Row],[Base Model]:[Base Model]]</f>
        <v>0</v>
      </c>
      <c r="G2" s="6">
        <f>(ExitPrices[[#This Row],[Revenues - 10% Decrease]]-ExitPrices[[#This Row],[Base Model]:[Base Model]])/ExitPrices[[#This Row],[Base Model]:[Base Model]]</f>
        <v>0</v>
      </c>
      <c r="H2" s="6">
        <f>(ExitPrices[[#This Row],[Capacity Values - 10% Increase]]-ExitPrices[[#This Row],[Base Model]:[Base Model]])/ExitPrices[[#This Row],[Base Model]:[Base Model]]</f>
        <v>0</v>
      </c>
      <c r="I2" s="6">
        <f>(ExitPrices[[#This Row],[Capacity Values - 10% Decrease]]-ExitPrices[[#This Row],[Base Model]:[Base Model]])/ExitPrices[[#This Row],[Base Model]:[Base Model]]</f>
        <v>0</v>
      </c>
      <c r="J2" s="6">
        <f>(ExitPrices[[#This Row],[Merit Order - Prorated / Supply and Demand - 10% Increase]]-ExitPrices[[#This Row],[Base Model]:[Base Model]])/ExitPrices[[#This Row],[Base Model]:[Base Model]]</f>
        <v>0</v>
      </c>
      <c r="K2" s="6">
        <f>(ExitPrices[[#This Row],[Merit Order - Prorated / Supply and Demand - 10% Decrease]]-ExitPrices[[#This Row],[Base Model]:[Base Model]])/ExitPrices[[#This Row],[Base Model]:[Base Model]]</f>
        <v>0</v>
      </c>
      <c r="L2" s="6">
        <f>(ExitPrices[[#This Row],[Supply and Demand / Revenue / Capacity Values - 10% Increase]]-ExitPrices[[#This Row],[Base Model]:[Base Model]])/ExitPrices[[#This Row],[Base Model]:[Base Model]]</f>
        <v>0</v>
      </c>
      <c r="M2" s="6">
        <f>(ExitPrices[[#This Row],[Supply and Demand / Revenue / Capacity Values - 10% Decrease]]-ExitPrices[[#This Row],[Base Model]:[Base Model]])/ExitPrices[[#This Row],[Base Model]:[Base Model]]</f>
        <v>0</v>
      </c>
    </row>
    <row r="3" spans="1:13" x14ac:dyDescent="0.2">
      <c r="A3" t="s">
        <v>14</v>
      </c>
      <c r="B3" s="6">
        <v>0</v>
      </c>
      <c r="C3" s="6">
        <f>(ExitPrices[[#This Row],[Merit Order - Prorated]]-ExitPrices[[#This Row],[Base Model]:[Base Model]])/ExitPrices[[#This Row],[Base Model]:[Base Model]]</f>
        <v>6.3583815028901758E-2</v>
      </c>
      <c r="D3" s="6">
        <f>(ExitPrices[[#This Row],[Supply and Demand - 10% Increase]]-ExitPrices[[#This Row],[Base Model]:[Base Model]])/ExitPrices[[#This Row],[Base Model]:[Base Model]]</f>
        <v>9.2485549132948028E-2</v>
      </c>
      <c r="E3" s="6">
        <f>(ExitPrices[[#This Row],[Supply and Demand - 10% Decrease]]-ExitPrices[[#This Row],[Base Model]:[Base Model]])/ExitPrices[[#This Row],[Base Model]:[Base Model]]</f>
        <v>-5.780346820809254E-2</v>
      </c>
      <c r="F3" s="6">
        <f>(ExitPrices[[#This Row],[Revenues - 10% Increase]]-ExitPrices[[#This Row],[Base Model]:[Base Model]])/ExitPrices[[#This Row],[Base Model]:[Base Model]]</f>
        <v>8.0924855491329592E-2</v>
      </c>
      <c r="G3" s="6">
        <f>(ExitPrices[[#This Row],[Revenues - 10% Decrease]]-ExitPrices[[#This Row],[Base Model]:[Base Model]])/ExitPrices[[#This Row],[Base Model]:[Base Model]]</f>
        <v>-9.8265895953757232E-2</v>
      </c>
      <c r="H3" s="6">
        <f>(ExitPrices[[#This Row],[Capacity Values - 10% Increase]]-ExitPrices[[#This Row],[Base Model]:[Base Model]])/ExitPrices[[#This Row],[Base Model]:[Base Model]]</f>
        <v>-8.6705202312138602E-2</v>
      </c>
      <c r="I3" s="6">
        <f>(ExitPrices[[#This Row],[Capacity Values - 10% Decrease]]-ExitPrices[[#This Row],[Base Model]:[Base Model]])/ExitPrices[[#This Row],[Base Model]:[Base Model]]</f>
        <v>9.2485549132948028E-2</v>
      </c>
      <c r="J3" s="6">
        <f>(ExitPrices[[#This Row],[Merit Order - Prorated / Supply and Demand - 10% Increase]]-ExitPrices[[#This Row],[Base Model]:[Base Model]])/ExitPrices[[#This Row],[Base Model]:[Base Model]]</f>
        <v>6.3583815028901758E-2</v>
      </c>
      <c r="K3" s="6">
        <f>(ExitPrices[[#This Row],[Merit Order - Prorated / Supply and Demand - 10% Decrease]]-ExitPrices[[#This Row],[Base Model]:[Base Model]])/ExitPrices[[#This Row],[Base Model]:[Base Model]]</f>
        <v>6.3583815028901758E-2</v>
      </c>
      <c r="L3" s="6">
        <f>(ExitPrices[[#This Row],[Supply and Demand / Revenue / Capacity Values - 10% Increase]]-ExitPrices[[#This Row],[Base Model]:[Base Model]])/ExitPrices[[#This Row],[Base Model]:[Base Model]]</f>
        <v>9.2485549132948028E-2</v>
      </c>
      <c r="M3" s="6">
        <f>(ExitPrices[[#This Row],[Supply and Demand / Revenue / Capacity Values - 10% Decrease]]-ExitPrices[[#This Row],[Base Model]:[Base Model]])/ExitPrices[[#This Row],[Base Model]:[Base Model]]</f>
        <v>-5.780346820809254E-2</v>
      </c>
    </row>
    <row r="4" spans="1:13" x14ac:dyDescent="0.2">
      <c r="A4" t="s">
        <v>15</v>
      </c>
      <c r="B4" s="6">
        <v>0</v>
      </c>
      <c r="C4" s="6">
        <f>(ExitPrices[[#This Row],[Merit Order - Prorated]]-ExitPrices[[#This Row],[Base Model]:[Base Model]])/ExitPrices[[#This Row],[Base Model]:[Base Model]]</f>
        <v>6.3583815028901758E-2</v>
      </c>
      <c r="D4" s="6">
        <f>(ExitPrices[[#This Row],[Supply and Demand - 10% Increase]]-ExitPrices[[#This Row],[Base Model]:[Base Model]])/ExitPrices[[#This Row],[Base Model]:[Base Model]]</f>
        <v>9.2485549132948028E-2</v>
      </c>
      <c r="E4" s="6">
        <f>(ExitPrices[[#This Row],[Supply and Demand - 10% Decrease]]-ExitPrices[[#This Row],[Base Model]:[Base Model]])/ExitPrices[[#This Row],[Base Model]:[Base Model]]</f>
        <v>-5.780346820809254E-2</v>
      </c>
      <c r="F4" s="6">
        <f>(ExitPrices[[#This Row],[Revenues - 10% Increase]]-ExitPrices[[#This Row],[Base Model]:[Base Model]])/ExitPrices[[#This Row],[Base Model]:[Base Model]]</f>
        <v>8.0924855491329592E-2</v>
      </c>
      <c r="G4" s="6">
        <f>(ExitPrices[[#This Row],[Revenues - 10% Decrease]]-ExitPrices[[#This Row],[Base Model]:[Base Model]])/ExitPrices[[#This Row],[Base Model]:[Base Model]]</f>
        <v>-9.8265895953757232E-2</v>
      </c>
      <c r="H4" s="6">
        <f>(ExitPrices[[#This Row],[Capacity Values - 10% Increase]]-ExitPrices[[#This Row],[Base Model]:[Base Model]])/ExitPrices[[#This Row],[Base Model]:[Base Model]]</f>
        <v>-8.6705202312138602E-2</v>
      </c>
      <c r="I4" s="6">
        <f>(ExitPrices[[#This Row],[Capacity Values - 10% Decrease]]-ExitPrices[[#This Row],[Base Model]:[Base Model]])/ExitPrices[[#This Row],[Base Model]:[Base Model]]</f>
        <v>9.2485549132948028E-2</v>
      </c>
      <c r="J4" s="6">
        <f>(ExitPrices[[#This Row],[Merit Order - Prorated / Supply and Demand - 10% Increase]]-ExitPrices[[#This Row],[Base Model]:[Base Model]])/ExitPrices[[#This Row],[Base Model]:[Base Model]]</f>
        <v>6.3583815028901758E-2</v>
      </c>
      <c r="K4" s="6">
        <f>(ExitPrices[[#This Row],[Merit Order - Prorated / Supply and Demand - 10% Decrease]]-ExitPrices[[#This Row],[Base Model]:[Base Model]])/ExitPrices[[#This Row],[Base Model]:[Base Model]]</f>
        <v>6.3583815028901758E-2</v>
      </c>
      <c r="L4" s="6">
        <f>(ExitPrices[[#This Row],[Supply and Demand / Revenue / Capacity Values - 10% Increase]]-ExitPrices[[#This Row],[Base Model]:[Base Model]])/ExitPrices[[#This Row],[Base Model]:[Base Model]]</f>
        <v>9.2485549132948028E-2</v>
      </c>
      <c r="M4" s="6">
        <f>(ExitPrices[[#This Row],[Supply and Demand / Revenue / Capacity Values - 10% Decrease]]-ExitPrices[[#This Row],[Base Model]:[Base Model]])/ExitPrices[[#This Row],[Base Model]:[Base Model]]</f>
        <v>-5.780346820809254E-2</v>
      </c>
    </row>
    <row r="5" spans="1:13" x14ac:dyDescent="0.2">
      <c r="A5" t="s">
        <v>16</v>
      </c>
      <c r="B5" s="6">
        <v>0</v>
      </c>
      <c r="C5" s="6">
        <f>(ExitPrices[[#This Row],[Merit Order - Prorated]]-ExitPrices[[#This Row],[Base Model]:[Base Model]])/ExitPrices[[#This Row],[Base Model]:[Base Model]]</f>
        <v>0</v>
      </c>
      <c r="D5" s="6">
        <f>(ExitPrices[[#This Row],[Supply and Demand - 10% Increase]]-ExitPrices[[#This Row],[Base Model]:[Base Model]])/ExitPrices[[#This Row],[Base Model]:[Base Model]]</f>
        <v>0</v>
      </c>
      <c r="E5" s="6">
        <f>(ExitPrices[[#This Row],[Supply and Demand - 10% Decrease]]-ExitPrices[[#This Row],[Base Model]:[Base Model]])/ExitPrices[[#This Row],[Base Model]:[Base Model]]</f>
        <v>0</v>
      </c>
      <c r="F5" s="6">
        <f>(ExitPrices[[#This Row],[Revenues - 10% Increase]]-ExitPrices[[#This Row],[Base Model]:[Base Model]])/ExitPrices[[#This Row],[Base Model]:[Base Model]]</f>
        <v>0</v>
      </c>
      <c r="G5" s="6">
        <f>(ExitPrices[[#This Row],[Revenues - 10% Decrease]]-ExitPrices[[#This Row],[Base Model]:[Base Model]])/ExitPrices[[#This Row],[Base Model]:[Base Model]]</f>
        <v>0</v>
      </c>
      <c r="H5" s="6">
        <f>(ExitPrices[[#This Row],[Capacity Values - 10% Increase]]-ExitPrices[[#This Row],[Base Model]:[Base Model]])/ExitPrices[[#This Row],[Base Model]:[Base Model]]</f>
        <v>0</v>
      </c>
      <c r="I5" s="6">
        <f>(ExitPrices[[#This Row],[Capacity Values - 10% Decrease]]-ExitPrices[[#This Row],[Base Model]:[Base Model]])/ExitPrices[[#This Row],[Base Model]:[Base Model]]</f>
        <v>0</v>
      </c>
      <c r="J5" s="6">
        <f>(ExitPrices[[#This Row],[Merit Order - Prorated / Supply and Demand - 10% Increase]]-ExitPrices[[#This Row],[Base Model]:[Base Model]])/ExitPrices[[#This Row],[Base Model]:[Base Model]]</f>
        <v>0</v>
      </c>
      <c r="K5" s="6">
        <f>(ExitPrices[[#This Row],[Merit Order - Prorated / Supply and Demand - 10% Decrease]]-ExitPrices[[#This Row],[Base Model]:[Base Model]])/ExitPrices[[#This Row],[Base Model]:[Base Model]]</f>
        <v>0</v>
      </c>
      <c r="L5" s="6">
        <f>(ExitPrices[[#This Row],[Supply and Demand / Revenue / Capacity Values - 10% Increase]]-ExitPrices[[#This Row],[Base Model]:[Base Model]])/ExitPrices[[#This Row],[Base Model]:[Base Model]]</f>
        <v>0</v>
      </c>
      <c r="M5" s="6">
        <f>(ExitPrices[[#This Row],[Supply and Demand / Revenue / Capacity Values - 10% Decrease]]-ExitPrices[[#This Row],[Base Model]:[Base Model]])/ExitPrices[[#This Row],[Base Model]:[Base Model]]</f>
        <v>0</v>
      </c>
    </row>
    <row r="6" spans="1:13" x14ac:dyDescent="0.2">
      <c r="A6" t="s">
        <v>17</v>
      </c>
      <c r="B6" s="6">
        <v>0</v>
      </c>
      <c r="C6" s="6">
        <f>(ExitPrices[[#This Row],[Merit Order - Prorated]]-ExitPrices[[#This Row],[Base Model]:[Base Model]])/ExitPrices[[#This Row],[Base Model]:[Base Model]]</f>
        <v>-0.15865384615384603</v>
      </c>
      <c r="D6" s="6">
        <f>(ExitPrices[[#This Row],[Supply and Demand - 10% Increase]]-ExitPrices[[#This Row],[Base Model]:[Base Model]])/ExitPrices[[#This Row],[Base Model]:[Base Model]]</f>
        <v>8.1730769230769246E-2</v>
      </c>
      <c r="E6" s="6">
        <f>(ExitPrices[[#This Row],[Supply and Demand - 10% Decrease]]-ExitPrices[[#This Row],[Base Model]:[Base Model]])/ExitPrices[[#This Row],[Base Model]:[Base Model]]</f>
        <v>-4.8076923076922955E-2</v>
      </c>
      <c r="F6" s="6">
        <f>(ExitPrices[[#This Row],[Revenues - 10% Increase]]-ExitPrices[[#This Row],[Base Model]:[Base Model]])/ExitPrices[[#This Row],[Base Model]:[Base Model]]</f>
        <v>7.2115384615384678E-2</v>
      </c>
      <c r="G6" s="6">
        <f>(ExitPrices[[#This Row],[Revenues - 10% Decrease]]-ExitPrices[[#This Row],[Base Model]:[Base Model]])/ExitPrices[[#This Row],[Base Model]:[Base Model]]</f>
        <v>-7.6923076923076955E-2</v>
      </c>
      <c r="H6" s="6">
        <f>(ExitPrices[[#This Row],[Capacity Values - 10% Increase]]-ExitPrices[[#This Row],[Base Model]:[Base Model]])/ExitPrices[[#This Row],[Base Model]:[Base Model]]</f>
        <v>-6.7307692307692235E-2</v>
      </c>
      <c r="I6" s="6">
        <f>(ExitPrices[[#This Row],[Capacity Values - 10% Decrease]]-ExitPrices[[#This Row],[Base Model]:[Base Model]])/ExitPrices[[#This Row],[Base Model]:[Base Model]]</f>
        <v>7.6923076923076955E-2</v>
      </c>
      <c r="J6" s="6">
        <f>(ExitPrices[[#This Row],[Merit Order - Prorated / Supply and Demand - 10% Increase]]-ExitPrices[[#This Row],[Base Model]:[Base Model]])/ExitPrices[[#This Row],[Base Model]:[Base Model]]</f>
        <v>-0.15865384615384603</v>
      </c>
      <c r="K6" s="6">
        <f>(ExitPrices[[#This Row],[Merit Order - Prorated / Supply and Demand - 10% Decrease]]-ExitPrices[[#This Row],[Base Model]:[Base Model]])/ExitPrices[[#This Row],[Base Model]:[Base Model]]</f>
        <v>-0.15865384615384603</v>
      </c>
      <c r="L6" s="6">
        <f>(ExitPrices[[#This Row],[Supply and Demand / Revenue / Capacity Values - 10% Increase]]-ExitPrices[[#This Row],[Base Model]:[Base Model]])/ExitPrices[[#This Row],[Base Model]:[Base Model]]</f>
        <v>8.1730769230769246E-2</v>
      </c>
      <c r="M6" s="6">
        <f>(ExitPrices[[#This Row],[Supply and Demand / Revenue / Capacity Values - 10% Decrease]]-ExitPrices[[#This Row],[Base Model]:[Base Model]])/ExitPrices[[#This Row],[Base Model]:[Base Model]]</f>
        <v>-4.8076923076922955E-2</v>
      </c>
    </row>
    <row r="7" spans="1:13" x14ac:dyDescent="0.2">
      <c r="A7" t="s">
        <v>18</v>
      </c>
      <c r="B7" s="6">
        <v>0</v>
      </c>
      <c r="C7" s="6">
        <f>(ExitPrices[[#This Row],[Merit Order - Prorated]]-ExitPrices[[#This Row],[Base Model]:[Base Model]])/ExitPrices[[#This Row],[Base Model]:[Base Model]]</f>
        <v>0.78571428571428581</v>
      </c>
      <c r="D7" s="6">
        <f>(ExitPrices[[#This Row],[Supply and Demand - 10% Increase]]-ExitPrices[[#This Row],[Base Model]:[Base Model]])/ExitPrices[[#This Row],[Base Model]:[Base Model]]</f>
        <v>1.142857142857143</v>
      </c>
      <c r="E7" s="6">
        <f>(ExitPrices[[#This Row],[Supply and Demand - 10% Decrease]]-ExitPrices[[#This Row],[Base Model]:[Base Model]])/ExitPrices[[#This Row],[Base Model]:[Base Model]]</f>
        <v>-0.7142857142857143</v>
      </c>
      <c r="F7" s="6">
        <f>(ExitPrices[[#This Row],[Revenues - 10% Increase]]-ExitPrices[[#This Row],[Base Model]:[Base Model]])/ExitPrices[[#This Row],[Base Model]:[Base Model]]</f>
        <v>1</v>
      </c>
      <c r="G7" s="6">
        <f>(ExitPrices[[#This Row],[Revenues - 10% Decrease]]-ExitPrices[[#This Row],[Base Model]:[Base Model]])/ExitPrices[[#This Row],[Base Model]:[Base Model]]</f>
        <v>-0.92857142857142849</v>
      </c>
      <c r="H7" s="6">
        <f>(ExitPrices[[#This Row],[Capacity Values - 10% Increase]]-ExitPrices[[#This Row],[Base Model]:[Base Model]])/ExitPrices[[#This Row],[Base Model]:[Base Model]]</f>
        <v>-0.92857142857142849</v>
      </c>
      <c r="I7" s="6">
        <f>(ExitPrices[[#This Row],[Capacity Values - 10% Decrease]]-ExitPrices[[#This Row],[Base Model]:[Base Model]])/ExitPrices[[#This Row],[Base Model]:[Base Model]]</f>
        <v>1.142857142857143</v>
      </c>
      <c r="J7" s="6">
        <f>(ExitPrices[[#This Row],[Merit Order - Prorated / Supply and Demand - 10% Increase]]-ExitPrices[[#This Row],[Base Model]:[Base Model]])/ExitPrices[[#This Row],[Base Model]:[Base Model]]</f>
        <v>0.78571428571428581</v>
      </c>
      <c r="K7" s="6">
        <f>(ExitPrices[[#This Row],[Merit Order - Prorated / Supply and Demand - 10% Decrease]]-ExitPrices[[#This Row],[Base Model]:[Base Model]])/ExitPrices[[#This Row],[Base Model]:[Base Model]]</f>
        <v>0.78571428571428581</v>
      </c>
      <c r="L7" s="6">
        <f>(ExitPrices[[#This Row],[Supply and Demand / Revenue / Capacity Values - 10% Increase]]-ExitPrices[[#This Row],[Base Model]:[Base Model]])/ExitPrices[[#This Row],[Base Model]:[Base Model]]</f>
        <v>1.142857142857143</v>
      </c>
      <c r="M7" s="6">
        <f>(ExitPrices[[#This Row],[Supply and Demand / Revenue / Capacity Values - 10% Decrease]]-ExitPrices[[#This Row],[Base Model]:[Base Model]])/ExitPrices[[#This Row],[Base Model]:[Base Model]]</f>
        <v>-0.7142857142857143</v>
      </c>
    </row>
    <row r="8" spans="1:13" x14ac:dyDescent="0.2">
      <c r="A8" t="s">
        <v>19</v>
      </c>
      <c r="B8" s="6">
        <v>0</v>
      </c>
      <c r="C8" s="6">
        <f>(ExitPrices[[#This Row],[Merit Order - Prorated]]-ExitPrices[[#This Row],[Base Model]:[Base Model]])/ExitPrices[[#This Row],[Base Model]:[Base Model]]</f>
        <v>-0.31578947368421056</v>
      </c>
      <c r="D8" s="6">
        <f>(ExitPrices[[#This Row],[Supply and Demand - 10% Increase]]-ExitPrices[[#This Row],[Base Model]:[Base Model]])/ExitPrices[[#This Row],[Base Model]:[Base Model]]</f>
        <v>7.4561403508771926E-2</v>
      </c>
      <c r="E8" s="6">
        <f>(ExitPrices[[#This Row],[Supply and Demand - 10% Decrease]]-ExitPrices[[#This Row],[Base Model]:[Base Model]])/ExitPrices[[#This Row],[Base Model]:[Base Model]]</f>
        <v>-4.3859649122807057E-2</v>
      </c>
      <c r="F8" s="6">
        <f>(ExitPrices[[#This Row],[Revenues - 10% Increase]]-ExitPrices[[#This Row],[Base Model]:[Base Model]])/ExitPrices[[#This Row],[Base Model]:[Base Model]]</f>
        <v>6.1403508771929752E-2</v>
      </c>
      <c r="G8" s="6">
        <f>(ExitPrices[[#This Row],[Revenues - 10% Decrease]]-ExitPrices[[#This Row],[Base Model]:[Base Model]])/ExitPrices[[#This Row],[Base Model]:[Base Model]]</f>
        <v>-7.0175438596491252E-2</v>
      </c>
      <c r="H8" s="6">
        <f>(ExitPrices[[#This Row],[Capacity Values - 10% Increase]]-ExitPrices[[#This Row],[Base Model]:[Base Model]])/ExitPrices[[#This Row],[Base Model]:[Base Model]]</f>
        <v>-6.5789473684210578E-2</v>
      </c>
      <c r="I8" s="6">
        <f>(ExitPrices[[#This Row],[Capacity Values - 10% Decrease]]-ExitPrices[[#This Row],[Base Model]:[Base Model]])/ExitPrices[[#This Row],[Base Model]:[Base Model]]</f>
        <v>7.0175438596491252E-2</v>
      </c>
      <c r="J8" s="6">
        <f>(ExitPrices[[#This Row],[Merit Order - Prorated / Supply and Demand - 10% Increase]]-ExitPrices[[#This Row],[Base Model]:[Base Model]])/ExitPrices[[#This Row],[Base Model]:[Base Model]]</f>
        <v>-0.31578947368421056</v>
      </c>
      <c r="K8" s="6">
        <f>(ExitPrices[[#This Row],[Merit Order - Prorated / Supply and Demand - 10% Decrease]]-ExitPrices[[#This Row],[Base Model]:[Base Model]])/ExitPrices[[#This Row],[Base Model]:[Base Model]]</f>
        <v>-0.31578947368421056</v>
      </c>
      <c r="L8" s="6">
        <f>(ExitPrices[[#This Row],[Supply and Demand / Revenue / Capacity Values - 10% Increase]]-ExitPrices[[#This Row],[Base Model]:[Base Model]])/ExitPrices[[#This Row],[Base Model]:[Base Model]]</f>
        <v>7.4561403508771926E-2</v>
      </c>
      <c r="M8" s="6">
        <f>(ExitPrices[[#This Row],[Supply and Demand / Revenue / Capacity Values - 10% Decrease]]-ExitPrices[[#This Row],[Base Model]:[Base Model]])/ExitPrices[[#This Row],[Base Model]:[Base Model]]</f>
        <v>-4.3859649122807057E-2</v>
      </c>
    </row>
    <row r="9" spans="1:13" x14ac:dyDescent="0.2">
      <c r="A9" t="s">
        <v>20</v>
      </c>
      <c r="B9" s="6">
        <v>0</v>
      </c>
      <c r="C9" s="6">
        <f>(ExitPrices[[#This Row],[Merit Order - Prorated]]-ExitPrices[[#This Row],[Base Model]:[Base Model]])/ExitPrices[[#This Row],[Base Model]:[Base Model]]</f>
        <v>-0.31578947368421056</v>
      </c>
      <c r="D9" s="6">
        <f>(ExitPrices[[#This Row],[Supply and Demand - 10% Increase]]-ExitPrices[[#This Row],[Base Model]:[Base Model]])/ExitPrices[[#This Row],[Base Model]:[Base Model]]</f>
        <v>7.4561403508771926E-2</v>
      </c>
      <c r="E9" s="6">
        <f>(ExitPrices[[#This Row],[Supply and Demand - 10% Decrease]]-ExitPrices[[#This Row],[Base Model]:[Base Model]])/ExitPrices[[#This Row],[Base Model]:[Base Model]]</f>
        <v>-4.3859649122807057E-2</v>
      </c>
      <c r="F9" s="6">
        <f>(ExitPrices[[#This Row],[Revenues - 10% Increase]]-ExitPrices[[#This Row],[Base Model]:[Base Model]])/ExitPrices[[#This Row],[Base Model]:[Base Model]]</f>
        <v>6.1403508771929752E-2</v>
      </c>
      <c r="G9" s="6">
        <f>(ExitPrices[[#This Row],[Revenues - 10% Decrease]]-ExitPrices[[#This Row],[Base Model]:[Base Model]])/ExitPrices[[#This Row],[Base Model]:[Base Model]]</f>
        <v>-7.0175438596491252E-2</v>
      </c>
      <c r="H9" s="6">
        <f>(ExitPrices[[#This Row],[Capacity Values - 10% Increase]]-ExitPrices[[#This Row],[Base Model]:[Base Model]])/ExitPrices[[#This Row],[Base Model]:[Base Model]]</f>
        <v>-6.5789473684210578E-2</v>
      </c>
      <c r="I9" s="6">
        <f>(ExitPrices[[#This Row],[Capacity Values - 10% Decrease]]-ExitPrices[[#This Row],[Base Model]:[Base Model]])/ExitPrices[[#This Row],[Base Model]:[Base Model]]</f>
        <v>7.0175438596491252E-2</v>
      </c>
      <c r="J9" s="6">
        <f>(ExitPrices[[#This Row],[Merit Order - Prorated / Supply and Demand - 10% Increase]]-ExitPrices[[#This Row],[Base Model]:[Base Model]])/ExitPrices[[#This Row],[Base Model]:[Base Model]]</f>
        <v>-0.31578947368421056</v>
      </c>
      <c r="K9" s="6">
        <f>(ExitPrices[[#This Row],[Merit Order - Prorated / Supply and Demand - 10% Decrease]]-ExitPrices[[#This Row],[Base Model]:[Base Model]])/ExitPrices[[#This Row],[Base Model]:[Base Model]]</f>
        <v>-0.31578947368421056</v>
      </c>
      <c r="L9" s="6">
        <f>(ExitPrices[[#This Row],[Supply and Demand / Revenue / Capacity Values - 10% Increase]]-ExitPrices[[#This Row],[Base Model]:[Base Model]])/ExitPrices[[#This Row],[Base Model]:[Base Model]]</f>
        <v>7.4561403508771926E-2</v>
      </c>
      <c r="M9" s="6">
        <f>(ExitPrices[[#This Row],[Supply and Demand / Revenue / Capacity Values - 10% Decrease]]-ExitPrices[[#This Row],[Base Model]:[Base Model]])/ExitPrices[[#This Row],[Base Model]:[Base Model]]</f>
        <v>-4.3859649122807057E-2</v>
      </c>
    </row>
    <row r="10" spans="1:13" x14ac:dyDescent="0.2">
      <c r="A10" t="s">
        <v>21</v>
      </c>
      <c r="B10" s="6">
        <v>0</v>
      </c>
      <c r="C10" s="6">
        <f>(ExitPrices[[#This Row],[Merit Order - Prorated]]-ExitPrices[[#This Row],[Base Model]:[Base Model]])/ExitPrices[[#This Row],[Base Model]:[Base Model]]</f>
        <v>7.272727272727271E-2</v>
      </c>
      <c r="D10" s="6">
        <f>(ExitPrices[[#This Row],[Supply and Demand - 10% Increase]]-ExitPrices[[#This Row],[Base Model]:[Base Model]])/ExitPrices[[#This Row],[Base Model]:[Base Model]]</f>
        <v>9.6969696969697011E-2</v>
      </c>
      <c r="E10" s="6">
        <f>(ExitPrices[[#This Row],[Supply and Demand - 10% Decrease]]-ExitPrices[[#This Row],[Base Model]:[Base Model]])/ExitPrices[[#This Row],[Base Model]:[Base Model]]</f>
        <v>-6.0606060606060656E-2</v>
      </c>
      <c r="F10" s="6">
        <f>(ExitPrices[[#This Row],[Revenues - 10% Increase]]-ExitPrices[[#This Row],[Base Model]:[Base Model]])/ExitPrices[[#This Row],[Base Model]:[Base Model]]</f>
        <v>8.4848484848484756E-2</v>
      </c>
      <c r="G10" s="6">
        <f>(ExitPrices[[#This Row],[Revenues - 10% Decrease]]-ExitPrices[[#This Row],[Base Model]:[Base Model]])/ExitPrices[[#This Row],[Base Model]:[Base Model]]</f>
        <v>-9.6969696969697011E-2</v>
      </c>
      <c r="H10" s="6">
        <f>(ExitPrices[[#This Row],[Capacity Values - 10% Increase]]-ExitPrices[[#This Row],[Base Model]:[Base Model]])/ExitPrices[[#This Row],[Base Model]:[Base Model]]</f>
        <v>-9.0909090909090981E-2</v>
      </c>
      <c r="I10" s="6">
        <f>(ExitPrices[[#This Row],[Capacity Values - 10% Decrease]]-ExitPrices[[#This Row],[Base Model]:[Base Model]])/ExitPrices[[#This Row],[Base Model]:[Base Model]]</f>
        <v>9.6969696969697011E-2</v>
      </c>
      <c r="J10" s="6">
        <f>(ExitPrices[[#This Row],[Merit Order - Prorated / Supply and Demand - 10% Increase]]-ExitPrices[[#This Row],[Base Model]:[Base Model]])/ExitPrices[[#This Row],[Base Model]:[Base Model]]</f>
        <v>7.272727272727271E-2</v>
      </c>
      <c r="K10" s="6">
        <f>(ExitPrices[[#This Row],[Merit Order - Prorated / Supply and Demand - 10% Decrease]]-ExitPrices[[#This Row],[Base Model]:[Base Model]])/ExitPrices[[#This Row],[Base Model]:[Base Model]]</f>
        <v>7.272727272727271E-2</v>
      </c>
      <c r="L10" s="6">
        <f>(ExitPrices[[#This Row],[Supply and Demand / Revenue / Capacity Values - 10% Increase]]-ExitPrices[[#This Row],[Base Model]:[Base Model]])/ExitPrices[[#This Row],[Base Model]:[Base Model]]</f>
        <v>9.6969696969697011E-2</v>
      </c>
      <c r="M10" s="6">
        <f>(ExitPrices[[#This Row],[Supply and Demand / Revenue / Capacity Values - 10% Decrease]]-ExitPrices[[#This Row],[Base Model]:[Base Model]])/ExitPrices[[#This Row],[Base Model]:[Base Model]]</f>
        <v>-6.0606060606060656E-2</v>
      </c>
    </row>
    <row r="11" spans="1:13" x14ac:dyDescent="0.2">
      <c r="A11" t="s">
        <v>22</v>
      </c>
      <c r="B11" s="6">
        <v>0</v>
      </c>
      <c r="C11" s="6">
        <f>(ExitPrices[[#This Row],[Merit Order - Prorated]]-ExitPrices[[#This Row],[Base Model]:[Base Model]])/ExitPrices[[#This Row],[Base Model]:[Base Model]]</f>
        <v>-6.1818181818181821E-2</v>
      </c>
      <c r="D11" s="6">
        <f>(ExitPrices[[#This Row],[Supply and Demand - 10% Increase]]-ExitPrices[[#This Row],[Base Model]:[Base Model]])/ExitPrices[[#This Row],[Base Model]:[Base Model]]</f>
        <v>-0.32727272727272733</v>
      </c>
      <c r="E11" s="6">
        <f>(ExitPrices[[#This Row],[Supply and Demand - 10% Decrease]]-ExitPrices[[#This Row],[Base Model]:[Base Model]])/ExitPrices[[#This Row],[Base Model]:[Base Model]]</f>
        <v>-3.6363636363636397E-2</v>
      </c>
      <c r="F11" s="6">
        <f>(ExitPrices[[#This Row],[Revenues - 10% Increase]]-ExitPrices[[#This Row],[Base Model]:[Base Model]])/ExitPrices[[#This Row],[Base Model]:[Base Model]]</f>
        <v>5.0909090909090855E-2</v>
      </c>
      <c r="G11" s="6">
        <f>(ExitPrices[[#This Row],[Revenues - 10% Decrease]]-ExitPrices[[#This Row],[Base Model]:[Base Model]])/ExitPrices[[#This Row],[Base Model]:[Base Model]]</f>
        <v>-5.818181818181821E-2</v>
      </c>
      <c r="H11" s="6">
        <f>(ExitPrices[[#This Row],[Capacity Values - 10% Increase]]-ExitPrices[[#This Row],[Base Model]:[Base Model]])/ExitPrices[[#This Row],[Base Model]:[Base Model]]</f>
        <v>-5.4545454545454591E-2</v>
      </c>
      <c r="I11" s="6">
        <f>(ExitPrices[[#This Row],[Capacity Values - 10% Decrease]]-ExitPrices[[#This Row],[Base Model]:[Base Model]])/ExitPrices[[#This Row],[Base Model]:[Base Model]]</f>
        <v>5.818181818181821E-2</v>
      </c>
      <c r="J11" s="6">
        <f>(ExitPrices[[#This Row],[Merit Order - Prorated / Supply and Demand - 10% Increase]]-ExitPrices[[#This Row],[Base Model]:[Base Model]])/ExitPrices[[#This Row],[Base Model]:[Base Model]]</f>
        <v>-6.1818181818181821E-2</v>
      </c>
      <c r="K11" s="6">
        <f>(ExitPrices[[#This Row],[Merit Order - Prorated / Supply and Demand - 10% Decrease]]-ExitPrices[[#This Row],[Base Model]:[Base Model]])/ExitPrices[[#This Row],[Base Model]:[Base Model]]</f>
        <v>-6.1818181818181821E-2</v>
      </c>
      <c r="L11" s="6">
        <f>(ExitPrices[[#This Row],[Supply and Demand / Revenue / Capacity Values - 10% Increase]]-ExitPrices[[#This Row],[Base Model]:[Base Model]])/ExitPrices[[#This Row],[Base Model]:[Base Model]]</f>
        <v>-0.32727272727272733</v>
      </c>
      <c r="M11" s="6">
        <f>(ExitPrices[[#This Row],[Supply and Demand / Revenue / Capacity Values - 10% Decrease]]-ExitPrices[[#This Row],[Base Model]:[Base Model]])/ExitPrices[[#This Row],[Base Model]:[Base Model]]</f>
        <v>-3.6363636363636397E-2</v>
      </c>
    </row>
    <row r="12" spans="1:13" x14ac:dyDescent="0.2">
      <c r="A12" t="s">
        <v>23</v>
      </c>
      <c r="B12" s="6">
        <v>0</v>
      </c>
      <c r="C12" s="6">
        <f>(ExitPrices[[#This Row],[Merit Order - Prorated]]-ExitPrices[[#This Row],[Base Model]:[Base Model]])/ExitPrices[[#This Row],[Base Model]:[Base Model]]</f>
        <v>-4.7887323943661977E-2</v>
      </c>
      <c r="D12" s="6">
        <f>(ExitPrices[[#This Row],[Supply and Demand - 10% Increase]]-ExitPrices[[#This Row],[Base Model]:[Base Model]])/ExitPrices[[#This Row],[Base Model]:[Base Model]]</f>
        <v>-0.25352112676056332</v>
      </c>
      <c r="E12" s="6">
        <f>(ExitPrices[[#This Row],[Supply and Demand - 10% Decrease]]-ExitPrices[[#This Row],[Base Model]:[Base Model]])/ExitPrices[[#This Row],[Base Model]:[Base Model]]</f>
        <v>-2.8169014084506873E-2</v>
      </c>
      <c r="F12" s="6">
        <f>(ExitPrices[[#This Row],[Revenues - 10% Increase]]-ExitPrices[[#This Row],[Base Model]:[Base Model]])/ExitPrices[[#This Row],[Base Model]:[Base Model]]</f>
        <v>3.9436619718310015E-2</v>
      </c>
      <c r="G12" s="6">
        <f>(ExitPrices[[#This Row],[Revenues - 10% Decrease]]-ExitPrices[[#This Row],[Base Model]:[Base Model]])/ExitPrices[[#This Row],[Base Model]:[Base Model]]</f>
        <v>-4.7887323943661977E-2</v>
      </c>
      <c r="H12" s="6">
        <f>(ExitPrices[[#This Row],[Capacity Values - 10% Increase]]-ExitPrices[[#This Row],[Base Model]:[Base Model]])/ExitPrices[[#This Row],[Base Model]:[Base Model]]</f>
        <v>-4.225352112676041E-2</v>
      </c>
      <c r="I12" s="6">
        <f>(ExitPrices[[#This Row],[Capacity Values - 10% Decrease]]-ExitPrices[[#This Row],[Base Model]:[Base Model]])/ExitPrices[[#This Row],[Base Model]:[Base Model]]</f>
        <v>4.5070422535211388E-2</v>
      </c>
      <c r="J12" s="6">
        <f>(ExitPrices[[#This Row],[Merit Order - Prorated / Supply and Demand - 10% Increase]]-ExitPrices[[#This Row],[Base Model]:[Base Model]])/ExitPrices[[#This Row],[Base Model]:[Base Model]]</f>
        <v>-4.7887323943661977E-2</v>
      </c>
      <c r="K12" s="6">
        <f>(ExitPrices[[#This Row],[Merit Order - Prorated / Supply and Demand - 10% Decrease]]-ExitPrices[[#This Row],[Base Model]:[Base Model]])/ExitPrices[[#This Row],[Base Model]:[Base Model]]</f>
        <v>-4.7887323943661977E-2</v>
      </c>
      <c r="L12" s="6">
        <f>(ExitPrices[[#This Row],[Supply and Demand / Revenue / Capacity Values - 10% Increase]]-ExitPrices[[#This Row],[Base Model]:[Base Model]])/ExitPrices[[#This Row],[Base Model]:[Base Model]]</f>
        <v>-0.25352112676056332</v>
      </c>
      <c r="M12" s="6">
        <f>(ExitPrices[[#This Row],[Supply and Demand / Revenue / Capacity Values - 10% Decrease]]-ExitPrices[[#This Row],[Base Model]:[Base Model]])/ExitPrices[[#This Row],[Base Model]:[Base Model]]</f>
        <v>-2.8169014084506873E-2</v>
      </c>
    </row>
    <row r="13" spans="1:13" x14ac:dyDescent="0.2">
      <c r="A13" t="s">
        <v>24</v>
      </c>
      <c r="B13" s="6">
        <v>0</v>
      </c>
      <c r="C13" s="6">
        <f>(ExitPrices[[#This Row],[Merit Order - Prorated]]-ExitPrices[[#This Row],[Base Model]:[Base Model]])/ExitPrices[[#This Row],[Base Model]:[Base Model]]</f>
        <v>0</v>
      </c>
      <c r="D13" s="6">
        <f>(ExitPrices[[#This Row],[Supply and Demand - 10% Increase]]-ExitPrices[[#This Row],[Base Model]:[Base Model]])/ExitPrices[[#This Row],[Base Model]:[Base Model]]</f>
        <v>0</v>
      </c>
      <c r="E13" s="6">
        <f>(ExitPrices[[#This Row],[Supply and Demand - 10% Decrease]]-ExitPrices[[#This Row],[Base Model]:[Base Model]])/ExitPrices[[#This Row],[Base Model]:[Base Model]]</f>
        <v>0</v>
      </c>
      <c r="F13" s="6">
        <f>(ExitPrices[[#This Row],[Revenues - 10% Increase]]-ExitPrices[[#This Row],[Base Model]:[Base Model]])/ExitPrices[[#This Row],[Base Model]:[Base Model]]</f>
        <v>0</v>
      </c>
      <c r="G13" s="6">
        <f>(ExitPrices[[#This Row],[Revenues - 10% Decrease]]-ExitPrices[[#This Row],[Base Model]:[Base Model]])/ExitPrices[[#This Row],[Base Model]:[Base Model]]</f>
        <v>0</v>
      </c>
      <c r="H13" s="6">
        <f>(ExitPrices[[#This Row],[Capacity Values - 10% Increase]]-ExitPrices[[#This Row],[Base Model]:[Base Model]])/ExitPrices[[#This Row],[Base Model]:[Base Model]]</f>
        <v>0</v>
      </c>
      <c r="I13" s="6">
        <f>(ExitPrices[[#This Row],[Capacity Values - 10% Decrease]]-ExitPrices[[#This Row],[Base Model]:[Base Model]])/ExitPrices[[#This Row],[Base Model]:[Base Model]]</f>
        <v>0</v>
      </c>
      <c r="J13" s="6">
        <f>(ExitPrices[[#This Row],[Merit Order - Prorated / Supply and Demand - 10% Increase]]-ExitPrices[[#This Row],[Base Model]:[Base Model]])/ExitPrices[[#This Row],[Base Model]:[Base Model]]</f>
        <v>0</v>
      </c>
      <c r="K13" s="6">
        <f>(ExitPrices[[#This Row],[Merit Order - Prorated / Supply and Demand - 10% Decrease]]-ExitPrices[[#This Row],[Base Model]:[Base Model]])/ExitPrices[[#This Row],[Base Model]:[Base Model]]</f>
        <v>0</v>
      </c>
      <c r="L13" s="6">
        <f>(ExitPrices[[#This Row],[Supply and Demand / Revenue / Capacity Values - 10% Increase]]-ExitPrices[[#This Row],[Base Model]:[Base Model]])/ExitPrices[[#This Row],[Base Model]:[Base Model]]</f>
        <v>0</v>
      </c>
      <c r="M13" s="6">
        <f>(ExitPrices[[#This Row],[Supply and Demand / Revenue / Capacity Values - 10% Decrease]]-ExitPrices[[#This Row],[Base Model]:[Base Model]])/ExitPrices[[#This Row],[Base Model]:[Base Model]]</f>
        <v>0</v>
      </c>
    </row>
    <row r="14" spans="1:13" x14ac:dyDescent="0.2">
      <c r="A14" t="s">
        <v>25</v>
      </c>
      <c r="B14" s="6">
        <v>0</v>
      </c>
      <c r="C14" s="6">
        <f>(ExitPrices[[#This Row],[Merit Order - Prorated]]-ExitPrices[[#This Row],[Base Model]:[Base Model]])/ExitPrices[[#This Row],[Base Model]:[Base Model]]</f>
        <v>0</v>
      </c>
      <c r="D14" s="6">
        <f>(ExitPrices[[#This Row],[Supply and Demand - 10% Increase]]-ExitPrices[[#This Row],[Base Model]:[Base Model]])/ExitPrices[[#This Row],[Base Model]:[Base Model]]</f>
        <v>0</v>
      </c>
      <c r="E14" s="6">
        <f>(ExitPrices[[#This Row],[Supply and Demand - 10% Decrease]]-ExitPrices[[#This Row],[Base Model]:[Base Model]])/ExitPrices[[#This Row],[Base Model]:[Base Model]]</f>
        <v>0</v>
      </c>
      <c r="F14" s="6">
        <f>(ExitPrices[[#This Row],[Revenues - 10% Increase]]-ExitPrices[[#This Row],[Base Model]:[Base Model]])/ExitPrices[[#This Row],[Base Model]:[Base Model]]</f>
        <v>0</v>
      </c>
      <c r="G14" s="6">
        <f>(ExitPrices[[#This Row],[Revenues - 10% Decrease]]-ExitPrices[[#This Row],[Base Model]:[Base Model]])/ExitPrices[[#This Row],[Base Model]:[Base Model]]</f>
        <v>0</v>
      </c>
      <c r="H14" s="6">
        <f>(ExitPrices[[#This Row],[Capacity Values - 10% Increase]]-ExitPrices[[#This Row],[Base Model]:[Base Model]])/ExitPrices[[#This Row],[Base Model]:[Base Model]]</f>
        <v>0</v>
      </c>
      <c r="I14" s="6">
        <f>(ExitPrices[[#This Row],[Capacity Values - 10% Decrease]]-ExitPrices[[#This Row],[Base Model]:[Base Model]])/ExitPrices[[#This Row],[Base Model]:[Base Model]]</f>
        <v>0</v>
      </c>
      <c r="J14" s="6">
        <f>(ExitPrices[[#This Row],[Merit Order - Prorated / Supply and Demand - 10% Increase]]-ExitPrices[[#This Row],[Base Model]:[Base Model]])/ExitPrices[[#This Row],[Base Model]:[Base Model]]</f>
        <v>0</v>
      </c>
      <c r="K14" s="6">
        <f>(ExitPrices[[#This Row],[Merit Order - Prorated / Supply and Demand - 10% Decrease]]-ExitPrices[[#This Row],[Base Model]:[Base Model]])/ExitPrices[[#This Row],[Base Model]:[Base Model]]</f>
        <v>0</v>
      </c>
      <c r="L14" s="6">
        <f>(ExitPrices[[#This Row],[Supply and Demand / Revenue / Capacity Values - 10% Increase]]-ExitPrices[[#This Row],[Base Model]:[Base Model]])/ExitPrices[[#This Row],[Base Model]:[Base Model]]</f>
        <v>0</v>
      </c>
      <c r="M14" s="6">
        <f>(ExitPrices[[#This Row],[Supply and Demand / Revenue / Capacity Values - 10% Decrease]]-ExitPrices[[#This Row],[Base Model]:[Base Model]])/ExitPrices[[#This Row],[Base Model]:[Base Model]]</f>
        <v>0</v>
      </c>
    </row>
    <row r="15" spans="1:13" x14ac:dyDescent="0.2">
      <c r="A15" t="s">
        <v>26</v>
      </c>
      <c r="B15" s="6">
        <v>0</v>
      </c>
      <c r="C15" s="6">
        <f>(ExitPrices[[#This Row],[Merit Order - Prorated]]-ExitPrices[[#This Row],[Base Model]:[Base Model]])/ExitPrices[[#This Row],[Base Model]:[Base Model]]</f>
        <v>0</v>
      </c>
      <c r="D15" s="6">
        <f>(ExitPrices[[#This Row],[Supply and Demand - 10% Increase]]-ExitPrices[[#This Row],[Base Model]:[Base Model]])/ExitPrices[[#This Row],[Base Model]:[Base Model]]</f>
        <v>0</v>
      </c>
      <c r="E15" s="6">
        <f>(ExitPrices[[#This Row],[Supply and Demand - 10% Decrease]]-ExitPrices[[#This Row],[Base Model]:[Base Model]])/ExitPrices[[#This Row],[Base Model]:[Base Model]]</f>
        <v>0</v>
      </c>
      <c r="F15" s="6">
        <f>(ExitPrices[[#This Row],[Revenues - 10% Increase]]-ExitPrices[[#This Row],[Base Model]:[Base Model]])/ExitPrices[[#This Row],[Base Model]:[Base Model]]</f>
        <v>0</v>
      </c>
      <c r="G15" s="6">
        <f>(ExitPrices[[#This Row],[Revenues - 10% Decrease]]-ExitPrices[[#This Row],[Base Model]:[Base Model]])/ExitPrices[[#This Row],[Base Model]:[Base Model]]</f>
        <v>0</v>
      </c>
      <c r="H15" s="6">
        <f>(ExitPrices[[#This Row],[Capacity Values - 10% Increase]]-ExitPrices[[#This Row],[Base Model]:[Base Model]])/ExitPrices[[#This Row],[Base Model]:[Base Model]]</f>
        <v>0</v>
      </c>
      <c r="I15" s="6">
        <f>(ExitPrices[[#This Row],[Capacity Values - 10% Decrease]]-ExitPrices[[#This Row],[Base Model]:[Base Model]])/ExitPrices[[#This Row],[Base Model]:[Base Model]]</f>
        <v>0</v>
      </c>
      <c r="J15" s="6">
        <f>(ExitPrices[[#This Row],[Merit Order - Prorated / Supply and Demand - 10% Increase]]-ExitPrices[[#This Row],[Base Model]:[Base Model]])/ExitPrices[[#This Row],[Base Model]:[Base Model]]</f>
        <v>0</v>
      </c>
      <c r="K15" s="6">
        <f>(ExitPrices[[#This Row],[Merit Order - Prorated / Supply and Demand - 10% Decrease]]-ExitPrices[[#This Row],[Base Model]:[Base Model]])/ExitPrices[[#This Row],[Base Model]:[Base Model]]</f>
        <v>0</v>
      </c>
      <c r="L15" s="6">
        <f>(ExitPrices[[#This Row],[Supply and Demand / Revenue / Capacity Values - 10% Increase]]-ExitPrices[[#This Row],[Base Model]:[Base Model]])/ExitPrices[[#This Row],[Base Model]:[Base Model]]</f>
        <v>0</v>
      </c>
      <c r="M15" s="6">
        <f>(ExitPrices[[#This Row],[Supply and Demand / Revenue / Capacity Values - 10% Decrease]]-ExitPrices[[#This Row],[Base Model]:[Base Model]])/ExitPrices[[#This Row],[Base Model]:[Base Model]]</f>
        <v>0</v>
      </c>
    </row>
    <row r="16" spans="1:13" x14ac:dyDescent="0.2">
      <c r="A16" t="s">
        <v>27</v>
      </c>
      <c r="B16" s="6">
        <v>0</v>
      </c>
      <c r="C16" s="6">
        <f>(ExitPrices[[#This Row],[Merit Order - Prorated]]-ExitPrices[[#This Row],[Base Model]:[Base Model]])/ExitPrices[[#This Row],[Base Model]:[Base Model]]</f>
        <v>0</v>
      </c>
      <c r="D16" s="6">
        <f>(ExitPrices[[#This Row],[Supply and Demand - 10% Increase]]-ExitPrices[[#This Row],[Base Model]:[Base Model]])/ExitPrices[[#This Row],[Base Model]:[Base Model]]</f>
        <v>0</v>
      </c>
      <c r="E16" s="6">
        <f>(ExitPrices[[#This Row],[Supply and Demand - 10% Decrease]]-ExitPrices[[#This Row],[Base Model]:[Base Model]])/ExitPrices[[#This Row],[Base Model]:[Base Model]]</f>
        <v>0</v>
      </c>
      <c r="F16" s="6">
        <f>(ExitPrices[[#This Row],[Revenues - 10% Increase]]-ExitPrices[[#This Row],[Base Model]:[Base Model]])/ExitPrices[[#This Row],[Base Model]:[Base Model]]</f>
        <v>0</v>
      </c>
      <c r="G16" s="6">
        <f>(ExitPrices[[#This Row],[Revenues - 10% Decrease]]-ExitPrices[[#This Row],[Base Model]:[Base Model]])/ExitPrices[[#This Row],[Base Model]:[Base Model]]</f>
        <v>0</v>
      </c>
      <c r="H16" s="6">
        <f>(ExitPrices[[#This Row],[Capacity Values - 10% Increase]]-ExitPrices[[#This Row],[Base Model]:[Base Model]])/ExitPrices[[#This Row],[Base Model]:[Base Model]]</f>
        <v>0</v>
      </c>
      <c r="I16" s="6">
        <f>(ExitPrices[[#This Row],[Capacity Values - 10% Decrease]]-ExitPrices[[#This Row],[Base Model]:[Base Model]])/ExitPrices[[#This Row],[Base Model]:[Base Model]]</f>
        <v>0</v>
      </c>
      <c r="J16" s="6">
        <f>(ExitPrices[[#This Row],[Merit Order - Prorated / Supply and Demand - 10% Increase]]-ExitPrices[[#This Row],[Base Model]:[Base Model]])/ExitPrices[[#This Row],[Base Model]:[Base Model]]</f>
        <v>0</v>
      </c>
      <c r="K16" s="6">
        <f>(ExitPrices[[#This Row],[Merit Order - Prorated / Supply and Demand - 10% Decrease]]-ExitPrices[[#This Row],[Base Model]:[Base Model]])/ExitPrices[[#This Row],[Base Model]:[Base Model]]</f>
        <v>0</v>
      </c>
      <c r="L16" s="6">
        <f>(ExitPrices[[#This Row],[Supply and Demand / Revenue / Capacity Values - 10% Increase]]-ExitPrices[[#This Row],[Base Model]:[Base Model]])/ExitPrices[[#This Row],[Base Model]:[Base Model]]</f>
        <v>0</v>
      </c>
      <c r="M16" s="6">
        <f>(ExitPrices[[#This Row],[Supply and Demand / Revenue / Capacity Values - 10% Decrease]]-ExitPrices[[#This Row],[Base Model]:[Base Model]])/ExitPrices[[#This Row],[Base Model]:[Base Model]]</f>
        <v>0</v>
      </c>
    </row>
    <row r="17" spans="1:13" x14ac:dyDescent="0.2">
      <c r="A17" t="s">
        <v>28</v>
      </c>
      <c r="B17" s="6">
        <v>0</v>
      </c>
      <c r="C17" s="6">
        <f>(ExitPrices[[#This Row],[Merit Order - Prorated]]-ExitPrices[[#This Row],[Base Model]:[Base Model]])/ExitPrices[[#This Row],[Base Model]:[Base Model]]</f>
        <v>-0.24999999999999992</v>
      </c>
      <c r="D17" s="6">
        <f>(ExitPrices[[#This Row],[Supply and Demand - 10% Increase]]-ExitPrices[[#This Row],[Base Model]:[Base Model]])/ExitPrices[[#This Row],[Base Model]:[Base Model]]</f>
        <v>-0.98529411764705876</v>
      </c>
      <c r="E17" s="6">
        <f>(ExitPrices[[#This Row],[Supply and Demand - 10% Decrease]]-ExitPrices[[#This Row],[Base Model]:[Base Model]])/ExitPrices[[#This Row],[Base Model]:[Base Model]]</f>
        <v>2.2205882352941178</v>
      </c>
      <c r="F17" s="6">
        <f>(ExitPrices[[#This Row],[Revenues - 10% Increase]]-ExitPrices[[#This Row],[Base Model]:[Base Model]])/ExitPrices[[#This Row],[Base Model]:[Base Model]]</f>
        <v>0.20588235294117663</v>
      </c>
      <c r="G17" s="6">
        <f>(ExitPrices[[#This Row],[Revenues - 10% Decrease]]-ExitPrices[[#This Row],[Base Model]:[Base Model]])/ExitPrices[[#This Row],[Base Model]:[Base Model]]</f>
        <v>-0.24999999999999992</v>
      </c>
      <c r="H17" s="6">
        <f>(ExitPrices[[#This Row],[Capacity Values - 10% Increase]]-ExitPrices[[#This Row],[Base Model]:[Base Model]])/ExitPrices[[#This Row],[Base Model]:[Base Model]]</f>
        <v>-0.22058823529411761</v>
      </c>
      <c r="I17" s="6">
        <f>(ExitPrices[[#This Row],[Capacity Values - 10% Decrease]]-ExitPrices[[#This Row],[Base Model]:[Base Model]])/ExitPrices[[#This Row],[Base Model]:[Base Model]]</f>
        <v>0.23529411764705882</v>
      </c>
      <c r="J17" s="6">
        <f>(ExitPrices[[#This Row],[Merit Order - Prorated / Supply and Demand - 10% Increase]]-ExitPrices[[#This Row],[Base Model]:[Base Model]])/ExitPrices[[#This Row],[Base Model]:[Base Model]]</f>
        <v>-0.24999999999999992</v>
      </c>
      <c r="K17" s="6">
        <f>(ExitPrices[[#This Row],[Merit Order - Prorated / Supply and Demand - 10% Decrease]]-ExitPrices[[#This Row],[Base Model]:[Base Model]])/ExitPrices[[#This Row],[Base Model]:[Base Model]]</f>
        <v>-0.24999999999999992</v>
      </c>
      <c r="L17" s="6">
        <f>(ExitPrices[[#This Row],[Supply and Demand / Revenue / Capacity Values - 10% Increase]]-ExitPrices[[#This Row],[Base Model]:[Base Model]])/ExitPrices[[#This Row],[Base Model]:[Base Model]]</f>
        <v>-0.98529411764705876</v>
      </c>
      <c r="M17" s="6">
        <f>(ExitPrices[[#This Row],[Supply and Demand / Revenue / Capacity Values - 10% Decrease]]-ExitPrices[[#This Row],[Base Model]:[Base Model]])/ExitPrices[[#This Row],[Base Model]:[Base Model]]</f>
        <v>2.2205882352941178</v>
      </c>
    </row>
    <row r="18" spans="1:13" x14ac:dyDescent="0.2">
      <c r="A18" t="s">
        <v>29</v>
      </c>
      <c r="B18" s="6">
        <v>0</v>
      </c>
      <c r="C18" s="6">
        <f>(ExitPrices[[#This Row],[Merit Order - Prorated]]-ExitPrices[[#This Row],[Base Model]:[Base Model]])/ExitPrices[[#This Row],[Base Model]:[Base Model]]</f>
        <v>1.8064516129032255</v>
      </c>
      <c r="D18" s="6">
        <f>(ExitPrices[[#This Row],[Supply and Demand - 10% Increase]]-ExitPrices[[#This Row],[Base Model]:[Base Model]])/ExitPrices[[#This Row],[Base Model]:[Base Model]]</f>
        <v>0.87096774193548376</v>
      </c>
      <c r="E18" s="6">
        <f>(ExitPrices[[#This Row],[Supply and Demand - 10% Decrease]]-ExitPrices[[#This Row],[Base Model]:[Base Model]])/ExitPrices[[#This Row],[Base Model]:[Base Model]]</f>
        <v>-0.32258064516129031</v>
      </c>
      <c r="F18" s="6">
        <f>(ExitPrices[[#This Row],[Revenues - 10% Increase]]-ExitPrices[[#This Row],[Base Model]:[Base Model]])/ExitPrices[[#This Row],[Base Model]:[Base Model]]</f>
        <v>0.45161290322580638</v>
      </c>
      <c r="G18" s="6">
        <f>(ExitPrices[[#This Row],[Revenues - 10% Decrease]]-ExitPrices[[#This Row],[Base Model]:[Base Model]])/ExitPrices[[#This Row],[Base Model]:[Base Model]]</f>
        <v>-0.5161290322580645</v>
      </c>
      <c r="H18" s="6">
        <f>(ExitPrices[[#This Row],[Capacity Values - 10% Increase]]-ExitPrices[[#This Row],[Base Model]:[Base Model]])/ExitPrices[[#This Row],[Base Model]:[Base Model]]</f>
        <v>-0.48387096774193544</v>
      </c>
      <c r="I18" s="6">
        <f>(ExitPrices[[#This Row],[Capacity Values - 10% Decrease]]-ExitPrices[[#This Row],[Base Model]:[Base Model]])/ExitPrices[[#This Row],[Base Model]:[Base Model]]</f>
        <v>0.51612903225806461</v>
      </c>
      <c r="J18" s="6">
        <f>(ExitPrices[[#This Row],[Merit Order - Prorated / Supply and Demand - 10% Increase]]-ExitPrices[[#This Row],[Base Model]:[Base Model]])/ExitPrices[[#This Row],[Base Model]:[Base Model]]</f>
        <v>1.8064516129032255</v>
      </c>
      <c r="K18" s="6">
        <f>(ExitPrices[[#This Row],[Merit Order - Prorated / Supply and Demand - 10% Decrease]]-ExitPrices[[#This Row],[Base Model]:[Base Model]])/ExitPrices[[#This Row],[Base Model]:[Base Model]]</f>
        <v>1.8064516129032255</v>
      </c>
      <c r="L18" s="6">
        <f>(ExitPrices[[#This Row],[Supply and Demand / Revenue / Capacity Values - 10% Increase]]-ExitPrices[[#This Row],[Base Model]:[Base Model]])/ExitPrices[[#This Row],[Base Model]:[Base Model]]</f>
        <v>0.87096774193548376</v>
      </c>
      <c r="M18" s="6">
        <f>(ExitPrices[[#This Row],[Supply and Demand / Revenue / Capacity Values - 10% Decrease]]-ExitPrices[[#This Row],[Base Model]:[Base Model]])/ExitPrices[[#This Row],[Base Model]:[Base Model]]</f>
        <v>-0.32258064516129031</v>
      </c>
    </row>
    <row r="19" spans="1:13" x14ac:dyDescent="0.2">
      <c r="A19" t="s">
        <v>30</v>
      </c>
      <c r="B19" s="6">
        <v>0</v>
      </c>
      <c r="C19" s="6">
        <f>(ExitPrices[[#This Row],[Merit Order - Prorated]]-ExitPrices[[#This Row],[Base Model]:[Base Model]])/ExitPrices[[#This Row],[Base Model]:[Base Model]]</f>
        <v>0</v>
      </c>
      <c r="D19" s="6">
        <f>(ExitPrices[[#This Row],[Supply and Demand - 10% Increase]]-ExitPrices[[#This Row],[Base Model]:[Base Model]])/ExitPrices[[#This Row],[Base Model]:[Base Model]]</f>
        <v>0</v>
      </c>
      <c r="E19" s="6">
        <f>(ExitPrices[[#This Row],[Supply and Demand - 10% Decrease]]-ExitPrices[[#This Row],[Base Model]:[Base Model]])/ExitPrices[[#This Row],[Base Model]:[Base Model]]</f>
        <v>0</v>
      </c>
      <c r="F19" s="6">
        <f>(ExitPrices[[#This Row],[Revenues - 10% Increase]]-ExitPrices[[#This Row],[Base Model]:[Base Model]])/ExitPrices[[#This Row],[Base Model]:[Base Model]]</f>
        <v>0</v>
      </c>
      <c r="G19" s="6">
        <f>(ExitPrices[[#This Row],[Revenues - 10% Decrease]]-ExitPrices[[#This Row],[Base Model]:[Base Model]])/ExitPrices[[#This Row],[Base Model]:[Base Model]]</f>
        <v>0</v>
      </c>
      <c r="H19" s="6">
        <f>(ExitPrices[[#This Row],[Capacity Values - 10% Increase]]-ExitPrices[[#This Row],[Base Model]:[Base Model]])/ExitPrices[[#This Row],[Base Model]:[Base Model]]</f>
        <v>0</v>
      </c>
      <c r="I19" s="6">
        <f>(ExitPrices[[#This Row],[Capacity Values - 10% Decrease]]-ExitPrices[[#This Row],[Base Model]:[Base Model]])/ExitPrices[[#This Row],[Base Model]:[Base Model]]</f>
        <v>0</v>
      </c>
      <c r="J19" s="6">
        <f>(ExitPrices[[#This Row],[Merit Order - Prorated / Supply and Demand - 10% Increase]]-ExitPrices[[#This Row],[Base Model]:[Base Model]])/ExitPrices[[#This Row],[Base Model]:[Base Model]]</f>
        <v>0</v>
      </c>
      <c r="K19" s="6">
        <f>(ExitPrices[[#This Row],[Merit Order - Prorated / Supply and Demand - 10% Decrease]]-ExitPrices[[#This Row],[Base Model]:[Base Model]])/ExitPrices[[#This Row],[Base Model]:[Base Model]]</f>
        <v>0</v>
      </c>
      <c r="L19" s="6">
        <f>(ExitPrices[[#This Row],[Supply and Demand / Revenue / Capacity Values - 10% Increase]]-ExitPrices[[#This Row],[Base Model]:[Base Model]])/ExitPrices[[#This Row],[Base Model]:[Base Model]]</f>
        <v>0</v>
      </c>
      <c r="M19" s="6">
        <f>(ExitPrices[[#This Row],[Supply and Demand / Revenue / Capacity Values - 10% Decrease]]-ExitPrices[[#This Row],[Base Model]:[Base Model]])/ExitPrices[[#This Row],[Base Model]:[Base Model]]</f>
        <v>0</v>
      </c>
    </row>
    <row r="20" spans="1:13" x14ac:dyDescent="0.2">
      <c r="A20" t="s">
        <v>31</v>
      </c>
      <c r="B20" s="6">
        <v>0</v>
      </c>
      <c r="C20" s="6">
        <f>(ExitPrices[[#This Row],[Merit Order - Prorated]]-ExitPrices[[#This Row],[Base Model]:[Base Model]])/ExitPrices[[#This Row],[Base Model]:[Base Model]]</f>
        <v>9.5999999999999974E-2</v>
      </c>
      <c r="D20" s="6">
        <f>(ExitPrices[[#This Row],[Supply and Demand - 10% Increase]]-ExitPrices[[#This Row],[Base Model]:[Base Model]])/ExitPrices[[#This Row],[Base Model]:[Base Model]]</f>
        <v>-0.16800000000000009</v>
      </c>
      <c r="E20" s="6">
        <f>(ExitPrices[[#This Row],[Supply and Demand - 10% Decrease]]-ExitPrices[[#This Row],[Base Model]:[Base Model]])/ExitPrices[[#This Row],[Base Model]:[Base Model]]</f>
        <v>-8.0000000000000071E-2</v>
      </c>
      <c r="F20" s="6">
        <f>(ExitPrices[[#This Row],[Revenues - 10% Increase]]-ExitPrices[[#This Row],[Base Model]:[Base Model]])/ExitPrices[[#This Row],[Base Model]:[Base Model]]</f>
        <v>0.11999999999999997</v>
      </c>
      <c r="G20" s="6">
        <f>(ExitPrices[[#This Row],[Revenues - 10% Decrease]]-ExitPrices[[#This Row],[Base Model]:[Base Model]])/ExitPrices[[#This Row],[Base Model]:[Base Model]]</f>
        <v>-0.12800000000000006</v>
      </c>
      <c r="H20" s="6">
        <f>(ExitPrices[[#This Row],[Capacity Values - 10% Increase]]-ExitPrices[[#This Row],[Base Model]:[Base Model]])/ExitPrices[[#This Row],[Base Model]:[Base Model]]</f>
        <v>-0.11200000000000002</v>
      </c>
      <c r="I20" s="6">
        <f>(ExitPrices[[#This Row],[Capacity Values - 10% Decrease]]-ExitPrices[[#This Row],[Base Model]:[Base Model]])/ExitPrices[[#This Row],[Base Model]:[Base Model]]</f>
        <v>0.12799999999999992</v>
      </c>
      <c r="J20" s="6">
        <f>(ExitPrices[[#This Row],[Merit Order - Prorated / Supply and Demand - 10% Increase]]-ExitPrices[[#This Row],[Base Model]:[Base Model]])/ExitPrices[[#This Row],[Base Model]:[Base Model]]</f>
        <v>9.5999999999999974E-2</v>
      </c>
      <c r="K20" s="6">
        <f>(ExitPrices[[#This Row],[Merit Order - Prorated / Supply and Demand - 10% Decrease]]-ExitPrices[[#This Row],[Base Model]:[Base Model]])/ExitPrices[[#This Row],[Base Model]:[Base Model]]</f>
        <v>9.5999999999999974E-2</v>
      </c>
      <c r="L20" s="6">
        <f>(ExitPrices[[#This Row],[Supply and Demand / Revenue / Capacity Values - 10% Increase]]-ExitPrices[[#This Row],[Base Model]:[Base Model]])/ExitPrices[[#This Row],[Base Model]:[Base Model]]</f>
        <v>-0.16800000000000009</v>
      </c>
      <c r="M20" s="6">
        <f>(ExitPrices[[#This Row],[Supply and Demand / Revenue / Capacity Values - 10% Decrease]]-ExitPrices[[#This Row],[Base Model]:[Base Model]])/ExitPrices[[#This Row],[Base Model]:[Base Model]]</f>
        <v>-8.0000000000000071E-2</v>
      </c>
    </row>
    <row r="21" spans="1:13" x14ac:dyDescent="0.2">
      <c r="A21" t="s">
        <v>32</v>
      </c>
      <c r="B21" s="6">
        <v>0</v>
      </c>
      <c r="C21" s="6">
        <f>(ExitPrices[[#This Row],[Merit Order - Prorated]]-ExitPrices[[#This Row],[Base Model]:[Base Model]])/ExitPrices[[#This Row],[Base Model]:[Base Model]]</f>
        <v>0.14457831325301201</v>
      </c>
      <c r="D21" s="6">
        <f>(ExitPrices[[#This Row],[Supply and Demand - 10% Increase]]-ExitPrices[[#This Row],[Base Model]:[Base Model]])/ExitPrices[[#This Row],[Base Model]:[Base Model]]</f>
        <v>0.20481927710843376</v>
      </c>
      <c r="E21" s="6">
        <f>(ExitPrices[[#This Row],[Supply and Demand - 10% Decrease]]-ExitPrices[[#This Row],[Base Model]:[Base Model]])/ExitPrices[[#This Row],[Base Model]:[Base Model]]</f>
        <v>-0.26506024096385539</v>
      </c>
      <c r="F21" s="6">
        <f>(ExitPrices[[#This Row],[Revenues - 10% Increase]]-ExitPrices[[#This Row],[Base Model]:[Base Model]])/ExitPrices[[#This Row],[Base Model]:[Base Model]]</f>
        <v>0.16867469879518074</v>
      </c>
      <c r="G21" s="6">
        <f>(ExitPrices[[#This Row],[Revenues - 10% Decrease]]-ExitPrices[[#This Row],[Base Model]:[Base Model]])/ExitPrices[[#This Row],[Base Model]:[Base Model]]</f>
        <v>-0.19277108433734938</v>
      </c>
      <c r="H21" s="6">
        <f>(ExitPrices[[#This Row],[Capacity Values - 10% Increase]]-ExitPrices[[#This Row],[Base Model]:[Base Model]])/ExitPrices[[#This Row],[Base Model]:[Base Model]]</f>
        <v>-0.18072289156626511</v>
      </c>
      <c r="I21" s="6">
        <f>(ExitPrices[[#This Row],[Capacity Values - 10% Decrease]]-ExitPrices[[#This Row],[Base Model]:[Base Model]])/ExitPrices[[#This Row],[Base Model]:[Base Model]]</f>
        <v>0.19277108433734949</v>
      </c>
      <c r="J21" s="6">
        <f>(ExitPrices[[#This Row],[Merit Order - Prorated / Supply and Demand - 10% Increase]]-ExitPrices[[#This Row],[Base Model]:[Base Model]])/ExitPrices[[#This Row],[Base Model]:[Base Model]]</f>
        <v>0.14457831325301201</v>
      </c>
      <c r="K21" s="6">
        <f>(ExitPrices[[#This Row],[Merit Order - Prorated / Supply and Demand - 10% Decrease]]-ExitPrices[[#This Row],[Base Model]:[Base Model]])/ExitPrices[[#This Row],[Base Model]:[Base Model]]</f>
        <v>0.14457831325301201</v>
      </c>
      <c r="L21" s="6">
        <f>(ExitPrices[[#This Row],[Supply and Demand / Revenue / Capacity Values - 10% Increase]]-ExitPrices[[#This Row],[Base Model]:[Base Model]])/ExitPrices[[#This Row],[Base Model]:[Base Model]]</f>
        <v>0.20481927710843376</v>
      </c>
      <c r="M21" s="6">
        <f>(ExitPrices[[#This Row],[Supply and Demand / Revenue / Capacity Values - 10% Decrease]]-ExitPrices[[#This Row],[Base Model]:[Base Model]])/ExitPrices[[#This Row],[Base Model]:[Base Model]]</f>
        <v>-0.26506024096385539</v>
      </c>
    </row>
    <row r="22" spans="1:13" x14ac:dyDescent="0.2">
      <c r="A22" t="s">
        <v>33</v>
      </c>
      <c r="B22" s="6">
        <v>0</v>
      </c>
      <c r="C22" s="6">
        <f>(ExitPrices[[#This Row],[Merit Order - Prorated]]-ExitPrices[[#This Row],[Base Model]:[Base Model]])/ExitPrices[[#This Row],[Base Model]:[Base Model]]</f>
        <v>0.14457831325301201</v>
      </c>
      <c r="D22" s="6">
        <f>(ExitPrices[[#This Row],[Supply and Demand - 10% Increase]]-ExitPrices[[#This Row],[Base Model]:[Base Model]])/ExitPrices[[#This Row],[Base Model]:[Base Model]]</f>
        <v>0.20481927710843376</v>
      </c>
      <c r="E22" s="6">
        <f>(ExitPrices[[#This Row],[Supply and Demand - 10% Decrease]]-ExitPrices[[#This Row],[Base Model]:[Base Model]])/ExitPrices[[#This Row],[Base Model]:[Base Model]]</f>
        <v>-0.26506024096385539</v>
      </c>
      <c r="F22" s="6">
        <f>(ExitPrices[[#This Row],[Revenues - 10% Increase]]-ExitPrices[[#This Row],[Base Model]:[Base Model]])/ExitPrices[[#This Row],[Base Model]:[Base Model]]</f>
        <v>0.16867469879518074</v>
      </c>
      <c r="G22" s="6">
        <f>(ExitPrices[[#This Row],[Revenues - 10% Decrease]]-ExitPrices[[#This Row],[Base Model]:[Base Model]])/ExitPrices[[#This Row],[Base Model]:[Base Model]]</f>
        <v>-0.19277108433734938</v>
      </c>
      <c r="H22" s="6">
        <f>(ExitPrices[[#This Row],[Capacity Values - 10% Increase]]-ExitPrices[[#This Row],[Base Model]:[Base Model]])/ExitPrices[[#This Row],[Base Model]:[Base Model]]</f>
        <v>-0.18072289156626511</v>
      </c>
      <c r="I22" s="6">
        <f>(ExitPrices[[#This Row],[Capacity Values - 10% Decrease]]-ExitPrices[[#This Row],[Base Model]:[Base Model]])/ExitPrices[[#This Row],[Base Model]:[Base Model]]</f>
        <v>0.19277108433734949</v>
      </c>
      <c r="J22" s="6">
        <f>(ExitPrices[[#This Row],[Merit Order - Prorated / Supply and Demand - 10% Increase]]-ExitPrices[[#This Row],[Base Model]:[Base Model]])/ExitPrices[[#This Row],[Base Model]:[Base Model]]</f>
        <v>0.14457831325301201</v>
      </c>
      <c r="K22" s="6">
        <f>(ExitPrices[[#This Row],[Merit Order - Prorated / Supply and Demand - 10% Decrease]]-ExitPrices[[#This Row],[Base Model]:[Base Model]])/ExitPrices[[#This Row],[Base Model]:[Base Model]]</f>
        <v>0.14457831325301201</v>
      </c>
      <c r="L22" s="6">
        <f>(ExitPrices[[#This Row],[Supply and Demand / Revenue / Capacity Values - 10% Increase]]-ExitPrices[[#This Row],[Base Model]:[Base Model]])/ExitPrices[[#This Row],[Base Model]:[Base Model]]</f>
        <v>0.20481927710843376</v>
      </c>
      <c r="M22" s="6">
        <f>(ExitPrices[[#This Row],[Supply and Demand / Revenue / Capacity Values - 10% Decrease]]-ExitPrices[[#This Row],[Base Model]:[Base Model]])/ExitPrices[[#This Row],[Base Model]:[Base Model]]</f>
        <v>-0.26506024096385539</v>
      </c>
    </row>
    <row r="23" spans="1:13" x14ac:dyDescent="0.2">
      <c r="A23" t="s">
        <v>34</v>
      </c>
      <c r="B23" s="6">
        <v>0</v>
      </c>
      <c r="C23" s="6">
        <f>(ExitPrices[[#This Row],[Merit Order - Prorated]]-ExitPrices[[#This Row],[Base Model]:[Base Model]])/ExitPrices[[#This Row],[Base Model]:[Base Model]]</f>
        <v>0.14457831325301201</v>
      </c>
      <c r="D23" s="6">
        <f>(ExitPrices[[#This Row],[Supply and Demand - 10% Increase]]-ExitPrices[[#This Row],[Base Model]:[Base Model]])/ExitPrices[[#This Row],[Base Model]:[Base Model]]</f>
        <v>0.20481927710843376</v>
      </c>
      <c r="E23" s="6">
        <f>(ExitPrices[[#This Row],[Supply and Demand - 10% Decrease]]-ExitPrices[[#This Row],[Base Model]:[Base Model]])/ExitPrices[[#This Row],[Base Model]:[Base Model]]</f>
        <v>-0.26506024096385539</v>
      </c>
      <c r="F23" s="6">
        <f>(ExitPrices[[#This Row],[Revenues - 10% Increase]]-ExitPrices[[#This Row],[Base Model]:[Base Model]])/ExitPrices[[#This Row],[Base Model]:[Base Model]]</f>
        <v>0.16867469879518074</v>
      </c>
      <c r="G23" s="6">
        <f>(ExitPrices[[#This Row],[Revenues - 10% Decrease]]-ExitPrices[[#This Row],[Base Model]:[Base Model]])/ExitPrices[[#This Row],[Base Model]:[Base Model]]</f>
        <v>-0.19277108433734938</v>
      </c>
      <c r="H23" s="6">
        <f>(ExitPrices[[#This Row],[Capacity Values - 10% Increase]]-ExitPrices[[#This Row],[Base Model]:[Base Model]])/ExitPrices[[#This Row],[Base Model]:[Base Model]]</f>
        <v>-0.18072289156626511</v>
      </c>
      <c r="I23" s="6">
        <f>(ExitPrices[[#This Row],[Capacity Values - 10% Decrease]]-ExitPrices[[#This Row],[Base Model]:[Base Model]])/ExitPrices[[#This Row],[Base Model]:[Base Model]]</f>
        <v>0.19277108433734949</v>
      </c>
      <c r="J23" s="6">
        <f>(ExitPrices[[#This Row],[Merit Order - Prorated / Supply and Demand - 10% Increase]]-ExitPrices[[#This Row],[Base Model]:[Base Model]])/ExitPrices[[#This Row],[Base Model]:[Base Model]]</f>
        <v>0.14457831325301201</v>
      </c>
      <c r="K23" s="6">
        <f>(ExitPrices[[#This Row],[Merit Order - Prorated / Supply and Demand - 10% Decrease]]-ExitPrices[[#This Row],[Base Model]:[Base Model]])/ExitPrices[[#This Row],[Base Model]:[Base Model]]</f>
        <v>0.14457831325301201</v>
      </c>
      <c r="L23" s="6">
        <f>(ExitPrices[[#This Row],[Supply and Demand / Revenue / Capacity Values - 10% Increase]]-ExitPrices[[#This Row],[Base Model]:[Base Model]])/ExitPrices[[#This Row],[Base Model]:[Base Model]]</f>
        <v>0.20481927710843376</v>
      </c>
      <c r="M23" s="6">
        <f>(ExitPrices[[#This Row],[Supply and Demand / Revenue / Capacity Values - 10% Decrease]]-ExitPrices[[#This Row],[Base Model]:[Base Model]])/ExitPrices[[#This Row],[Base Model]:[Base Model]]</f>
        <v>-0.26506024096385539</v>
      </c>
    </row>
    <row r="24" spans="1:13" x14ac:dyDescent="0.2">
      <c r="A24" t="s">
        <v>35</v>
      </c>
      <c r="B24" s="6">
        <v>0</v>
      </c>
      <c r="C24" s="6">
        <f>(ExitPrices[[#This Row],[Merit Order - Prorated]]-ExitPrices[[#This Row],[Base Model]:[Base Model]])/ExitPrices[[#This Row],[Base Model]:[Base Model]]</f>
        <v>0</v>
      </c>
      <c r="D24" s="6">
        <f>(ExitPrices[[#This Row],[Supply and Demand - 10% Increase]]-ExitPrices[[#This Row],[Base Model]:[Base Model]])/ExitPrices[[#This Row],[Base Model]:[Base Model]]</f>
        <v>0</v>
      </c>
      <c r="E24" s="6">
        <f>(ExitPrices[[#This Row],[Supply and Demand - 10% Decrease]]-ExitPrices[[#This Row],[Base Model]:[Base Model]])/ExitPrices[[#This Row],[Base Model]:[Base Model]]</f>
        <v>0</v>
      </c>
      <c r="F24" s="6">
        <f>(ExitPrices[[#This Row],[Revenues - 10% Increase]]-ExitPrices[[#This Row],[Base Model]:[Base Model]])/ExitPrices[[#This Row],[Base Model]:[Base Model]]</f>
        <v>0</v>
      </c>
      <c r="G24" s="6">
        <f>(ExitPrices[[#This Row],[Revenues - 10% Decrease]]-ExitPrices[[#This Row],[Base Model]:[Base Model]])/ExitPrices[[#This Row],[Base Model]:[Base Model]]</f>
        <v>0</v>
      </c>
      <c r="H24" s="6">
        <f>(ExitPrices[[#This Row],[Capacity Values - 10% Increase]]-ExitPrices[[#This Row],[Base Model]:[Base Model]])/ExitPrices[[#This Row],[Base Model]:[Base Model]]</f>
        <v>0</v>
      </c>
      <c r="I24" s="6">
        <f>(ExitPrices[[#This Row],[Capacity Values - 10% Decrease]]-ExitPrices[[#This Row],[Base Model]:[Base Model]])/ExitPrices[[#This Row],[Base Model]:[Base Model]]</f>
        <v>0</v>
      </c>
      <c r="J24" s="6">
        <f>(ExitPrices[[#This Row],[Merit Order - Prorated / Supply and Demand - 10% Increase]]-ExitPrices[[#This Row],[Base Model]:[Base Model]])/ExitPrices[[#This Row],[Base Model]:[Base Model]]</f>
        <v>0</v>
      </c>
      <c r="K24" s="6">
        <f>(ExitPrices[[#This Row],[Merit Order - Prorated / Supply and Demand - 10% Decrease]]-ExitPrices[[#This Row],[Base Model]:[Base Model]])/ExitPrices[[#This Row],[Base Model]:[Base Model]]</f>
        <v>0</v>
      </c>
      <c r="L24" s="6">
        <f>(ExitPrices[[#This Row],[Supply and Demand / Revenue / Capacity Values - 10% Increase]]-ExitPrices[[#This Row],[Base Model]:[Base Model]])/ExitPrices[[#This Row],[Base Model]:[Base Model]]</f>
        <v>0</v>
      </c>
      <c r="M24" s="6">
        <f>(ExitPrices[[#This Row],[Supply and Demand / Revenue / Capacity Values - 10% Decrease]]-ExitPrices[[#This Row],[Base Model]:[Base Model]])/ExitPrices[[#This Row],[Base Model]:[Base Model]]</f>
        <v>0</v>
      </c>
    </row>
    <row r="25" spans="1:13" x14ac:dyDescent="0.2">
      <c r="A25" t="s">
        <v>36</v>
      </c>
      <c r="B25" s="6">
        <v>0</v>
      </c>
      <c r="C25" s="6">
        <f>(ExitPrices[[#This Row],[Merit Order - Prorated]]-ExitPrices[[#This Row],[Base Model]:[Base Model]])/ExitPrices[[#This Row],[Base Model]:[Base Model]]</f>
        <v>53</v>
      </c>
      <c r="D25" s="6">
        <f>(ExitPrices[[#This Row],[Supply and Demand - 10% Increase]]-ExitPrices[[#This Row],[Base Model]:[Base Model]])/ExitPrices[[#This Row],[Base Model]:[Base Model]]</f>
        <v>12.999999999999998</v>
      </c>
      <c r="E25" s="6">
        <f>(ExitPrices[[#This Row],[Supply and Demand - 10% Decrease]]-ExitPrices[[#This Row],[Base Model]:[Base Model]])/ExitPrices[[#This Row],[Base Model]:[Base Model]]</f>
        <v>0</v>
      </c>
      <c r="F25" s="6">
        <f>(ExitPrices[[#This Row],[Revenues - 10% Increase]]-ExitPrices[[#This Row],[Base Model]:[Base Model]])/ExitPrices[[#This Row],[Base Model]:[Base Model]]</f>
        <v>0</v>
      </c>
      <c r="G25" s="6">
        <f>(ExitPrices[[#This Row],[Revenues - 10% Decrease]]-ExitPrices[[#This Row],[Base Model]:[Base Model]])/ExitPrices[[#This Row],[Base Model]:[Base Model]]</f>
        <v>0</v>
      </c>
      <c r="H25" s="6">
        <f>(ExitPrices[[#This Row],[Capacity Values - 10% Increase]]-ExitPrices[[#This Row],[Base Model]:[Base Model]])/ExitPrices[[#This Row],[Base Model]:[Base Model]]</f>
        <v>0</v>
      </c>
      <c r="I25" s="6">
        <f>(ExitPrices[[#This Row],[Capacity Values - 10% Decrease]]-ExitPrices[[#This Row],[Base Model]:[Base Model]])/ExitPrices[[#This Row],[Base Model]:[Base Model]]</f>
        <v>1.9999999999999998</v>
      </c>
      <c r="J25" s="6">
        <f>(ExitPrices[[#This Row],[Merit Order - Prorated / Supply and Demand - 10% Increase]]-ExitPrices[[#This Row],[Base Model]:[Base Model]])/ExitPrices[[#This Row],[Base Model]:[Base Model]]</f>
        <v>53</v>
      </c>
      <c r="K25" s="6">
        <f>(ExitPrices[[#This Row],[Merit Order - Prorated / Supply and Demand - 10% Decrease]]-ExitPrices[[#This Row],[Base Model]:[Base Model]])/ExitPrices[[#This Row],[Base Model]:[Base Model]]</f>
        <v>53</v>
      </c>
      <c r="L25" s="6">
        <f>(ExitPrices[[#This Row],[Supply and Demand / Revenue / Capacity Values - 10% Increase]]-ExitPrices[[#This Row],[Base Model]:[Base Model]])/ExitPrices[[#This Row],[Base Model]:[Base Model]]</f>
        <v>12.999999999999998</v>
      </c>
      <c r="M25" s="6">
        <f>(ExitPrices[[#This Row],[Supply and Demand / Revenue / Capacity Values - 10% Decrease]]-ExitPrices[[#This Row],[Base Model]:[Base Model]])/ExitPrices[[#This Row],[Base Model]:[Base Model]]</f>
        <v>0</v>
      </c>
    </row>
    <row r="26" spans="1:13" x14ac:dyDescent="0.2">
      <c r="A26" t="s">
        <v>37</v>
      </c>
      <c r="B26" s="6">
        <v>0</v>
      </c>
      <c r="C26" s="6">
        <f>(ExitPrices[[#This Row],[Merit Order - Prorated]]-ExitPrices[[#This Row],[Base Model]:[Base Model]])/ExitPrices[[#This Row],[Base Model]:[Base Model]]</f>
        <v>8.3749999999999982</v>
      </c>
      <c r="D26" s="6">
        <f>(ExitPrices[[#This Row],[Supply and Demand - 10% Increase]]-ExitPrices[[#This Row],[Base Model]:[Base Model]])/ExitPrices[[#This Row],[Base Model]:[Base Model]]</f>
        <v>3.375</v>
      </c>
      <c r="E26" s="6">
        <f>(ExitPrices[[#This Row],[Supply and Demand - 10% Decrease]]-ExitPrices[[#This Row],[Base Model]:[Base Model]])/ExitPrices[[#This Row],[Base Model]:[Base Model]]</f>
        <v>-0.875</v>
      </c>
      <c r="F26" s="6">
        <f>(ExitPrices[[#This Row],[Revenues - 10% Increase]]-ExitPrices[[#This Row],[Base Model]:[Base Model]])/ExitPrices[[#This Row],[Base Model]:[Base Model]]</f>
        <v>1.7500000000000002</v>
      </c>
      <c r="G26" s="6">
        <f>(ExitPrices[[#This Row],[Revenues - 10% Decrease]]-ExitPrices[[#This Row],[Base Model]:[Base Model]])/ExitPrices[[#This Row],[Base Model]:[Base Model]]</f>
        <v>-0.875</v>
      </c>
      <c r="H26" s="6">
        <f>(ExitPrices[[#This Row],[Capacity Values - 10% Increase]]-ExitPrices[[#This Row],[Base Model]:[Base Model]])/ExitPrices[[#This Row],[Base Model]:[Base Model]]</f>
        <v>-0.875</v>
      </c>
      <c r="I26" s="6">
        <f>(ExitPrices[[#This Row],[Capacity Values - 10% Decrease]]-ExitPrices[[#This Row],[Base Model]:[Base Model]])/ExitPrices[[#This Row],[Base Model]:[Base Model]]</f>
        <v>1.9999999999999998</v>
      </c>
      <c r="J26" s="6">
        <f>(ExitPrices[[#This Row],[Merit Order - Prorated / Supply and Demand - 10% Increase]]-ExitPrices[[#This Row],[Base Model]:[Base Model]])/ExitPrices[[#This Row],[Base Model]:[Base Model]]</f>
        <v>8.3749999999999982</v>
      </c>
      <c r="K26" s="6">
        <f>(ExitPrices[[#This Row],[Merit Order - Prorated / Supply and Demand - 10% Decrease]]-ExitPrices[[#This Row],[Base Model]:[Base Model]])/ExitPrices[[#This Row],[Base Model]:[Base Model]]</f>
        <v>8.3749999999999982</v>
      </c>
      <c r="L26" s="6">
        <f>(ExitPrices[[#This Row],[Supply and Demand / Revenue / Capacity Values - 10% Increase]]-ExitPrices[[#This Row],[Base Model]:[Base Model]])/ExitPrices[[#This Row],[Base Model]:[Base Model]]</f>
        <v>3.375</v>
      </c>
      <c r="M26" s="6">
        <f>(ExitPrices[[#This Row],[Supply and Demand / Revenue / Capacity Values - 10% Decrease]]-ExitPrices[[#This Row],[Base Model]:[Base Model]])/ExitPrices[[#This Row],[Base Model]:[Base Model]]</f>
        <v>-0.875</v>
      </c>
    </row>
    <row r="27" spans="1:13" x14ac:dyDescent="0.2">
      <c r="A27" t="s">
        <v>38</v>
      </c>
      <c r="B27" s="6">
        <v>0</v>
      </c>
      <c r="C27" s="6">
        <f>(ExitPrices[[#This Row],[Merit Order - Prorated]]-ExitPrices[[#This Row],[Base Model]:[Base Model]])/ExitPrices[[#This Row],[Base Model]:[Base Model]]</f>
        <v>8.3749999999999982</v>
      </c>
      <c r="D27" s="6">
        <f>(ExitPrices[[#This Row],[Supply and Demand - 10% Increase]]-ExitPrices[[#This Row],[Base Model]:[Base Model]])/ExitPrices[[#This Row],[Base Model]:[Base Model]]</f>
        <v>3.375</v>
      </c>
      <c r="E27" s="6">
        <f>(ExitPrices[[#This Row],[Supply and Demand - 10% Decrease]]-ExitPrices[[#This Row],[Base Model]:[Base Model]])/ExitPrices[[#This Row],[Base Model]:[Base Model]]</f>
        <v>-0.875</v>
      </c>
      <c r="F27" s="6">
        <f>(ExitPrices[[#This Row],[Revenues - 10% Increase]]-ExitPrices[[#This Row],[Base Model]:[Base Model]])/ExitPrices[[#This Row],[Base Model]:[Base Model]]</f>
        <v>1.7500000000000002</v>
      </c>
      <c r="G27" s="6">
        <f>(ExitPrices[[#This Row],[Revenues - 10% Decrease]]-ExitPrices[[#This Row],[Base Model]:[Base Model]])/ExitPrices[[#This Row],[Base Model]:[Base Model]]</f>
        <v>-0.875</v>
      </c>
      <c r="H27" s="6">
        <f>(ExitPrices[[#This Row],[Capacity Values - 10% Increase]]-ExitPrices[[#This Row],[Base Model]:[Base Model]])/ExitPrices[[#This Row],[Base Model]:[Base Model]]</f>
        <v>-0.875</v>
      </c>
      <c r="I27" s="6">
        <f>(ExitPrices[[#This Row],[Capacity Values - 10% Decrease]]-ExitPrices[[#This Row],[Base Model]:[Base Model]])/ExitPrices[[#This Row],[Base Model]:[Base Model]]</f>
        <v>1.9999999999999998</v>
      </c>
      <c r="J27" s="6">
        <f>(ExitPrices[[#This Row],[Merit Order - Prorated / Supply and Demand - 10% Increase]]-ExitPrices[[#This Row],[Base Model]:[Base Model]])/ExitPrices[[#This Row],[Base Model]:[Base Model]]</f>
        <v>8.3749999999999982</v>
      </c>
      <c r="K27" s="6">
        <f>(ExitPrices[[#This Row],[Merit Order - Prorated / Supply and Demand - 10% Decrease]]-ExitPrices[[#This Row],[Base Model]:[Base Model]])/ExitPrices[[#This Row],[Base Model]:[Base Model]]</f>
        <v>8.3749999999999982</v>
      </c>
      <c r="L27" s="6">
        <f>(ExitPrices[[#This Row],[Supply and Demand / Revenue / Capacity Values - 10% Increase]]-ExitPrices[[#This Row],[Base Model]:[Base Model]])/ExitPrices[[#This Row],[Base Model]:[Base Model]]</f>
        <v>3.375</v>
      </c>
      <c r="M27" s="6">
        <f>(ExitPrices[[#This Row],[Supply and Demand / Revenue / Capacity Values - 10% Decrease]]-ExitPrices[[#This Row],[Base Model]:[Base Model]])/ExitPrices[[#This Row],[Base Model]:[Base Model]]</f>
        <v>-0.875</v>
      </c>
    </row>
    <row r="28" spans="1:13" x14ac:dyDescent="0.2">
      <c r="A28" t="s">
        <v>39</v>
      </c>
      <c r="B28" s="6">
        <v>0</v>
      </c>
      <c r="C28" s="6">
        <f>(ExitPrices[[#This Row],[Merit Order - Prorated]]-ExitPrices[[#This Row],[Base Model]:[Base Model]])/ExitPrices[[#This Row],[Base Model]:[Base Model]]</f>
        <v>9.1603053435114476E-2</v>
      </c>
      <c r="D28" s="6">
        <f>(ExitPrices[[#This Row],[Supply and Demand - 10% Increase]]-ExitPrices[[#This Row],[Base Model]:[Base Model]])/ExitPrices[[#This Row],[Base Model]:[Base Model]]</f>
        <v>0.12213740458015258</v>
      </c>
      <c r="E28" s="6">
        <f>(ExitPrices[[#This Row],[Supply and Demand - 10% Decrease]]-ExitPrices[[#This Row],[Base Model]:[Base Model]])/ExitPrices[[#This Row],[Base Model]:[Base Model]]</f>
        <v>-7.6335877862595491E-2</v>
      </c>
      <c r="F28" s="6">
        <f>(ExitPrices[[#This Row],[Revenues - 10% Increase]]-ExitPrices[[#This Row],[Base Model]:[Base Model]])/ExitPrices[[#This Row],[Base Model]:[Base Model]]</f>
        <v>0.1068702290076336</v>
      </c>
      <c r="G28" s="6">
        <f>(ExitPrices[[#This Row],[Revenues - 10% Decrease]]-ExitPrices[[#This Row],[Base Model]:[Base Model]])/ExitPrices[[#This Row],[Base Model]:[Base Model]]</f>
        <v>-0.12213740458015272</v>
      </c>
      <c r="H28" s="6">
        <f>(ExitPrices[[#This Row],[Capacity Values - 10% Increase]]-ExitPrices[[#This Row],[Base Model]:[Base Model]])/ExitPrices[[#This Row],[Base Model]:[Base Model]]</f>
        <v>-0.11450381679389322</v>
      </c>
      <c r="I28" s="6">
        <f>(ExitPrices[[#This Row],[Capacity Values - 10% Decrease]]-ExitPrices[[#This Row],[Base Model]:[Base Model]])/ExitPrices[[#This Row],[Base Model]:[Base Model]]</f>
        <v>0.12213740458015258</v>
      </c>
      <c r="J28" s="6">
        <f>(ExitPrices[[#This Row],[Merit Order - Prorated / Supply and Demand - 10% Increase]]-ExitPrices[[#This Row],[Base Model]:[Base Model]])/ExitPrices[[#This Row],[Base Model]:[Base Model]]</f>
        <v>9.1603053435114476E-2</v>
      </c>
      <c r="K28" s="6">
        <f>(ExitPrices[[#This Row],[Merit Order - Prorated / Supply and Demand - 10% Decrease]]-ExitPrices[[#This Row],[Base Model]:[Base Model]])/ExitPrices[[#This Row],[Base Model]:[Base Model]]</f>
        <v>9.1603053435114476E-2</v>
      </c>
      <c r="L28" s="6">
        <f>(ExitPrices[[#This Row],[Supply and Demand / Revenue / Capacity Values - 10% Increase]]-ExitPrices[[#This Row],[Base Model]:[Base Model]])/ExitPrices[[#This Row],[Base Model]:[Base Model]]</f>
        <v>0.12213740458015258</v>
      </c>
      <c r="M28" s="6">
        <f>(ExitPrices[[#This Row],[Supply and Demand / Revenue / Capacity Values - 10% Decrease]]-ExitPrices[[#This Row],[Base Model]:[Base Model]])/ExitPrices[[#This Row],[Base Model]:[Base Model]]</f>
        <v>-7.6335877862595491E-2</v>
      </c>
    </row>
    <row r="29" spans="1:13" x14ac:dyDescent="0.2">
      <c r="A29" t="s">
        <v>40</v>
      </c>
      <c r="B29" s="6">
        <v>0</v>
      </c>
      <c r="C29" s="6">
        <f>(ExitPrices[[#This Row],[Merit Order - Prorated]]-ExitPrices[[#This Row],[Base Model]:[Base Model]])/ExitPrices[[#This Row],[Base Model]:[Base Model]]</f>
        <v>6.1855670103092765E-2</v>
      </c>
      <c r="D29" s="6">
        <f>(ExitPrices[[#This Row],[Supply and Demand - 10% Increase]]-ExitPrices[[#This Row],[Base Model]:[Base Model]])/ExitPrices[[#This Row],[Base Model]:[Base Model]]</f>
        <v>8.2474226804123751E-2</v>
      </c>
      <c r="E29" s="6">
        <f>(ExitPrices[[#This Row],[Supply and Demand - 10% Decrease]]-ExitPrices[[#This Row],[Base Model]:[Base Model]])/ExitPrices[[#This Row],[Base Model]:[Base Model]]</f>
        <v>-0.11340206185567013</v>
      </c>
      <c r="F29" s="6">
        <f>(ExitPrices[[#This Row],[Revenues - 10% Increase]]-ExitPrices[[#This Row],[Base Model]:[Base Model]])/ExitPrices[[#This Row],[Base Model]:[Base Model]]</f>
        <v>7.2164948453608171E-2</v>
      </c>
      <c r="G29" s="6">
        <f>(ExitPrices[[#This Row],[Revenues - 10% Decrease]]-ExitPrices[[#This Row],[Base Model]:[Base Model]])/ExitPrices[[#This Row],[Base Model]:[Base Model]]</f>
        <v>-8.2474226804123751E-2</v>
      </c>
      <c r="H29" s="6">
        <f>(ExitPrices[[#This Row],[Capacity Values - 10% Increase]]-ExitPrices[[#This Row],[Base Model]:[Base Model]])/ExitPrices[[#This Row],[Base Model]:[Base Model]]</f>
        <v>-7.7319587628866052E-2</v>
      </c>
      <c r="I29" s="6">
        <f>(ExitPrices[[#This Row],[Capacity Values - 10% Decrease]]-ExitPrices[[#This Row],[Base Model]:[Base Model]])/ExitPrices[[#This Row],[Base Model]:[Base Model]]</f>
        <v>8.2474226804123751E-2</v>
      </c>
      <c r="J29" s="6">
        <f>(ExitPrices[[#This Row],[Merit Order - Prorated / Supply and Demand - 10% Increase]]-ExitPrices[[#This Row],[Base Model]:[Base Model]])/ExitPrices[[#This Row],[Base Model]:[Base Model]]</f>
        <v>6.1855670103092765E-2</v>
      </c>
      <c r="K29" s="6">
        <f>(ExitPrices[[#This Row],[Merit Order - Prorated / Supply and Demand - 10% Decrease]]-ExitPrices[[#This Row],[Base Model]:[Base Model]])/ExitPrices[[#This Row],[Base Model]:[Base Model]]</f>
        <v>6.1855670103092765E-2</v>
      </c>
      <c r="L29" s="6">
        <f>(ExitPrices[[#This Row],[Supply and Demand / Revenue / Capacity Values - 10% Increase]]-ExitPrices[[#This Row],[Base Model]:[Base Model]])/ExitPrices[[#This Row],[Base Model]:[Base Model]]</f>
        <v>8.2474226804123751E-2</v>
      </c>
      <c r="M29" s="6">
        <f>(ExitPrices[[#This Row],[Supply and Demand / Revenue / Capacity Values - 10% Decrease]]-ExitPrices[[#This Row],[Base Model]:[Base Model]])/ExitPrices[[#This Row],[Base Model]:[Base Model]]</f>
        <v>-0.11340206185567013</v>
      </c>
    </row>
    <row r="30" spans="1:13" x14ac:dyDescent="0.2">
      <c r="A30" t="s">
        <v>41</v>
      </c>
      <c r="B30" s="6">
        <v>0</v>
      </c>
      <c r="C30" s="6">
        <f>(ExitPrices[[#This Row],[Merit Order - Prorated]]-ExitPrices[[#This Row],[Base Model]:[Base Model]])/ExitPrices[[#This Row],[Base Model]:[Base Model]]</f>
        <v>0.34285714285714286</v>
      </c>
      <c r="D30" s="6">
        <f>(ExitPrices[[#This Row],[Supply and Demand - 10% Increase]]-ExitPrices[[#This Row],[Base Model]:[Base Model]])/ExitPrices[[#This Row],[Base Model]:[Base Model]]</f>
        <v>0.4857142857142856</v>
      </c>
      <c r="E30" s="6">
        <f>(ExitPrices[[#This Row],[Supply and Demand - 10% Decrease]]-ExitPrices[[#This Row],[Base Model]:[Base Model]])/ExitPrices[[#This Row],[Base Model]:[Base Model]]</f>
        <v>-0.2857142857142857</v>
      </c>
      <c r="F30" s="6">
        <f>(ExitPrices[[#This Row],[Revenues - 10% Increase]]-ExitPrices[[#This Row],[Base Model]:[Base Model]])/ExitPrices[[#This Row],[Base Model]:[Base Model]]</f>
        <v>0.42857142857142855</v>
      </c>
      <c r="G30" s="6">
        <f>(ExitPrices[[#This Row],[Revenues - 10% Decrease]]-ExitPrices[[#This Row],[Base Model]:[Base Model]])/ExitPrices[[#This Row],[Base Model]:[Base Model]]</f>
        <v>-0.45714285714285713</v>
      </c>
      <c r="H30" s="6">
        <f>(ExitPrices[[#This Row],[Capacity Values - 10% Increase]]-ExitPrices[[#This Row],[Base Model]:[Base Model]])/ExitPrices[[#This Row],[Base Model]:[Base Model]]</f>
        <v>-0.42857142857142855</v>
      </c>
      <c r="I30" s="6">
        <f>(ExitPrices[[#This Row],[Capacity Values - 10% Decrease]]-ExitPrices[[#This Row],[Base Model]:[Base Model]])/ExitPrices[[#This Row],[Base Model]:[Base Model]]</f>
        <v>0.45714285714285724</v>
      </c>
      <c r="J30" s="6">
        <f>(ExitPrices[[#This Row],[Merit Order - Prorated / Supply and Demand - 10% Increase]]-ExitPrices[[#This Row],[Base Model]:[Base Model]])/ExitPrices[[#This Row],[Base Model]:[Base Model]]</f>
        <v>0.34285714285714286</v>
      </c>
      <c r="K30" s="6">
        <f>(ExitPrices[[#This Row],[Merit Order - Prorated / Supply and Demand - 10% Decrease]]-ExitPrices[[#This Row],[Base Model]:[Base Model]])/ExitPrices[[#This Row],[Base Model]:[Base Model]]</f>
        <v>0.34285714285714286</v>
      </c>
      <c r="L30" s="6">
        <f>(ExitPrices[[#This Row],[Supply and Demand / Revenue / Capacity Values - 10% Increase]]-ExitPrices[[#This Row],[Base Model]:[Base Model]])/ExitPrices[[#This Row],[Base Model]:[Base Model]]</f>
        <v>0.4857142857142856</v>
      </c>
      <c r="M30" s="6">
        <f>(ExitPrices[[#This Row],[Supply and Demand / Revenue / Capacity Values - 10% Decrease]]-ExitPrices[[#This Row],[Base Model]:[Base Model]])/ExitPrices[[#This Row],[Base Model]:[Base Model]]</f>
        <v>-0.2857142857142857</v>
      </c>
    </row>
    <row r="31" spans="1:13" x14ac:dyDescent="0.2">
      <c r="A31" t="s">
        <v>42</v>
      </c>
      <c r="B31" s="6">
        <v>0</v>
      </c>
      <c r="C31" s="6">
        <f>(ExitPrices[[#This Row],[Merit Order - Prorated]]-ExitPrices[[#This Row],[Base Model]:[Base Model]])/ExitPrices[[#This Row],[Base Model]:[Base Model]]</f>
        <v>0</v>
      </c>
      <c r="D31" s="6">
        <f>(ExitPrices[[#This Row],[Supply and Demand - 10% Increase]]-ExitPrices[[#This Row],[Base Model]:[Base Model]])/ExitPrices[[#This Row],[Base Model]:[Base Model]]</f>
        <v>0</v>
      </c>
      <c r="E31" s="6">
        <f>(ExitPrices[[#This Row],[Supply and Demand - 10% Decrease]]-ExitPrices[[#This Row],[Base Model]:[Base Model]])/ExitPrices[[#This Row],[Base Model]:[Base Model]]</f>
        <v>0</v>
      </c>
      <c r="F31" s="6">
        <f>(ExitPrices[[#This Row],[Revenues - 10% Increase]]-ExitPrices[[#This Row],[Base Model]:[Base Model]])/ExitPrices[[#This Row],[Base Model]:[Base Model]]</f>
        <v>0</v>
      </c>
      <c r="G31" s="6">
        <f>(ExitPrices[[#This Row],[Revenues - 10% Decrease]]-ExitPrices[[#This Row],[Base Model]:[Base Model]])/ExitPrices[[#This Row],[Base Model]:[Base Model]]</f>
        <v>0</v>
      </c>
      <c r="H31" s="6">
        <f>(ExitPrices[[#This Row],[Capacity Values - 10% Increase]]-ExitPrices[[#This Row],[Base Model]:[Base Model]])/ExitPrices[[#This Row],[Base Model]:[Base Model]]</f>
        <v>0</v>
      </c>
      <c r="I31" s="6">
        <f>(ExitPrices[[#This Row],[Capacity Values - 10% Decrease]]-ExitPrices[[#This Row],[Base Model]:[Base Model]])/ExitPrices[[#This Row],[Base Model]:[Base Model]]</f>
        <v>0</v>
      </c>
      <c r="J31" s="6">
        <f>(ExitPrices[[#This Row],[Merit Order - Prorated / Supply and Demand - 10% Increase]]-ExitPrices[[#This Row],[Base Model]:[Base Model]])/ExitPrices[[#This Row],[Base Model]:[Base Model]]</f>
        <v>0</v>
      </c>
      <c r="K31" s="6">
        <f>(ExitPrices[[#This Row],[Merit Order - Prorated / Supply and Demand - 10% Decrease]]-ExitPrices[[#This Row],[Base Model]:[Base Model]])/ExitPrices[[#This Row],[Base Model]:[Base Model]]</f>
        <v>0</v>
      </c>
      <c r="L31" s="6">
        <f>(ExitPrices[[#This Row],[Supply and Demand / Revenue / Capacity Values - 10% Increase]]-ExitPrices[[#This Row],[Base Model]:[Base Model]])/ExitPrices[[#This Row],[Base Model]:[Base Model]]</f>
        <v>0</v>
      </c>
      <c r="M31" s="6">
        <f>(ExitPrices[[#This Row],[Supply and Demand / Revenue / Capacity Values - 10% Decrease]]-ExitPrices[[#This Row],[Base Model]:[Base Model]])/ExitPrices[[#This Row],[Base Model]:[Base Model]]</f>
        <v>0</v>
      </c>
    </row>
    <row r="32" spans="1:13" x14ac:dyDescent="0.2">
      <c r="A32" t="s">
        <v>43</v>
      </c>
      <c r="B32" s="6">
        <v>0</v>
      </c>
      <c r="C32" s="6">
        <f>(ExitPrices[[#This Row],[Merit Order - Prorated]]-ExitPrices[[#This Row],[Base Model]:[Base Model]])/ExitPrices[[#This Row],[Base Model]:[Base Model]]</f>
        <v>0</v>
      </c>
      <c r="D32" s="6">
        <f>(ExitPrices[[#This Row],[Supply and Demand - 10% Increase]]-ExitPrices[[#This Row],[Base Model]:[Base Model]])/ExitPrices[[#This Row],[Base Model]:[Base Model]]</f>
        <v>0</v>
      </c>
      <c r="E32" s="6">
        <f>(ExitPrices[[#This Row],[Supply and Demand - 10% Decrease]]-ExitPrices[[#This Row],[Base Model]:[Base Model]])/ExitPrices[[#This Row],[Base Model]:[Base Model]]</f>
        <v>0</v>
      </c>
      <c r="F32" s="6">
        <f>(ExitPrices[[#This Row],[Revenues - 10% Increase]]-ExitPrices[[#This Row],[Base Model]:[Base Model]])/ExitPrices[[#This Row],[Base Model]:[Base Model]]</f>
        <v>0</v>
      </c>
      <c r="G32" s="6">
        <f>(ExitPrices[[#This Row],[Revenues - 10% Decrease]]-ExitPrices[[#This Row],[Base Model]:[Base Model]])/ExitPrices[[#This Row],[Base Model]:[Base Model]]</f>
        <v>0</v>
      </c>
      <c r="H32" s="6">
        <f>(ExitPrices[[#This Row],[Capacity Values - 10% Increase]]-ExitPrices[[#This Row],[Base Model]:[Base Model]])/ExitPrices[[#This Row],[Base Model]:[Base Model]]</f>
        <v>0</v>
      </c>
      <c r="I32" s="6">
        <f>(ExitPrices[[#This Row],[Capacity Values - 10% Decrease]]-ExitPrices[[#This Row],[Base Model]:[Base Model]])/ExitPrices[[#This Row],[Base Model]:[Base Model]]</f>
        <v>0</v>
      </c>
      <c r="J32" s="6">
        <f>(ExitPrices[[#This Row],[Merit Order - Prorated / Supply and Demand - 10% Increase]]-ExitPrices[[#This Row],[Base Model]:[Base Model]])/ExitPrices[[#This Row],[Base Model]:[Base Model]]</f>
        <v>0</v>
      </c>
      <c r="K32" s="6">
        <f>(ExitPrices[[#This Row],[Merit Order - Prorated / Supply and Demand - 10% Decrease]]-ExitPrices[[#This Row],[Base Model]:[Base Model]])/ExitPrices[[#This Row],[Base Model]:[Base Model]]</f>
        <v>0</v>
      </c>
      <c r="L32" s="6">
        <f>(ExitPrices[[#This Row],[Supply and Demand / Revenue / Capacity Values - 10% Increase]]-ExitPrices[[#This Row],[Base Model]:[Base Model]])/ExitPrices[[#This Row],[Base Model]:[Base Model]]</f>
        <v>0</v>
      </c>
      <c r="M32" s="6">
        <f>(ExitPrices[[#This Row],[Supply and Demand / Revenue / Capacity Values - 10% Decrease]]-ExitPrices[[#This Row],[Base Model]:[Base Model]])/ExitPrices[[#This Row],[Base Model]:[Base Model]]</f>
        <v>0</v>
      </c>
    </row>
    <row r="33" spans="1:13" x14ac:dyDescent="0.2">
      <c r="A33" t="s">
        <v>44</v>
      </c>
      <c r="B33" s="6">
        <v>0</v>
      </c>
      <c r="C33" s="6">
        <f>(ExitPrices[[#This Row],[Merit Order - Prorated]]-ExitPrices[[#This Row],[Base Model]:[Base Model]])/ExitPrices[[#This Row],[Base Model]:[Base Model]]</f>
        <v>4.5112781954887209E-2</v>
      </c>
      <c r="D33" s="6">
        <f>(ExitPrices[[#This Row],[Supply and Demand - 10% Increase]]-ExitPrices[[#This Row],[Base Model]:[Base Model]])/ExitPrices[[#This Row],[Base Model]:[Base Model]]</f>
        <v>6.3909774436090236E-2</v>
      </c>
      <c r="E33" s="6">
        <f>(ExitPrices[[#This Row],[Supply and Demand - 10% Decrease]]-ExitPrices[[#This Row],[Base Model]:[Base Model]])/ExitPrices[[#This Row],[Base Model]:[Base Model]]</f>
        <v>-3.7593984962405923E-2</v>
      </c>
      <c r="F33" s="6">
        <f>(ExitPrices[[#This Row],[Revenues - 10% Increase]]-ExitPrices[[#This Row],[Base Model]:[Base Model]])/ExitPrices[[#This Row],[Base Model]:[Base Model]]</f>
        <v>5.6390977443609075E-2</v>
      </c>
      <c r="G33" s="6">
        <f>(ExitPrices[[#This Row],[Revenues - 10% Decrease]]-ExitPrices[[#This Row],[Base Model]:[Base Model]])/ExitPrices[[#This Row],[Base Model]:[Base Model]]</f>
        <v>-6.0150375939849524E-2</v>
      </c>
      <c r="H33" s="6">
        <f>(ExitPrices[[#This Row],[Capacity Values - 10% Increase]]-ExitPrices[[#This Row],[Base Model]:[Base Model]])/ExitPrices[[#This Row],[Base Model]:[Base Model]]</f>
        <v>-5.263157894736837E-2</v>
      </c>
      <c r="I33" s="6">
        <f>(ExitPrices[[#This Row],[Capacity Values - 10% Decrease]]-ExitPrices[[#This Row],[Base Model]:[Base Model]])/ExitPrices[[#This Row],[Base Model]:[Base Model]]</f>
        <v>6.0150375939849655E-2</v>
      </c>
      <c r="J33" s="6">
        <f>(ExitPrices[[#This Row],[Merit Order - Prorated / Supply and Demand - 10% Increase]]-ExitPrices[[#This Row],[Base Model]:[Base Model]])/ExitPrices[[#This Row],[Base Model]:[Base Model]]</f>
        <v>4.5112781954887209E-2</v>
      </c>
      <c r="K33" s="6">
        <f>(ExitPrices[[#This Row],[Merit Order - Prorated / Supply and Demand - 10% Decrease]]-ExitPrices[[#This Row],[Base Model]:[Base Model]])/ExitPrices[[#This Row],[Base Model]:[Base Model]]</f>
        <v>4.5112781954887209E-2</v>
      </c>
      <c r="L33" s="6">
        <f>(ExitPrices[[#This Row],[Supply and Demand / Revenue / Capacity Values - 10% Increase]]-ExitPrices[[#This Row],[Base Model]:[Base Model]])/ExitPrices[[#This Row],[Base Model]:[Base Model]]</f>
        <v>6.3909774436090236E-2</v>
      </c>
      <c r="M33" s="6">
        <f>(ExitPrices[[#This Row],[Supply and Demand / Revenue / Capacity Values - 10% Decrease]]-ExitPrices[[#This Row],[Base Model]:[Base Model]])/ExitPrices[[#This Row],[Base Model]:[Base Model]]</f>
        <v>-3.7593984962405923E-2</v>
      </c>
    </row>
    <row r="34" spans="1:13" x14ac:dyDescent="0.2">
      <c r="A34" t="s">
        <v>45</v>
      </c>
      <c r="B34" s="6">
        <v>0</v>
      </c>
      <c r="C34" s="6">
        <f>(ExitPrices[[#This Row],[Merit Order - Prorated]]-ExitPrices[[#This Row],[Base Model]:[Base Model]])/ExitPrices[[#This Row],[Base Model]:[Base Model]]</f>
        <v>4.5112781954887209E-2</v>
      </c>
      <c r="D34" s="6">
        <f>(ExitPrices[[#This Row],[Supply and Demand - 10% Increase]]-ExitPrices[[#This Row],[Base Model]:[Base Model]])/ExitPrices[[#This Row],[Base Model]:[Base Model]]</f>
        <v>6.3909774436090236E-2</v>
      </c>
      <c r="E34" s="6">
        <f>(ExitPrices[[#This Row],[Supply and Demand - 10% Decrease]]-ExitPrices[[#This Row],[Base Model]:[Base Model]])/ExitPrices[[#This Row],[Base Model]:[Base Model]]</f>
        <v>-3.7593984962405923E-2</v>
      </c>
      <c r="F34" s="6">
        <f>(ExitPrices[[#This Row],[Revenues - 10% Increase]]-ExitPrices[[#This Row],[Base Model]:[Base Model]])/ExitPrices[[#This Row],[Base Model]:[Base Model]]</f>
        <v>5.6390977443609075E-2</v>
      </c>
      <c r="G34" s="6">
        <f>(ExitPrices[[#This Row],[Revenues - 10% Decrease]]-ExitPrices[[#This Row],[Base Model]:[Base Model]])/ExitPrices[[#This Row],[Base Model]:[Base Model]]</f>
        <v>-6.0150375939849524E-2</v>
      </c>
      <c r="H34" s="6">
        <f>(ExitPrices[[#This Row],[Capacity Values - 10% Increase]]-ExitPrices[[#This Row],[Base Model]:[Base Model]])/ExitPrices[[#This Row],[Base Model]:[Base Model]]</f>
        <v>-5.263157894736837E-2</v>
      </c>
      <c r="I34" s="6">
        <f>(ExitPrices[[#This Row],[Capacity Values - 10% Decrease]]-ExitPrices[[#This Row],[Base Model]:[Base Model]])/ExitPrices[[#This Row],[Base Model]:[Base Model]]</f>
        <v>6.0150375939849655E-2</v>
      </c>
      <c r="J34" s="6">
        <f>(ExitPrices[[#This Row],[Merit Order - Prorated / Supply and Demand - 10% Increase]]-ExitPrices[[#This Row],[Base Model]:[Base Model]])/ExitPrices[[#This Row],[Base Model]:[Base Model]]</f>
        <v>4.5112781954887209E-2</v>
      </c>
      <c r="K34" s="6">
        <f>(ExitPrices[[#This Row],[Merit Order - Prorated / Supply and Demand - 10% Decrease]]-ExitPrices[[#This Row],[Base Model]:[Base Model]])/ExitPrices[[#This Row],[Base Model]:[Base Model]]</f>
        <v>4.5112781954887209E-2</v>
      </c>
      <c r="L34" s="6">
        <f>(ExitPrices[[#This Row],[Supply and Demand / Revenue / Capacity Values - 10% Increase]]-ExitPrices[[#This Row],[Base Model]:[Base Model]])/ExitPrices[[#This Row],[Base Model]:[Base Model]]</f>
        <v>6.3909774436090236E-2</v>
      </c>
      <c r="M34" s="6">
        <f>(ExitPrices[[#This Row],[Supply and Demand / Revenue / Capacity Values - 10% Decrease]]-ExitPrices[[#This Row],[Base Model]:[Base Model]])/ExitPrices[[#This Row],[Base Model]:[Base Model]]</f>
        <v>-3.7593984962405923E-2</v>
      </c>
    </row>
    <row r="35" spans="1:13" x14ac:dyDescent="0.2">
      <c r="A35" t="s">
        <v>46</v>
      </c>
      <c r="B35" s="6">
        <v>0</v>
      </c>
      <c r="C35" s="6">
        <f>(ExitPrices[[#This Row],[Merit Order - Prorated]]-ExitPrices[[#This Row],[Base Model]:[Base Model]])/ExitPrices[[#This Row],[Base Model]:[Base Model]]</f>
        <v>-0.35272727272727272</v>
      </c>
      <c r="D35" s="6">
        <f>(ExitPrices[[#This Row],[Supply and Demand - 10% Increase]]-ExitPrices[[#This Row],[Base Model]:[Base Model]])/ExitPrices[[#This Row],[Base Model]:[Base Model]]</f>
        <v>6.1818181818181821E-2</v>
      </c>
      <c r="E35" s="6">
        <f>(ExitPrices[[#This Row],[Supply and Demand - 10% Decrease]]-ExitPrices[[#This Row],[Base Model]:[Base Model]])/ExitPrices[[#This Row],[Base Model]:[Base Model]]</f>
        <v>-3.6363636363636397E-2</v>
      </c>
      <c r="F35" s="6">
        <f>(ExitPrices[[#This Row],[Revenues - 10% Increase]]-ExitPrices[[#This Row],[Base Model]:[Base Model]])/ExitPrices[[#This Row],[Base Model]:[Base Model]]</f>
        <v>5.0909090909090855E-2</v>
      </c>
      <c r="G35" s="6">
        <f>(ExitPrices[[#This Row],[Revenues - 10% Decrease]]-ExitPrices[[#This Row],[Base Model]:[Base Model]])/ExitPrices[[#This Row],[Base Model]:[Base Model]]</f>
        <v>-5.818181818181821E-2</v>
      </c>
      <c r="H35" s="6">
        <f>(ExitPrices[[#This Row],[Capacity Values - 10% Increase]]-ExitPrices[[#This Row],[Base Model]:[Base Model]])/ExitPrices[[#This Row],[Base Model]:[Base Model]]</f>
        <v>-5.4545454545454591E-2</v>
      </c>
      <c r="I35" s="6">
        <f>(ExitPrices[[#This Row],[Capacity Values - 10% Decrease]]-ExitPrices[[#This Row],[Base Model]:[Base Model]])/ExitPrices[[#This Row],[Base Model]:[Base Model]]</f>
        <v>5.818181818181821E-2</v>
      </c>
      <c r="J35" s="6">
        <f>(ExitPrices[[#This Row],[Merit Order - Prorated / Supply and Demand - 10% Increase]]-ExitPrices[[#This Row],[Base Model]:[Base Model]])/ExitPrices[[#This Row],[Base Model]:[Base Model]]</f>
        <v>-0.35272727272727272</v>
      </c>
      <c r="K35" s="6">
        <f>(ExitPrices[[#This Row],[Merit Order - Prorated / Supply and Demand - 10% Decrease]]-ExitPrices[[#This Row],[Base Model]:[Base Model]])/ExitPrices[[#This Row],[Base Model]:[Base Model]]</f>
        <v>-0.35272727272727272</v>
      </c>
      <c r="L35" s="6">
        <f>(ExitPrices[[#This Row],[Supply and Demand / Revenue / Capacity Values - 10% Increase]]-ExitPrices[[#This Row],[Base Model]:[Base Model]])/ExitPrices[[#This Row],[Base Model]:[Base Model]]</f>
        <v>6.1818181818181821E-2</v>
      </c>
      <c r="M35" s="6">
        <f>(ExitPrices[[#This Row],[Supply and Demand / Revenue / Capacity Values - 10% Decrease]]-ExitPrices[[#This Row],[Base Model]:[Base Model]])/ExitPrices[[#This Row],[Base Model]:[Base Model]]</f>
        <v>-3.6363636363636397E-2</v>
      </c>
    </row>
    <row r="36" spans="1:13" x14ac:dyDescent="0.2">
      <c r="A36" t="s">
        <v>47</v>
      </c>
      <c r="B36" s="6">
        <v>0</v>
      </c>
      <c r="C36" s="6">
        <f>(ExitPrices[[#This Row],[Merit Order - Prorated]]-ExitPrices[[#This Row],[Base Model]:[Base Model]])/ExitPrices[[#This Row],[Base Model]:[Base Model]]</f>
        <v>0.23404255319148923</v>
      </c>
      <c r="D36" s="6">
        <f>(ExitPrices[[#This Row],[Supply and Demand - 10% Increase]]-ExitPrices[[#This Row],[Base Model]:[Base Model]])/ExitPrices[[#This Row],[Base Model]:[Base Model]]</f>
        <v>0.34042553191489355</v>
      </c>
      <c r="E36" s="6">
        <f>(ExitPrices[[#This Row],[Supply and Demand - 10% Decrease]]-ExitPrices[[#This Row],[Base Model]:[Base Model]])/ExitPrices[[#This Row],[Base Model]:[Base Model]]</f>
        <v>-0.23404255319148942</v>
      </c>
      <c r="F36" s="6">
        <f>(ExitPrices[[#This Row],[Revenues - 10% Increase]]-ExitPrices[[#This Row],[Base Model]:[Base Model]])/ExitPrices[[#This Row],[Base Model]:[Base Model]]</f>
        <v>0.29787234042553196</v>
      </c>
      <c r="G36" s="6">
        <f>(ExitPrices[[#This Row],[Revenues - 10% Decrease]]-ExitPrices[[#This Row],[Base Model]:[Base Model]])/ExitPrices[[#This Row],[Base Model]:[Base Model]]</f>
        <v>-0.36170212765957449</v>
      </c>
      <c r="H36" s="6">
        <f>(ExitPrices[[#This Row],[Capacity Values - 10% Increase]]-ExitPrices[[#This Row],[Base Model]:[Base Model]])/ExitPrices[[#This Row],[Base Model]:[Base Model]]</f>
        <v>-0.31914893617021278</v>
      </c>
      <c r="I36" s="6">
        <f>(ExitPrices[[#This Row],[Capacity Values - 10% Decrease]]-ExitPrices[[#This Row],[Base Model]:[Base Model]])/ExitPrices[[#This Row],[Base Model]:[Base Model]]</f>
        <v>0.31914893617021267</v>
      </c>
      <c r="J36" s="6">
        <f>(ExitPrices[[#This Row],[Merit Order - Prorated / Supply and Demand - 10% Increase]]-ExitPrices[[#This Row],[Base Model]:[Base Model]])/ExitPrices[[#This Row],[Base Model]:[Base Model]]</f>
        <v>0.23404255319148923</v>
      </c>
      <c r="K36" s="6">
        <f>(ExitPrices[[#This Row],[Merit Order - Prorated / Supply and Demand - 10% Decrease]]-ExitPrices[[#This Row],[Base Model]:[Base Model]])/ExitPrices[[#This Row],[Base Model]:[Base Model]]</f>
        <v>0.23404255319148923</v>
      </c>
      <c r="L36" s="6">
        <f>(ExitPrices[[#This Row],[Supply and Demand / Revenue / Capacity Values - 10% Increase]]-ExitPrices[[#This Row],[Base Model]:[Base Model]])/ExitPrices[[#This Row],[Base Model]:[Base Model]]</f>
        <v>0.34042553191489355</v>
      </c>
      <c r="M36" s="6">
        <f>(ExitPrices[[#This Row],[Supply and Demand / Revenue / Capacity Values - 10% Decrease]]-ExitPrices[[#This Row],[Base Model]:[Base Model]])/ExitPrices[[#This Row],[Base Model]:[Base Model]]</f>
        <v>-0.23404255319148942</v>
      </c>
    </row>
    <row r="37" spans="1:13" x14ac:dyDescent="0.2">
      <c r="A37" t="s">
        <v>48</v>
      </c>
      <c r="B37" s="6">
        <v>0</v>
      </c>
      <c r="C37" s="6">
        <f>(ExitPrices[[#This Row],[Merit Order - Prorated]]-ExitPrices[[#This Row],[Base Model]:[Base Model]])/ExitPrices[[#This Row],[Base Model]:[Base Model]]</f>
        <v>9.1603053435114476E-2</v>
      </c>
      <c r="D37" s="6">
        <f>(ExitPrices[[#This Row],[Supply and Demand - 10% Increase]]-ExitPrices[[#This Row],[Base Model]:[Base Model]])/ExitPrices[[#This Row],[Base Model]:[Base Model]]</f>
        <v>0.12977099236641221</v>
      </c>
      <c r="E37" s="6">
        <f>(ExitPrices[[#This Row],[Supply and Demand - 10% Decrease]]-ExitPrices[[#This Row],[Base Model]:[Base Model]])/ExitPrices[[#This Row],[Base Model]:[Base Model]]</f>
        <v>-7.6335877862595491E-2</v>
      </c>
      <c r="F37" s="6">
        <f>(ExitPrices[[#This Row],[Revenues - 10% Increase]]-ExitPrices[[#This Row],[Base Model]:[Base Model]])/ExitPrices[[#This Row],[Base Model]:[Base Model]]</f>
        <v>0.1145038167938931</v>
      </c>
      <c r="G37" s="6">
        <f>(ExitPrices[[#This Row],[Revenues - 10% Decrease]]-ExitPrices[[#This Row],[Base Model]:[Base Model]])/ExitPrices[[#This Row],[Base Model]:[Base Model]]</f>
        <v>-0.12213740458015272</v>
      </c>
      <c r="H37" s="6">
        <f>(ExitPrices[[#This Row],[Capacity Values - 10% Increase]]-ExitPrices[[#This Row],[Base Model]:[Base Model]])/ExitPrices[[#This Row],[Base Model]:[Base Model]]</f>
        <v>-0.11450381679389322</v>
      </c>
      <c r="I37" s="6">
        <f>(ExitPrices[[#This Row],[Capacity Values - 10% Decrease]]-ExitPrices[[#This Row],[Base Model]:[Base Model]])/ExitPrices[[#This Row],[Base Model]:[Base Model]]</f>
        <v>0.12213740458015258</v>
      </c>
      <c r="J37" s="6">
        <f>(ExitPrices[[#This Row],[Merit Order - Prorated / Supply and Demand - 10% Increase]]-ExitPrices[[#This Row],[Base Model]:[Base Model]])/ExitPrices[[#This Row],[Base Model]:[Base Model]]</f>
        <v>9.1603053435114476E-2</v>
      </c>
      <c r="K37" s="6">
        <f>(ExitPrices[[#This Row],[Merit Order - Prorated / Supply and Demand - 10% Decrease]]-ExitPrices[[#This Row],[Base Model]:[Base Model]])/ExitPrices[[#This Row],[Base Model]:[Base Model]]</f>
        <v>9.1603053435114476E-2</v>
      </c>
      <c r="L37" s="6">
        <f>(ExitPrices[[#This Row],[Supply and Demand / Revenue / Capacity Values - 10% Increase]]-ExitPrices[[#This Row],[Base Model]:[Base Model]])/ExitPrices[[#This Row],[Base Model]:[Base Model]]</f>
        <v>0.12977099236641221</v>
      </c>
      <c r="M37" s="6">
        <f>(ExitPrices[[#This Row],[Supply and Demand / Revenue / Capacity Values - 10% Decrease]]-ExitPrices[[#This Row],[Base Model]:[Base Model]])/ExitPrices[[#This Row],[Base Model]:[Base Model]]</f>
        <v>-7.6335877862595491E-2</v>
      </c>
    </row>
    <row r="38" spans="1:13" x14ac:dyDescent="0.2">
      <c r="A38" t="s">
        <v>49</v>
      </c>
      <c r="B38" s="6">
        <v>0</v>
      </c>
      <c r="C38" s="6">
        <f>(ExitPrices[[#This Row],[Merit Order - Prorated]]-ExitPrices[[#This Row],[Base Model]:[Base Model]])/ExitPrices[[#This Row],[Base Model]:[Base Model]]</f>
        <v>44.999999999999993</v>
      </c>
      <c r="D38" s="6">
        <f>(ExitPrices[[#This Row],[Supply and Demand - 10% Increase]]-ExitPrices[[#This Row],[Base Model]:[Base Model]])/ExitPrices[[#This Row],[Base Model]:[Base Model]]</f>
        <v>4.9999999999999991</v>
      </c>
      <c r="E38" s="6">
        <f>(ExitPrices[[#This Row],[Supply and Demand - 10% Decrease]]-ExitPrices[[#This Row],[Base Model]:[Base Model]])/ExitPrices[[#This Row],[Base Model]:[Base Model]]</f>
        <v>0</v>
      </c>
      <c r="F38" s="6">
        <f>(ExitPrices[[#This Row],[Revenues - 10% Increase]]-ExitPrices[[#This Row],[Base Model]:[Base Model]])/ExitPrices[[#This Row],[Base Model]:[Base Model]]</f>
        <v>0</v>
      </c>
      <c r="G38" s="6">
        <f>(ExitPrices[[#This Row],[Revenues - 10% Decrease]]-ExitPrices[[#This Row],[Base Model]:[Base Model]])/ExitPrices[[#This Row],[Base Model]:[Base Model]]</f>
        <v>0</v>
      </c>
      <c r="H38" s="6">
        <f>(ExitPrices[[#This Row],[Capacity Values - 10% Increase]]-ExitPrices[[#This Row],[Base Model]:[Base Model]])/ExitPrices[[#This Row],[Base Model]:[Base Model]]</f>
        <v>0</v>
      </c>
      <c r="I38" s="6">
        <f>(ExitPrices[[#This Row],[Capacity Values - 10% Decrease]]-ExitPrices[[#This Row],[Base Model]:[Base Model]])/ExitPrices[[#This Row],[Base Model]:[Base Model]]</f>
        <v>0</v>
      </c>
      <c r="J38" s="6">
        <f>(ExitPrices[[#This Row],[Merit Order - Prorated / Supply and Demand - 10% Increase]]-ExitPrices[[#This Row],[Base Model]:[Base Model]])/ExitPrices[[#This Row],[Base Model]:[Base Model]]</f>
        <v>44.999999999999993</v>
      </c>
      <c r="K38" s="6">
        <f>(ExitPrices[[#This Row],[Merit Order - Prorated / Supply and Demand - 10% Decrease]]-ExitPrices[[#This Row],[Base Model]:[Base Model]])/ExitPrices[[#This Row],[Base Model]:[Base Model]]</f>
        <v>44.999999999999993</v>
      </c>
      <c r="L38" s="6">
        <f>(ExitPrices[[#This Row],[Supply and Demand / Revenue / Capacity Values - 10% Increase]]-ExitPrices[[#This Row],[Base Model]:[Base Model]])/ExitPrices[[#This Row],[Base Model]:[Base Model]]</f>
        <v>4.9999999999999991</v>
      </c>
      <c r="M38" s="6">
        <f>(ExitPrices[[#This Row],[Supply and Demand / Revenue / Capacity Values - 10% Decrease]]-ExitPrices[[#This Row],[Base Model]:[Base Model]])/ExitPrices[[#This Row],[Base Model]:[Base Model]]</f>
        <v>0</v>
      </c>
    </row>
    <row r="39" spans="1:13" x14ac:dyDescent="0.2">
      <c r="A39" t="s">
        <v>50</v>
      </c>
      <c r="B39" s="6">
        <v>0</v>
      </c>
      <c r="C39" s="6">
        <f>(ExitPrices[[#This Row],[Merit Order - Prorated]]-ExitPrices[[#This Row],[Base Model]:[Base Model]])/ExitPrices[[#This Row],[Base Model]:[Base Model]]</f>
        <v>1.3749999999999998</v>
      </c>
      <c r="D39" s="6">
        <f>(ExitPrices[[#This Row],[Supply and Demand - 10% Increase]]-ExitPrices[[#This Row],[Base Model]:[Base Model]])/ExitPrices[[#This Row],[Base Model]:[Base Model]]</f>
        <v>1.9999999999999998</v>
      </c>
      <c r="E39" s="6">
        <f>(ExitPrices[[#This Row],[Supply and Demand - 10% Decrease]]-ExitPrices[[#This Row],[Base Model]:[Base Model]])/ExitPrices[[#This Row],[Base Model]:[Base Model]]</f>
        <v>-0.875</v>
      </c>
      <c r="F39" s="6">
        <f>(ExitPrices[[#This Row],[Revenues - 10% Increase]]-ExitPrices[[#This Row],[Base Model]:[Base Model]])/ExitPrices[[#This Row],[Base Model]:[Base Model]]</f>
        <v>1.7500000000000002</v>
      </c>
      <c r="G39" s="6">
        <f>(ExitPrices[[#This Row],[Revenues - 10% Decrease]]-ExitPrices[[#This Row],[Base Model]:[Base Model]])/ExitPrices[[#This Row],[Base Model]:[Base Model]]</f>
        <v>-0.875</v>
      </c>
      <c r="H39" s="6">
        <f>(ExitPrices[[#This Row],[Capacity Values - 10% Increase]]-ExitPrices[[#This Row],[Base Model]:[Base Model]])/ExitPrices[[#This Row],[Base Model]:[Base Model]]</f>
        <v>-0.875</v>
      </c>
      <c r="I39" s="6">
        <f>(ExitPrices[[#This Row],[Capacity Values - 10% Decrease]]-ExitPrices[[#This Row],[Base Model]:[Base Model]])/ExitPrices[[#This Row],[Base Model]:[Base Model]]</f>
        <v>1.9999999999999998</v>
      </c>
      <c r="J39" s="6">
        <f>(ExitPrices[[#This Row],[Merit Order - Prorated / Supply and Demand - 10% Increase]]-ExitPrices[[#This Row],[Base Model]:[Base Model]])/ExitPrices[[#This Row],[Base Model]:[Base Model]]</f>
        <v>1.3749999999999998</v>
      </c>
      <c r="K39" s="6">
        <f>(ExitPrices[[#This Row],[Merit Order - Prorated / Supply and Demand - 10% Decrease]]-ExitPrices[[#This Row],[Base Model]:[Base Model]])/ExitPrices[[#This Row],[Base Model]:[Base Model]]</f>
        <v>1.3749999999999998</v>
      </c>
      <c r="L39" s="6">
        <f>(ExitPrices[[#This Row],[Supply and Demand / Revenue / Capacity Values - 10% Increase]]-ExitPrices[[#This Row],[Base Model]:[Base Model]])/ExitPrices[[#This Row],[Base Model]:[Base Model]]</f>
        <v>1.9999999999999998</v>
      </c>
      <c r="M39" s="6">
        <f>(ExitPrices[[#This Row],[Supply and Demand / Revenue / Capacity Values - 10% Decrease]]-ExitPrices[[#This Row],[Base Model]:[Base Model]])/ExitPrices[[#This Row],[Base Model]:[Base Model]]</f>
        <v>-0.875</v>
      </c>
    </row>
    <row r="40" spans="1:13" x14ac:dyDescent="0.2">
      <c r="A40" t="s">
        <v>51</v>
      </c>
      <c r="B40" s="6">
        <v>0</v>
      </c>
      <c r="C40" s="6">
        <f>(ExitPrices[[#This Row],[Merit Order - Prorated]]-ExitPrices[[#This Row],[Base Model]:[Base Model]])/ExitPrices[[#This Row],[Base Model]:[Base Model]]</f>
        <v>0</v>
      </c>
      <c r="D40" s="6">
        <f>(ExitPrices[[#This Row],[Supply and Demand - 10% Increase]]-ExitPrices[[#This Row],[Base Model]:[Base Model]])/ExitPrices[[#This Row],[Base Model]:[Base Model]]</f>
        <v>0</v>
      </c>
      <c r="E40" s="6">
        <f>(ExitPrices[[#This Row],[Supply and Demand - 10% Decrease]]-ExitPrices[[#This Row],[Base Model]:[Base Model]])/ExitPrices[[#This Row],[Base Model]:[Base Model]]</f>
        <v>0</v>
      </c>
      <c r="F40" s="6">
        <f>(ExitPrices[[#This Row],[Revenues - 10% Increase]]-ExitPrices[[#This Row],[Base Model]:[Base Model]])/ExitPrices[[#This Row],[Base Model]:[Base Model]]</f>
        <v>0</v>
      </c>
      <c r="G40" s="6">
        <f>(ExitPrices[[#This Row],[Revenues - 10% Decrease]]-ExitPrices[[#This Row],[Base Model]:[Base Model]])/ExitPrices[[#This Row],[Base Model]:[Base Model]]</f>
        <v>0</v>
      </c>
      <c r="H40" s="6">
        <f>(ExitPrices[[#This Row],[Capacity Values - 10% Increase]]-ExitPrices[[#This Row],[Base Model]:[Base Model]])/ExitPrices[[#This Row],[Base Model]:[Base Model]]</f>
        <v>0</v>
      </c>
      <c r="I40" s="6">
        <f>(ExitPrices[[#This Row],[Capacity Values - 10% Decrease]]-ExitPrices[[#This Row],[Base Model]:[Base Model]])/ExitPrices[[#This Row],[Base Model]:[Base Model]]</f>
        <v>0</v>
      </c>
      <c r="J40" s="6">
        <f>(ExitPrices[[#This Row],[Merit Order - Prorated / Supply and Demand - 10% Increase]]-ExitPrices[[#This Row],[Base Model]:[Base Model]])/ExitPrices[[#This Row],[Base Model]:[Base Model]]</f>
        <v>0</v>
      </c>
      <c r="K40" s="6">
        <f>(ExitPrices[[#This Row],[Merit Order - Prorated / Supply and Demand - 10% Decrease]]-ExitPrices[[#This Row],[Base Model]:[Base Model]])/ExitPrices[[#This Row],[Base Model]:[Base Model]]</f>
        <v>0</v>
      </c>
      <c r="L40" s="6">
        <f>(ExitPrices[[#This Row],[Supply and Demand / Revenue / Capacity Values - 10% Increase]]-ExitPrices[[#This Row],[Base Model]:[Base Model]])/ExitPrices[[#This Row],[Base Model]:[Base Model]]</f>
        <v>0</v>
      </c>
      <c r="M40" s="6">
        <f>(ExitPrices[[#This Row],[Supply and Demand / Revenue / Capacity Values - 10% Decrease]]-ExitPrices[[#This Row],[Base Model]:[Base Model]])/ExitPrices[[#This Row],[Base Model]:[Base Model]]</f>
        <v>0</v>
      </c>
    </row>
    <row r="41" spans="1:13" x14ac:dyDescent="0.2">
      <c r="A41" t="s">
        <v>52</v>
      </c>
      <c r="B41" s="6">
        <v>0</v>
      </c>
      <c r="C41" s="6">
        <f>(ExitPrices[[#This Row],[Merit Order - Prorated]]-ExitPrices[[#This Row],[Base Model]:[Base Model]])/ExitPrices[[#This Row],[Base Model]:[Base Model]]</f>
        <v>-0.38461538461538464</v>
      </c>
      <c r="D41" s="6">
        <f>(ExitPrices[[#This Row],[Supply and Demand - 10% Increase]]-ExitPrices[[#This Row],[Base Model]:[Base Model]])/ExitPrices[[#This Row],[Base Model]:[Base Model]]</f>
        <v>7.2649572649572655E-2</v>
      </c>
      <c r="E41" s="6">
        <f>(ExitPrices[[#This Row],[Supply and Demand - 10% Decrease]]-ExitPrices[[#This Row],[Base Model]:[Base Model]])/ExitPrices[[#This Row],[Base Model]:[Base Model]]</f>
        <v>-8.9743589743589786E-2</v>
      </c>
      <c r="F41" s="6">
        <f>(ExitPrices[[#This Row],[Revenues - 10% Increase]]-ExitPrices[[#This Row],[Base Model]:[Base Model]])/ExitPrices[[#This Row],[Base Model]:[Base Model]]</f>
        <v>6.4102564102564014E-2</v>
      </c>
      <c r="G41" s="6">
        <f>(ExitPrices[[#This Row],[Revenues - 10% Decrease]]-ExitPrices[[#This Row],[Base Model]:[Base Model]])/ExitPrices[[#This Row],[Base Model]:[Base Model]]</f>
        <v>-6.8376068376068411E-2</v>
      </c>
      <c r="H41" s="6">
        <f>(ExitPrices[[#This Row],[Capacity Values - 10% Increase]]-ExitPrices[[#This Row],[Base Model]:[Base Model]])/ExitPrices[[#This Row],[Base Model]:[Base Model]]</f>
        <v>-5.9829059829059908E-2</v>
      </c>
      <c r="I41" s="6">
        <f>(ExitPrices[[#This Row],[Capacity Values - 10% Decrease]]-ExitPrices[[#This Row],[Base Model]:[Base Model]])/ExitPrices[[#This Row],[Base Model]:[Base Model]]</f>
        <v>6.8376068376068411E-2</v>
      </c>
      <c r="J41" s="6">
        <f>(ExitPrices[[#This Row],[Merit Order - Prorated / Supply and Demand - 10% Increase]]-ExitPrices[[#This Row],[Base Model]:[Base Model]])/ExitPrices[[#This Row],[Base Model]:[Base Model]]</f>
        <v>-0.38461538461538464</v>
      </c>
      <c r="K41" s="6">
        <f>(ExitPrices[[#This Row],[Merit Order - Prorated / Supply and Demand - 10% Decrease]]-ExitPrices[[#This Row],[Base Model]:[Base Model]])/ExitPrices[[#This Row],[Base Model]:[Base Model]]</f>
        <v>-0.38461538461538464</v>
      </c>
      <c r="L41" s="6">
        <f>(ExitPrices[[#This Row],[Supply and Demand / Revenue / Capacity Values - 10% Increase]]-ExitPrices[[#This Row],[Base Model]:[Base Model]])/ExitPrices[[#This Row],[Base Model]:[Base Model]]</f>
        <v>7.2649572649572655E-2</v>
      </c>
      <c r="M41" s="6">
        <f>(ExitPrices[[#This Row],[Supply and Demand / Revenue / Capacity Values - 10% Decrease]]-ExitPrices[[#This Row],[Base Model]:[Base Model]])/ExitPrices[[#This Row],[Base Model]:[Base Model]]</f>
        <v>-8.9743589743589786E-2</v>
      </c>
    </row>
    <row r="42" spans="1:13" x14ac:dyDescent="0.2">
      <c r="A42" t="s">
        <v>53</v>
      </c>
      <c r="B42" s="6">
        <v>0</v>
      </c>
      <c r="C42" s="6">
        <f>(ExitPrices[[#This Row],[Merit Order - Prorated]]-ExitPrices[[#This Row],[Base Model]:[Base Model]])/ExitPrices[[#This Row],[Base Model]:[Base Model]]</f>
        <v>0.40000000000000013</v>
      </c>
      <c r="D42" s="6">
        <f>(ExitPrices[[#This Row],[Supply and Demand - 10% Increase]]-ExitPrices[[#This Row],[Base Model]:[Base Model]])/ExitPrices[[#This Row],[Base Model]:[Base Model]]</f>
        <v>0.49090909090909113</v>
      </c>
      <c r="E42" s="6">
        <f>(ExitPrices[[#This Row],[Supply and Demand - 10% Decrease]]-ExitPrices[[#This Row],[Base Model]:[Base Model]])/ExitPrices[[#This Row],[Base Model]:[Base Model]]</f>
        <v>-0.18181818181818182</v>
      </c>
      <c r="F42" s="6">
        <f>(ExitPrices[[#This Row],[Revenues - 10% Increase]]-ExitPrices[[#This Row],[Base Model]:[Base Model]])/ExitPrices[[#This Row],[Base Model]:[Base Model]]</f>
        <v>0.27272727272727282</v>
      </c>
      <c r="G42" s="6">
        <f>(ExitPrices[[#This Row],[Revenues - 10% Decrease]]-ExitPrices[[#This Row],[Base Model]:[Base Model]])/ExitPrices[[#This Row],[Base Model]:[Base Model]]</f>
        <v>-0.29090909090909089</v>
      </c>
      <c r="H42" s="6">
        <f>(ExitPrices[[#This Row],[Capacity Values - 10% Increase]]-ExitPrices[[#This Row],[Base Model]:[Base Model]])/ExitPrices[[#This Row],[Base Model]:[Base Model]]</f>
        <v>-0.25454545454545446</v>
      </c>
      <c r="I42" s="6">
        <f>(ExitPrices[[#This Row],[Capacity Values - 10% Decrease]]-ExitPrices[[#This Row],[Base Model]:[Base Model]])/ExitPrices[[#This Row],[Base Model]:[Base Model]]</f>
        <v>0.29090909090909106</v>
      </c>
      <c r="J42" s="6">
        <f>(ExitPrices[[#This Row],[Merit Order - Prorated / Supply and Demand - 10% Increase]]-ExitPrices[[#This Row],[Base Model]:[Base Model]])/ExitPrices[[#This Row],[Base Model]:[Base Model]]</f>
        <v>0.40000000000000013</v>
      </c>
      <c r="K42" s="6">
        <f>(ExitPrices[[#This Row],[Merit Order - Prorated / Supply and Demand - 10% Decrease]]-ExitPrices[[#This Row],[Base Model]:[Base Model]])/ExitPrices[[#This Row],[Base Model]:[Base Model]]</f>
        <v>0.40000000000000013</v>
      </c>
      <c r="L42" s="6">
        <f>(ExitPrices[[#This Row],[Supply and Demand / Revenue / Capacity Values - 10% Increase]]-ExitPrices[[#This Row],[Base Model]:[Base Model]])/ExitPrices[[#This Row],[Base Model]:[Base Model]]</f>
        <v>0.49090909090909113</v>
      </c>
      <c r="M42" s="6">
        <f>(ExitPrices[[#This Row],[Supply and Demand / Revenue / Capacity Values - 10% Decrease]]-ExitPrices[[#This Row],[Base Model]:[Base Model]])/ExitPrices[[#This Row],[Base Model]:[Base Model]]</f>
        <v>-0.18181818181818182</v>
      </c>
    </row>
    <row r="43" spans="1:13" x14ac:dyDescent="0.2">
      <c r="A43" t="s">
        <v>54</v>
      </c>
      <c r="B43" s="6">
        <v>0</v>
      </c>
      <c r="C43" s="6">
        <f>(ExitPrices[[#This Row],[Merit Order - Prorated]]-ExitPrices[[#This Row],[Base Model]:[Base Model]])/ExitPrices[[#This Row],[Base Model]:[Base Model]]</f>
        <v>0.116504854368932</v>
      </c>
      <c r="D43" s="6">
        <f>(ExitPrices[[#This Row],[Supply and Demand - 10% Increase]]-ExitPrices[[#This Row],[Base Model]:[Base Model]])/ExitPrices[[#This Row],[Base Model]:[Base Model]]</f>
        <v>0.1650485436893204</v>
      </c>
      <c r="E43" s="6">
        <f>(ExitPrices[[#This Row],[Supply and Demand - 10% Decrease]]-ExitPrices[[#This Row],[Base Model]:[Base Model]])/ExitPrices[[#This Row],[Base Model]:[Base Model]]</f>
        <v>-9.7087378640776781E-2</v>
      </c>
      <c r="F43" s="6">
        <f>(ExitPrices[[#This Row],[Revenues - 10% Increase]]-ExitPrices[[#This Row],[Base Model]:[Base Model]])/ExitPrices[[#This Row],[Base Model]:[Base Model]]</f>
        <v>0.1359223300970874</v>
      </c>
      <c r="G43" s="6">
        <f>(ExitPrices[[#This Row],[Revenues - 10% Decrease]]-ExitPrices[[#This Row],[Base Model]:[Base Model]])/ExitPrices[[#This Row],[Base Model]:[Base Model]]</f>
        <v>-0.15533980582524279</v>
      </c>
      <c r="H43" s="6">
        <f>(ExitPrices[[#This Row],[Capacity Values - 10% Increase]]-ExitPrices[[#This Row],[Base Model]:[Base Model]])/ExitPrices[[#This Row],[Base Model]:[Base Model]]</f>
        <v>-0.14563106796116501</v>
      </c>
      <c r="I43" s="6">
        <f>(ExitPrices[[#This Row],[Capacity Values - 10% Decrease]]-ExitPrices[[#This Row],[Base Model]:[Base Model]])/ExitPrices[[#This Row],[Base Model]:[Base Model]]</f>
        <v>0.15533980582524279</v>
      </c>
      <c r="J43" s="6">
        <f>(ExitPrices[[#This Row],[Merit Order - Prorated / Supply and Demand - 10% Increase]]-ExitPrices[[#This Row],[Base Model]:[Base Model]])/ExitPrices[[#This Row],[Base Model]:[Base Model]]</f>
        <v>0.116504854368932</v>
      </c>
      <c r="K43" s="6">
        <f>(ExitPrices[[#This Row],[Merit Order - Prorated / Supply and Demand - 10% Decrease]]-ExitPrices[[#This Row],[Base Model]:[Base Model]])/ExitPrices[[#This Row],[Base Model]:[Base Model]]</f>
        <v>0.116504854368932</v>
      </c>
      <c r="L43" s="6">
        <f>(ExitPrices[[#This Row],[Supply and Demand / Revenue / Capacity Values - 10% Increase]]-ExitPrices[[#This Row],[Base Model]:[Base Model]])/ExitPrices[[#This Row],[Base Model]:[Base Model]]</f>
        <v>0.1650485436893204</v>
      </c>
      <c r="M43" s="6">
        <f>(ExitPrices[[#This Row],[Supply and Demand / Revenue / Capacity Values - 10% Decrease]]-ExitPrices[[#This Row],[Base Model]:[Base Model]])/ExitPrices[[#This Row],[Base Model]:[Base Model]]</f>
        <v>-9.7087378640776781E-2</v>
      </c>
    </row>
    <row r="44" spans="1:13" x14ac:dyDescent="0.2">
      <c r="A44" t="s">
        <v>55</v>
      </c>
      <c r="B44" s="6">
        <v>0</v>
      </c>
      <c r="C44" s="6">
        <f>(ExitPrices[[#This Row],[Merit Order - Prorated]]-ExitPrices[[#This Row],[Base Model]:[Base Model]])/ExitPrices[[#This Row],[Base Model]:[Base Model]]</f>
        <v>0.13253012048192775</v>
      </c>
      <c r="D44" s="6">
        <f>(ExitPrices[[#This Row],[Supply and Demand - 10% Increase]]-ExitPrices[[#This Row],[Base Model]:[Base Model]])/ExitPrices[[#This Row],[Base Model]:[Base Model]]</f>
        <v>0.19277108433734949</v>
      </c>
      <c r="E44" s="6">
        <f>(ExitPrices[[#This Row],[Supply and Demand - 10% Decrease]]-ExitPrices[[#This Row],[Base Model]:[Base Model]])/ExitPrices[[#This Row],[Base Model]:[Base Model]]</f>
        <v>-0.13253012048192775</v>
      </c>
      <c r="F44" s="6">
        <f>(ExitPrices[[#This Row],[Revenues - 10% Increase]]-ExitPrices[[#This Row],[Base Model]:[Base Model]])/ExitPrices[[#This Row],[Base Model]:[Base Model]]</f>
        <v>0.16867469879518074</v>
      </c>
      <c r="G44" s="6">
        <f>(ExitPrices[[#This Row],[Revenues - 10% Decrease]]-ExitPrices[[#This Row],[Base Model]:[Base Model]])/ExitPrices[[#This Row],[Base Model]:[Base Model]]</f>
        <v>-0.20481927710843376</v>
      </c>
      <c r="H44" s="6">
        <f>(ExitPrices[[#This Row],[Capacity Values - 10% Increase]]-ExitPrices[[#This Row],[Base Model]:[Base Model]])/ExitPrices[[#This Row],[Base Model]:[Base Model]]</f>
        <v>-0.18072289156626511</v>
      </c>
      <c r="I44" s="6">
        <f>(ExitPrices[[#This Row],[Capacity Values - 10% Decrease]]-ExitPrices[[#This Row],[Base Model]:[Base Model]])/ExitPrices[[#This Row],[Base Model]:[Base Model]]</f>
        <v>0.180722891566265</v>
      </c>
      <c r="J44" s="6">
        <f>(ExitPrices[[#This Row],[Merit Order - Prorated / Supply and Demand - 10% Increase]]-ExitPrices[[#This Row],[Base Model]:[Base Model]])/ExitPrices[[#This Row],[Base Model]:[Base Model]]</f>
        <v>0.13253012048192775</v>
      </c>
      <c r="K44" s="6">
        <f>(ExitPrices[[#This Row],[Merit Order - Prorated / Supply and Demand - 10% Decrease]]-ExitPrices[[#This Row],[Base Model]:[Base Model]])/ExitPrices[[#This Row],[Base Model]:[Base Model]]</f>
        <v>0.13253012048192775</v>
      </c>
      <c r="L44" s="6">
        <f>(ExitPrices[[#This Row],[Supply and Demand / Revenue / Capacity Values - 10% Increase]]-ExitPrices[[#This Row],[Base Model]:[Base Model]])/ExitPrices[[#This Row],[Base Model]:[Base Model]]</f>
        <v>0.19277108433734949</v>
      </c>
      <c r="M44" s="6">
        <f>(ExitPrices[[#This Row],[Supply and Demand / Revenue / Capacity Values - 10% Decrease]]-ExitPrices[[#This Row],[Base Model]:[Base Model]])/ExitPrices[[#This Row],[Base Model]:[Base Model]]</f>
        <v>-0.13253012048192775</v>
      </c>
    </row>
    <row r="45" spans="1:13" x14ac:dyDescent="0.2">
      <c r="A45" t="s">
        <v>56</v>
      </c>
      <c r="B45" s="6">
        <v>0</v>
      </c>
      <c r="C45" s="6">
        <f>(ExitPrices[[#This Row],[Merit Order - Prorated]]-ExitPrices[[#This Row],[Base Model]:[Base Model]])/ExitPrices[[#This Row],[Base Model]:[Base Model]]</f>
        <v>0</v>
      </c>
      <c r="D45" s="6">
        <f>(ExitPrices[[#This Row],[Supply and Demand - 10% Increase]]-ExitPrices[[#This Row],[Base Model]:[Base Model]])/ExitPrices[[#This Row],[Base Model]:[Base Model]]</f>
        <v>0</v>
      </c>
      <c r="E45" s="6">
        <f>(ExitPrices[[#This Row],[Supply and Demand - 10% Decrease]]-ExitPrices[[#This Row],[Base Model]:[Base Model]])/ExitPrices[[#This Row],[Base Model]:[Base Model]]</f>
        <v>0</v>
      </c>
      <c r="F45" s="6">
        <f>(ExitPrices[[#This Row],[Revenues - 10% Increase]]-ExitPrices[[#This Row],[Base Model]:[Base Model]])/ExitPrices[[#This Row],[Base Model]:[Base Model]]</f>
        <v>0</v>
      </c>
      <c r="G45" s="6">
        <f>(ExitPrices[[#This Row],[Revenues - 10% Decrease]]-ExitPrices[[#This Row],[Base Model]:[Base Model]])/ExitPrices[[#This Row],[Base Model]:[Base Model]]</f>
        <v>0</v>
      </c>
      <c r="H45" s="6">
        <f>(ExitPrices[[#This Row],[Capacity Values - 10% Increase]]-ExitPrices[[#This Row],[Base Model]:[Base Model]])/ExitPrices[[#This Row],[Base Model]:[Base Model]]</f>
        <v>0</v>
      </c>
      <c r="I45" s="6">
        <f>(ExitPrices[[#This Row],[Capacity Values - 10% Decrease]]-ExitPrices[[#This Row],[Base Model]:[Base Model]])/ExitPrices[[#This Row],[Base Model]:[Base Model]]</f>
        <v>0</v>
      </c>
      <c r="J45" s="6">
        <f>(ExitPrices[[#This Row],[Merit Order - Prorated / Supply and Demand - 10% Increase]]-ExitPrices[[#This Row],[Base Model]:[Base Model]])/ExitPrices[[#This Row],[Base Model]:[Base Model]]</f>
        <v>0</v>
      </c>
      <c r="K45" s="6">
        <f>(ExitPrices[[#This Row],[Merit Order - Prorated / Supply and Demand - 10% Decrease]]-ExitPrices[[#This Row],[Base Model]:[Base Model]])/ExitPrices[[#This Row],[Base Model]:[Base Model]]</f>
        <v>0</v>
      </c>
      <c r="L45" s="6">
        <f>(ExitPrices[[#This Row],[Supply and Demand / Revenue / Capacity Values - 10% Increase]]-ExitPrices[[#This Row],[Base Model]:[Base Model]])/ExitPrices[[#This Row],[Base Model]:[Base Model]]</f>
        <v>0</v>
      </c>
      <c r="M45" s="6">
        <f>(ExitPrices[[#This Row],[Supply and Demand / Revenue / Capacity Values - 10% Decrease]]-ExitPrices[[#This Row],[Base Model]:[Base Model]])/ExitPrices[[#This Row],[Base Model]:[Base Model]]</f>
        <v>0</v>
      </c>
    </row>
    <row r="46" spans="1:13" x14ac:dyDescent="0.2">
      <c r="A46" t="s">
        <v>57</v>
      </c>
      <c r="B46" s="6">
        <v>0</v>
      </c>
      <c r="C46" s="6">
        <f>(ExitPrices[[#This Row],[Merit Order - Prorated]]-ExitPrices[[#This Row],[Base Model]:[Base Model]])/ExitPrices[[#This Row],[Base Model]:[Base Model]]</f>
        <v>-0.3114035087719299</v>
      </c>
      <c r="D46" s="6">
        <f>(ExitPrices[[#This Row],[Supply and Demand - 10% Increase]]-ExitPrices[[#This Row],[Base Model]:[Base Model]])/ExitPrices[[#This Row],[Base Model]:[Base Model]]</f>
        <v>7.0175438596491252E-2</v>
      </c>
      <c r="E46" s="6">
        <f>(ExitPrices[[#This Row],[Supply and Demand - 10% Decrease]]-ExitPrices[[#This Row],[Base Model]:[Base Model]])/ExitPrices[[#This Row],[Base Model]:[Base Model]]</f>
        <v>-9.6491228070175461E-2</v>
      </c>
      <c r="F46" s="6">
        <f>(ExitPrices[[#This Row],[Revenues - 10% Increase]]-ExitPrices[[#This Row],[Base Model]:[Base Model]])/ExitPrices[[#This Row],[Base Model]:[Base Model]]</f>
        <v>6.1403508771929752E-2</v>
      </c>
      <c r="G46" s="6">
        <f>(ExitPrices[[#This Row],[Revenues - 10% Decrease]]-ExitPrices[[#This Row],[Base Model]:[Base Model]])/ExitPrices[[#This Row],[Base Model]:[Base Model]]</f>
        <v>-7.4561403508771926E-2</v>
      </c>
      <c r="H46" s="6">
        <f>(ExitPrices[[#This Row],[Capacity Values - 10% Increase]]-ExitPrices[[#This Row],[Base Model]:[Base Model]])/ExitPrices[[#This Row],[Base Model]:[Base Model]]</f>
        <v>-6.5789473684210578E-2</v>
      </c>
      <c r="I46" s="6">
        <f>(ExitPrices[[#This Row],[Capacity Values - 10% Decrease]]-ExitPrices[[#This Row],[Base Model]:[Base Model]])/ExitPrices[[#This Row],[Base Model]:[Base Model]]</f>
        <v>7.0175438596491252E-2</v>
      </c>
      <c r="J46" s="6">
        <f>(ExitPrices[[#This Row],[Merit Order - Prorated / Supply and Demand - 10% Increase]]-ExitPrices[[#This Row],[Base Model]:[Base Model]])/ExitPrices[[#This Row],[Base Model]:[Base Model]]</f>
        <v>-0.3114035087719299</v>
      </c>
      <c r="K46" s="6">
        <f>(ExitPrices[[#This Row],[Merit Order - Prorated / Supply and Demand - 10% Decrease]]-ExitPrices[[#This Row],[Base Model]:[Base Model]])/ExitPrices[[#This Row],[Base Model]:[Base Model]]</f>
        <v>-0.3114035087719299</v>
      </c>
      <c r="L46" s="6">
        <f>(ExitPrices[[#This Row],[Supply and Demand / Revenue / Capacity Values - 10% Increase]]-ExitPrices[[#This Row],[Base Model]:[Base Model]])/ExitPrices[[#This Row],[Base Model]:[Base Model]]</f>
        <v>7.0175438596491252E-2</v>
      </c>
      <c r="M46" s="6">
        <f>(ExitPrices[[#This Row],[Supply and Demand / Revenue / Capacity Values - 10% Decrease]]-ExitPrices[[#This Row],[Base Model]:[Base Model]])/ExitPrices[[#This Row],[Base Model]:[Base Model]]</f>
        <v>-9.6491228070175461E-2</v>
      </c>
    </row>
    <row r="47" spans="1:13" x14ac:dyDescent="0.2">
      <c r="A47" t="s">
        <v>58</v>
      </c>
      <c r="B47" s="6">
        <v>0</v>
      </c>
      <c r="C47" s="6">
        <f>(ExitPrices[[#This Row],[Merit Order - Prorated]]-ExitPrices[[#This Row],[Base Model]:[Base Model]])/ExitPrices[[#This Row],[Base Model]:[Base Model]]</f>
        <v>0</v>
      </c>
      <c r="D47" s="6">
        <f>(ExitPrices[[#This Row],[Supply and Demand - 10% Increase]]-ExitPrices[[#This Row],[Base Model]:[Base Model]])/ExitPrices[[#This Row],[Base Model]:[Base Model]]</f>
        <v>10</v>
      </c>
      <c r="E47" s="6">
        <f>(ExitPrices[[#This Row],[Supply and Demand - 10% Decrease]]-ExitPrices[[#This Row],[Base Model]:[Base Model]])/ExitPrices[[#This Row],[Base Model]:[Base Model]]</f>
        <v>0</v>
      </c>
      <c r="F47" s="6">
        <f>(ExitPrices[[#This Row],[Revenues - 10% Increase]]-ExitPrices[[#This Row],[Base Model]:[Base Model]])/ExitPrices[[#This Row],[Base Model]:[Base Model]]</f>
        <v>7.9999999999999991</v>
      </c>
      <c r="G47" s="6">
        <f>(ExitPrices[[#This Row],[Revenues - 10% Decrease]]-ExitPrices[[#This Row],[Base Model]:[Base Model]])/ExitPrices[[#This Row],[Base Model]:[Base Model]]</f>
        <v>0</v>
      </c>
      <c r="H47" s="6">
        <f>(ExitPrices[[#This Row],[Capacity Values - 10% Increase]]-ExitPrices[[#This Row],[Base Model]:[Base Model]])/ExitPrices[[#This Row],[Base Model]:[Base Model]]</f>
        <v>0</v>
      </c>
      <c r="I47" s="6">
        <f>(ExitPrices[[#This Row],[Capacity Values - 10% Decrease]]-ExitPrices[[#This Row],[Base Model]:[Base Model]])/ExitPrices[[#This Row],[Base Model]:[Base Model]]</f>
        <v>10</v>
      </c>
      <c r="J47" s="6">
        <f>(ExitPrices[[#This Row],[Merit Order - Prorated / Supply and Demand - 10% Increase]]-ExitPrices[[#This Row],[Base Model]:[Base Model]])/ExitPrices[[#This Row],[Base Model]:[Base Model]]</f>
        <v>0</v>
      </c>
      <c r="K47" s="6">
        <f>(ExitPrices[[#This Row],[Merit Order - Prorated / Supply and Demand - 10% Decrease]]-ExitPrices[[#This Row],[Base Model]:[Base Model]])/ExitPrices[[#This Row],[Base Model]:[Base Model]]</f>
        <v>0</v>
      </c>
      <c r="L47" s="6">
        <f>(ExitPrices[[#This Row],[Supply and Demand / Revenue / Capacity Values - 10% Increase]]-ExitPrices[[#This Row],[Base Model]:[Base Model]])/ExitPrices[[#This Row],[Base Model]:[Base Model]]</f>
        <v>10</v>
      </c>
      <c r="M47" s="6">
        <f>(ExitPrices[[#This Row],[Supply and Demand / Revenue / Capacity Values - 10% Decrease]]-ExitPrices[[#This Row],[Base Model]:[Base Model]])/ExitPrices[[#This Row],[Base Model]:[Base Model]]</f>
        <v>0</v>
      </c>
    </row>
    <row r="48" spans="1:13" x14ac:dyDescent="0.2">
      <c r="A48" t="s">
        <v>59</v>
      </c>
      <c r="B48" s="6">
        <v>0</v>
      </c>
      <c r="C48" s="6">
        <f>(ExitPrices[[#This Row],[Merit Order - Prorated]]-ExitPrices[[#This Row],[Base Model]:[Base Model]])/ExitPrices[[#This Row],[Base Model]:[Base Model]]</f>
        <v>-0.41452991452991456</v>
      </c>
      <c r="D48" s="6">
        <f>(ExitPrices[[#This Row],[Supply and Demand - 10% Increase]]-ExitPrices[[#This Row],[Base Model]:[Base Model]])/ExitPrices[[#This Row],[Base Model]:[Base Model]]</f>
        <v>5.5555555555555518E-2</v>
      </c>
      <c r="E48" s="6">
        <f>(ExitPrices[[#This Row],[Supply and Demand - 10% Decrease]]-ExitPrices[[#This Row],[Base Model]:[Base Model]])/ExitPrices[[#This Row],[Base Model]:[Base Model]]</f>
        <v>-5.5555555555555518E-2</v>
      </c>
      <c r="F48" s="6">
        <f>(ExitPrices[[#This Row],[Revenues - 10% Increase]]-ExitPrices[[#This Row],[Base Model]:[Base Model]])/ExitPrices[[#This Row],[Base Model]:[Base Model]]</f>
        <v>6.4102564102564014E-2</v>
      </c>
      <c r="G48" s="6">
        <f>(ExitPrices[[#This Row],[Revenues - 10% Decrease]]-ExitPrices[[#This Row],[Base Model]:[Base Model]])/ExitPrices[[#This Row],[Base Model]:[Base Model]]</f>
        <v>-6.8376068376068411E-2</v>
      </c>
      <c r="H48" s="6">
        <f>(ExitPrices[[#This Row],[Capacity Values - 10% Increase]]-ExitPrices[[#This Row],[Base Model]:[Base Model]])/ExitPrices[[#This Row],[Base Model]:[Base Model]]</f>
        <v>-6.4102564102564152E-2</v>
      </c>
      <c r="I48" s="6">
        <f>(ExitPrices[[#This Row],[Capacity Values - 10% Decrease]]-ExitPrices[[#This Row],[Base Model]:[Base Model]])/ExitPrices[[#This Row],[Base Model]:[Base Model]]</f>
        <v>6.8376068376068411E-2</v>
      </c>
      <c r="J48" s="6">
        <f>(ExitPrices[[#This Row],[Merit Order - Prorated / Supply and Demand - 10% Increase]]-ExitPrices[[#This Row],[Base Model]:[Base Model]])/ExitPrices[[#This Row],[Base Model]:[Base Model]]</f>
        <v>-0.41452991452991456</v>
      </c>
      <c r="K48" s="6">
        <f>(ExitPrices[[#This Row],[Merit Order - Prorated / Supply and Demand - 10% Decrease]]-ExitPrices[[#This Row],[Base Model]:[Base Model]])/ExitPrices[[#This Row],[Base Model]:[Base Model]]</f>
        <v>-0.41452991452991456</v>
      </c>
      <c r="L48" s="6">
        <f>(ExitPrices[[#This Row],[Supply and Demand / Revenue / Capacity Values - 10% Increase]]-ExitPrices[[#This Row],[Base Model]:[Base Model]])/ExitPrices[[#This Row],[Base Model]:[Base Model]]</f>
        <v>5.5555555555555518E-2</v>
      </c>
      <c r="M48" s="6">
        <f>(ExitPrices[[#This Row],[Supply and Demand / Revenue / Capacity Values - 10% Decrease]]-ExitPrices[[#This Row],[Base Model]:[Base Model]])/ExitPrices[[#This Row],[Base Model]:[Base Model]]</f>
        <v>-5.5555555555555518E-2</v>
      </c>
    </row>
    <row r="49" spans="1:13" x14ac:dyDescent="0.2">
      <c r="A49" t="s">
        <v>60</v>
      </c>
      <c r="B49" s="6">
        <v>0</v>
      </c>
      <c r="C49" s="6">
        <f>(ExitPrices[[#This Row],[Merit Order - Prorated]]-ExitPrices[[#This Row],[Base Model]:[Base Model]])/ExitPrices[[#This Row],[Base Model]:[Base Model]]</f>
        <v>-7.0175438596491252E-2</v>
      </c>
      <c r="D49" s="6">
        <f>(ExitPrices[[#This Row],[Supply and Demand - 10% Increase]]-ExitPrices[[#This Row],[Base Model]:[Base Model]])/ExitPrices[[#This Row],[Base Model]:[Base Model]]</f>
        <v>-0.3903508771929825</v>
      </c>
      <c r="E49" s="6">
        <f>(ExitPrices[[#This Row],[Supply and Demand - 10% Decrease]]-ExitPrices[[#This Row],[Base Model]:[Base Model]])/ExitPrices[[#This Row],[Base Model]:[Base Model]]</f>
        <v>-4.3859649122807057E-2</v>
      </c>
      <c r="F49" s="6">
        <f>(ExitPrices[[#This Row],[Revenues - 10% Increase]]-ExitPrices[[#This Row],[Base Model]:[Base Model]])/ExitPrices[[#This Row],[Base Model]:[Base Model]]</f>
        <v>6.5789473684210426E-2</v>
      </c>
      <c r="G49" s="6">
        <f>(ExitPrices[[#This Row],[Revenues - 10% Decrease]]-ExitPrices[[#This Row],[Base Model]:[Base Model]])/ExitPrices[[#This Row],[Base Model]:[Base Model]]</f>
        <v>-7.0175438596491252E-2</v>
      </c>
      <c r="H49" s="6">
        <f>(ExitPrices[[#This Row],[Capacity Values - 10% Increase]]-ExitPrices[[#This Row],[Base Model]:[Base Model]])/ExitPrices[[#This Row],[Base Model]:[Base Model]]</f>
        <v>-6.1403508771929904E-2</v>
      </c>
      <c r="I49" s="6">
        <f>(ExitPrices[[#This Row],[Capacity Values - 10% Decrease]]-ExitPrices[[#This Row],[Base Model]:[Base Model]])/ExitPrices[[#This Row],[Base Model]:[Base Model]]</f>
        <v>7.0175438596491252E-2</v>
      </c>
      <c r="J49" s="6">
        <f>(ExitPrices[[#This Row],[Merit Order - Prorated / Supply and Demand - 10% Increase]]-ExitPrices[[#This Row],[Base Model]:[Base Model]])/ExitPrices[[#This Row],[Base Model]:[Base Model]]</f>
        <v>-7.0175438596491252E-2</v>
      </c>
      <c r="K49" s="6">
        <f>(ExitPrices[[#This Row],[Merit Order - Prorated / Supply and Demand - 10% Decrease]]-ExitPrices[[#This Row],[Base Model]:[Base Model]])/ExitPrices[[#This Row],[Base Model]:[Base Model]]</f>
        <v>-7.0175438596491252E-2</v>
      </c>
      <c r="L49" s="6">
        <f>(ExitPrices[[#This Row],[Supply and Demand / Revenue / Capacity Values - 10% Increase]]-ExitPrices[[#This Row],[Base Model]:[Base Model]])/ExitPrices[[#This Row],[Base Model]:[Base Model]]</f>
        <v>-0.3903508771929825</v>
      </c>
      <c r="M49" s="6">
        <f>(ExitPrices[[#This Row],[Supply and Demand / Revenue / Capacity Values - 10% Decrease]]-ExitPrices[[#This Row],[Base Model]:[Base Model]])/ExitPrices[[#This Row],[Base Model]:[Base Model]]</f>
        <v>-4.3859649122807057E-2</v>
      </c>
    </row>
    <row r="50" spans="1:13" x14ac:dyDescent="0.2">
      <c r="A50" t="s">
        <v>61</v>
      </c>
      <c r="B50" s="6">
        <v>0</v>
      </c>
      <c r="C50" s="6">
        <f>(ExitPrices[[#This Row],[Merit Order - Prorated]]-ExitPrices[[#This Row],[Base Model]:[Base Model]])/ExitPrices[[#This Row],[Base Model]:[Base Model]]</f>
        <v>-4.4041450777202076E-2</v>
      </c>
      <c r="D50" s="6">
        <f>(ExitPrices[[#This Row],[Supply and Demand - 10% Increase]]-ExitPrices[[#This Row],[Base Model]:[Base Model]])/ExitPrices[[#This Row],[Base Model]:[Base Model]]</f>
        <v>-0.23316062176165805</v>
      </c>
      <c r="E50" s="6">
        <f>(ExitPrices[[#This Row],[Supply and Demand - 10% Decrease]]-ExitPrices[[#This Row],[Base Model]:[Base Model]])/ExitPrices[[#This Row],[Base Model]:[Base Model]]</f>
        <v>-2.5906735751295359E-2</v>
      </c>
      <c r="F50" s="6">
        <f>(ExitPrices[[#This Row],[Revenues - 10% Increase]]-ExitPrices[[#This Row],[Base Model]:[Base Model]])/ExitPrices[[#This Row],[Base Model]:[Base Model]]</f>
        <v>3.8860103626942859E-2</v>
      </c>
      <c r="G50" s="6">
        <f>(ExitPrices[[#This Row],[Revenues - 10% Decrease]]-ExitPrices[[#This Row],[Base Model]:[Base Model]])/ExitPrices[[#This Row],[Base Model]:[Base Model]]</f>
        <v>-4.1450777202072644E-2</v>
      </c>
      <c r="H50" s="6">
        <f>(ExitPrices[[#This Row],[Capacity Values - 10% Increase]]-ExitPrices[[#This Row],[Base Model]:[Base Model]])/ExitPrices[[#This Row],[Base Model]:[Base Model]]</f>
        <v>-3.6269430051813607E-2</v>
      </c>
      <c r="I50" s="6">
        <f>(ExitPrices[[#This Row],[Capacity Values - 10% Decrease]]-ExitPrices[[#This Row],[Base Model]:[Base Model]])/ExitPrices[[#This Row],[Base Model]:[Base Model]]</f>
        <v>4.1450777202072464E-2</v>
      </c>
      <c r="J50" s="6">
        <f>(ExitPrices[[#This Row],[Merit Order - Prorated / Supply and Demand - 10% Increase]]-ExitPrices[[#This Row],[Base Model]:[Base Model]])/ExitPrices[[#This Row],[Base Model]:[Base Model]]</f>
        <v>-4.4041450777202076E-2</v>
      </c>
      <c r="K50" s="6">
        <f>(ExitPrices[[#This Row],[Merit Order - Prorated / Supply and Demand - 10% Decrease]]-ExitPrices[[#This Row],[Base Model]:[Base Model]])/ExitPrices[[#This Row],[Base Model]:[Base Model]]</f>
        <v>-4.4041450777202076E-2</v>
      </c>
      <c r="L50" s="6">
        <f>(ExitPrices[[#This Row],[Supply and Demand / Revenue / Capacity Values - 10% Increase]]-ExitPrices[[#This Row],[Base Model]:[Base Model]])/ExitPrices[[#This Row],[Base Model]:[Base Model]]</f>
        <v>-0.23316062176165805</v>
      </c>
      <c r="M50" s="6">
        <f>(ExitPrices[[#This Row],[Supply and Demand / Revenue / Capacity Values - 10% Decrease]]-ExitPrices[[#This Row],[Base Model]:[Base Model]])/ExitPrices[[#This Row],[Base Model]:[Base Model]]</f>
        <v>-2.5906735751295359E-2</v>
      </c>
    </row>
    <row r="51" spans="1:13" x14ac:dyDescent="0.2">
      <c r="A51" t="s">
        <v>62</v>
      </c>
      <c r="B51" s="6">
        <v>0</v>
      </c>
      <c r="C51" s="6">
        <f>(ExitPrices[[#This Row],[Merit Order - Prorated]]-ExitPrices[[#This Row],[Base Model]:[Base Model]])/ExitPrices[[#This Row],[Base Model]:[Base Model]]</f>
        <v>0</v>
      </c>
      <c r="D51" s="6">
        <f>(ExitPrices[[#This Row],[Supply and Demand - 10% Increase]]-ExitPrices[[#This Row],[Base Model]:[Base Model]])/ExitPrices[[#This Row],[Base Model]:[Base Model]]</f>
        <v>0</v>
      </c>
      <c r="E51" s="6">
        <f>(ExitPrices[[#This Row],[Supply and Demand - 10% Decrease]]-ExitPrices[[#This Row],[Base Model]:[Base Model]])/ExitPrices[[#This Row],[Base Model]:[Base Model]]</f>
        <v>0</v>
      </c>
      <c r="F51" s="6">
        <f>(ExitPrices[[#This Row],[Revenues - 10% Increase]]-ExitPrices[[#This Row],[Base Model]:[Base Model]])/ExitPrices[[#This Row],[Base Model]:[Base Model]]</f>
        <v>0</v>
      </c>
      <c r="G51" s="6">
        <f>(ExitPrices[[#This Row],[Revenues - 10% Decrease]]-ExitPrices[[#This Row],[Base Model]:[Base Model]])/ExitPrices[[#This Row],[Base Model]:[Base Model]]</f>
        <v>0</v>
      </c>
      <c r="H51" s="6">
        <f>(ExitPrices[[#This Row],[Capacity Values - 10% Increase]]-ExitPrices[[#This Row],[Base Model]:[Base Model]])/ExitPrices[[#This Row],[Base Model]:[Base Model]]</f>
        <v>0</v>
      </c>
      <c r="I51" s="6">
        <f>(ExitPrices[[#This Row],[Capacity Values - 10% Decrease]]-ExitPrices[[#This Row],[Base Model]:[Base Model]])/ExitPrices[[#This Row],[Base Model]:[Base Model]]</f>
        <v>0</v>
      </c>
      <c r="J51" s="6">
        <f>(ExitPrices[[#This Row],[Merit Order - Prorated / Supply and Demand - 10% Increase]]-ExitPrices[[#This Row],[Base Model]:[Base Model]])/ExitPrices[[#This Row],[Base Model]:[Base Model]]</f>
        <v>0</v>
      </c>
      <c r="K51" s="6">
        <f>(ExitPrices[[#This Row],[Merit Order - Prorated / Supply and Demand - 10% Decrease]]-ExitPrices[[#This Row],[Base Model]:[Base Model]])/ExitPrices[[#This Row],[Base Model]:[Base Model]]</f>
        <v>0</v>
      </c>
      <c r="L51" s="6">
        <f>(ExitPrices[[#This Row],[Supply and Demand / Revenue / Capacity Values - 10% Increase]]-ExitPrices[[#This Row],[Base Model]:[Base Model]])/ExitPrices[[#This Row],[Base Model]:[Base Model]]</f>
        <v>0</v>
      </c>
      <c r="M51" s="6">
        <f>(ExitPrices[[#This Row],[Supply and Demand / Revenue / Capacity Values - 10% Decrease]]-ExitPrices[[#This Row],[Base Model]:[Base Model]])/ExitPrices[[#This Row],[Base Model]:[Base Model]]</f>
        <v>0</v>
      </c>
    </row>
    <row r="52" spans="1:13" x14ac:dyDescent="0.2">
      <c r="A52" t="s">
        <v>63</v>
      </c>
      <c r="B52" s="6">
        <v>0</v>
      </c>
      <c r="C52" s="6">
        <f>(ExitPrices[[#This Row],[Merit Order - Prorated]]-ExitPrices[[#This Row],[Base Model]:[Base Model]])/ExitPrices[[#This Row],[Base Model]:[Base Model]]</f>
        <v>-0.34408602150537637</v>
      </c>
      <c r="D52" s="6">
        <f>(ExitPrices[[#This Row],[Supply and Demand - 10% Increase]]-ExitPrices[[#This Row],[Base Model]:[Base Model]])/ExitPrices[[#This Row],[Base Model]:[Base Model]]</f>
        <v>6.093189964157706E-2</v>
      </c>
      <c r="E52" s="6">
        <f>(ExitPrices[[#This Row],[Supply and Demand - 10% Decrease]]-ExitPrices[[#This Row],[Base Model]:[Base Model]])/ExitPrices[[#This Row],[Base Model]:[Base Model]]</f>
        <v>-3.5842293906810069E-2</v>
      </c>
      <c r="F52" s="6">
        <f>(ExitPrices[[#This Row],[Revenues - 10% Increase]]-ExitPrices[[#This Row],[Base Model]:[Base Model]])/ExitPrices[[#This Row],[Base Model]:[Base Model]]</f>
        <v>5.3763440860214978E-2</v>
      </c>
      <c r="G52" s="6">
        <f>(ExitPrices[[#This Row],[Revenues - 10% Decrease]]-ExitPrices[[#This Row],[Base Model]:[Base Model]])/ExitPrices[[#This Row],[Base Model]:[Base Model]]</f>
        <v>-5.7347670250896078E-2</v>
      </c>
      <c r="H52" s="6">
        <f>(ExitPrices[[#This Row],[Capacity Values - 10% Increase]]-ExitPrices[[#This Row],[Base Model]:[Base Model]])/ExitPrices[[#This Row],[Base Model]:[Base Model]]</f>
        <v>-5.0179211469534114E-2</v>
      </c>
      <c r="I52" s="6">
        <f>(ExitPrices[[#This Row],[Capacity Values - 10% Decrease]]-ExitPrices[[#This Row],[Base Model]:[Base Model]])/ExitPrices[[#This Row],[Base Model]:[Base Model]]</f>
        <v>5.7347670250895953E-2</v>
      </c>
      <c r="J52" s="6">
        <f>(ExitPrices[[#This Row],[Merit Order - Prorated / Supply and Demand - 10% Increase]]-ExitPrices[[#This Row],[Base Model]:[Base Model]])/ExitPrices[[#This Row],[Base Model]:[Base Model]]</f>
        <v>-0.34408602150537637</v>
      </c>
      <c r="K52" s="6">
        <f>(ExitPrices[[#This Row],[Merit Order - Prorated / Supply and Demand - 10% Decrease]]-ExitPrices[[#This Row],[Base Model]:[Base Model]])/ExitPrices[[#This Row],[Base Model]:[Base Model]]</f>
        <v>-0.34408602150537637</v>
      </c>
      <c r="L52" s="6">
        <f>(ExitPrices[[#This Row],[Supply and Demand / Revenue / Capacity Values - 10% Increase]]-ExitPrices[[#This Row],[Base Model]:[Base Model]])/ExitPrices[[#This Row],[Base Model]:[Base Model]]</f>
        <v>6.093189964157706E-2</v>
      </c>
      <c r="M52" s="6">
        <f>(ExitPrices[[#This Row],[Supply and Demand / Revenue / Capacity Values - 10% Decrease]]-ExitPrices[[#This Row],[Base Model]:[Base Model]])/ExitPrices[[#This Row],[Base Model]:[Base Model]]</f>
        <v>-3.5842293906810069E-2</v>
      </c>
    </row>
    <row r="53" spans="1:13" x14ac:dyDescent="0.2">
      <c r="A53" t="s">
        <v>64</v>
      </c>
      <c r="B53" s="6">
        <v>0</v>
      </c>
      <c r="C53" s="6">
        <f>(ExitPrices[[#This Row],[Merit Order - Prorated]]-ExitPrices[[#This Row],[Base Model]:[Base Model]])/ExitPrices[[#This Row],[Base Model]:[Base Model]]</f>
        <v>0.73333333333333317</v>
      </c>
      <c r="D53" s="6">
        <f>(ExitPrices[[#This Row],[Supply and Demand - 10% Increase]]-ExitPrices[[#This Row],[Base Model]:[Base Model]])/ExitPrices[[#This Row],[Base Model]:[Base Model]]</f>
        <v>1.0666666666666667</v>
      </c>
      <c r="E53" s="6">
        <f>(ExitPrices[[#This Row],[Supply and Demand - 10% Decrease]]-ExitPrices[[#This Row],[Base Model]:[Base Model]])/ExitPrices[[#This Row],[Base Model]:[Base Model]]</f>
        <v>-0.93333333333333335</v>
      </c>
      <c r="F53" s="6">
        <f>(ExitPrices[[#This Row],[Revenues - 10% Increase]]-ExitPrices[[#This Row],[Base Model]:[Base Model]])/ExitPrices[[#This Row],[Base Model]:[Base Model]]</f>
        <v>0.93333333333333313</v>
      </c>
      <c r="G53" s="6">
        <f>(ExitPrices[[#This Row],[Revenues - 10% Decrease]]-ExitPrices[[#This Row],[Base Model]:[Base Model]])/ExitPrices[[#This Row],[Base Model]:[Base Model]]</f>
        <v>-0.93333333333333335</v>
      </c>
      <c r="H53" s="6">
        <f>(ExitPrices[[#This Row],[Capacity Values - 10% Increase]]-ExitPrices[[#This Row],[Base Model]:[Base Model]])/ExitPrices[[#This Row],[Base Model]:[Base Model]]</f>
        <v>-0.93333333333333335</v>
      </c>
      <c r="I53" s="6">
        <f>(ExitPrices[[#This Row],[Capacity Values - 10% Decrease]]-ExitPrices[[#This Row],[Base Model]:[Base Model]])/ExitPrices[[#This Row],[Base Model]:[Base Model]]</f>
        <v>1.0666666666666667</v>
      </c>
      <c r="J53" s="6">
        <f>(ExitPrices[[#This Row],[Merit Order - Prorated / Supply and Demand - 10% Increase]]-ExitPrices[[#This Row],[Base Model]:[Base Model]])/ExitPrices[[#This Row],[Base Model]:[Base Model]]</f>
        <v>0.73333333333333317</v>
      </c>
      <c r="K53" s="6">
        <f>(ExitPrices[[#This Row],[Merit Order - Prorated / Supply and Demand - 10% Decrease]]-ExitPrices[[#This Row],[Base Model]:[Base Model]])/ExitPrices[[#This Row],[Base Model]:[Base Model]]</f>
        <v>0.73333333333333317</v>
      </c>
      <c r="L53" s="6">
        <f>(ExitPrices[[#This Row],[Supply and Demand / Revenue / Capacity Values - 10% Increase]]-ExitPrices[[#This Row],[Base Model]:[Base Model]])/ExitPrices[[#This Row],[Base Model]:[Base Model]]</f>
        <v>1.0666666666666667</v>
      </c>
      <c r="M53" s="6">
        <f>(ExitPrices[[#This Row],[Supply and Demand / Revenue / Capacity Values - 10% Decrease]]-ExitPrices[[#This Row],[Base Model]:[Base Model]])/ExitPrices[[#This Row],[Base Model]:[Base Model]]</f>
        <v>-0.93333333333333335</v>
      </c>
    </row>
    <row r="54" spans="1:13" x14ac:dyDescent="0.2">
      <c r="A54" t="s">
        <v>65</v>
      </c>
      <c r="B54" s="6">
        <v>0</v>
      </c>
      <c r="C54" s="6">
        <f>(ExitPrices[[#This Row],[Merit Order - Prorated]]-ExitPrices[[#This Row],[Base Model]:[Base Model]])/ExitPrices[[#This Row],[Base Model]:[Base Model]]</f>
        <v>0.11214953271028051</v>
      </c>
      <c r="D54" s="6">
        <f>(ExitPrices[[#This Row],[Supply and Demand - 10% Increase]]-ExitPrices[[#This Row],[Base Model]:[Base Model]])/ExitPrices[[#This Row],[Base Model]:[Base Model]]</f>
        <v>0.15887850467289721</v>
      </c>
      <c r="E54" s="6">
        <f>(ExitPrices[[#This Row],[Supply and Demand - 10% Decrease]]-ExitPrices[[#This Row],[Base Model]:[Base Model]])/ExitPrices[[#This Row],[Base Model]:[Base Model]]</f>
        <v>-9.3457943925233572E-2</v>
      </c>
      <c r="F54" s="6">
        <f>(ExitPrices[[#This Row],[Revenues - 10% Increase]]-ExitPrices[[#This Row],[Base Model]:[Base Model]])/ExitPrices[[#This Row],[Base Model]:[Base Model]]</f>
        <v>0.14018691588785059</v>
      </c>
      <c r="G54" s="6">
        <f>(ExitPrices[[#This Row],[Revenues - 10% Decrease]]-ExitPrices[[#This Row],[Base Model]:[Base Model]])/ExitPrices[[#This Row],[Base Model]:[Base Model]]</f>
        <v>-0.14953271028037374</v>
      </c>
      <c r="H54" s="6">
        <f>(ExitPrices[[#This Row],[Capacity Values - 10% Increase]]-ExitPrices[[#This Row],[Base Model]:[Base Model]])/ExitPrices[[#This Row],[Base Model]:[Base Model]]</f>
        <v>-0.14018691588785043</v>
      </c>
      <c r="I54" s="6">
        <f>(ExitPrices[[#This Row],[Capacity Values - 10% Decrease]]-ExitPrices[[#This Row],[Base Model]:[Base Model]])/ExitPrices[[#This Row],[Base Model]:[Base Model]]</f>
        <v>0.1495327102803739</v>
      </c>
      <c r="J54" s="6">
        <f>(ExitPrices[[#This Row],[Merit Order - Prorated / Supply and Demand - 10% Increase]]-ExitPrices[[#This Row],[Base Model]:[Base Model]])/ExitPrices[[#This Row],[Base Model]:[Base Model]]</f>
        <v>0.11214953271028051</v>
      </c>
      <c r="K54" s="6">
        <f>(ExitPrices[[#This Row],[Merit Order - Prorated / Supply and Demand - 10% Decrease]]-ExitPrices[[#This Row],[Base Model]:[Base Model]])/ExitPrices[[#This Row],[Base Model]:[Base Model]]</f>
        <v>0.11214953271028051</v>
      </c>
      <c r="L54" s="6">
        <f>(ExitPrices[[#This Row],[Supply and Demand / Revenue / Capacity Values - 10% Increase]]-ExitPrices[[#This Row],[Base Model]:[Base Model]])/ExitPrices[[#This Row],[Base Model]:[Base Model]]</f>
        <v>0.15887850467289721</v>
      </c>
      <c r="M54" s="6">
        <f>(ExitPrices[[#This Row],[Supply and Demand / Revenue / Capacity Values - 10% Decrease]]-ExitPrices[[#This Row],[Base Model]:[Base Model]])/ExitPrices[[#This Row],[Base Model]:[Base Model]]</f>
        <v>-9.3457943925233572E-2</v>
      </c>
    </row>
    <row r="55" spans="1:13" x14ac:dyDescent="0.2">
      <c r="A55" t="s">
        <v>66</v>
      </c>
      <c r="B55" s="6">
        <v>0</v>
      </c>
      <c r="C55" s="6">
        <f>(ExitPrices[[#This Row],[Merit Order - Prorated]]-ExitPrices[[#This Row],[Base Model]:[Base Model]])/ExitPrices[[#This Row],[Base Model]:[Base Model]]</f>
        <v>3.8759689922480654E-2</v>
      </c>
      <c r="D55" s="6">
        <f>(ExitPrices[[#This Row],[Supply and Demand - 10% Increase]]-ExitPrices[[#This Row],[Base Model]:[Base Model]])/ExitPrices[[#This Row],[Base Model]:[Base Model]]</f>
        <v>-0.2170542635658915</v>
      </c>
      <c r="E55" s="6">
        <f>(ExitPrices[[#This Row],[Supply and Demand - 10% Decrease]]-ExitPrices[[#This Row],[Base Model]:[Base Model]])/ExitPrices[[#This Row],[Base Model]:[Base Model]]</f>
        <v>-7.751937984496117E-2</v>
      </c>
      <c r="F55" s="6">
        <f>(ExitPrices[[#This Row],[Revenues - 10% Increase]]-ExitPrices[[#This Row],[Base Model]:[Base Model]])/ExitPrices[[#This Row],[Base Model]:[Base Model]]</f>
        <v>0.10852713178294575</v>
      </c>
      <c r="G55" s="6">
        <f>(ExitPrices[[#This Row],[Revenues - 10% Decrease]]-ExitPrices[[#This Row],[Base Model]:[Base Model]])/ExitPrices[[#This Row],[Base Model]:[Base Model]]</f>
        <v>-0.12403100775193804</v>
      </c>
      <c r="H55" s="6">
        <f>(ExitPrices[[#This Row],[Capacity Values - 10% Increase]]-ExitPrices[[#This Row],[Base Model]:[Base Model]])/ExitPrices[[#This Row],[Base Model]:[Base Model]]</f>
        <v>-0.11627906976744183</v>
      </c>
      <c r="I55" s="6">
        <f>(ExitPrices[[#This Row],[Capacity Values - 10% Decrease]]-ExitPrices[[#This Row],[Base Model]:[Base Model]])/ExitPrices[[#This Row],[Base Model]:[Base Model]]</f>
        <v>0.12403100775193804</v>
      </c>
      <c r="J55" s="6">
        <f>(ExitPrices[[#This Row],[Merit Order - Prorated / Supply and Demand - 10% Increase]]-ExitPrices[[#This Row],[Base Model]:[Base Model]])/ExitPrices[[#This Row],[Base Model]:[Base Model]]</f>
        <v>3.8759689922480654E-2</v>
      </c>
      <c r="K55" s="6">
        <f>(ExitPrices[[#This Row],[Merit Order - Prorated / Supply and Demand - 10% Decrease]]-ExitPrices[[#This Row],[Base Model]:[Base Model]])/ExitPrices[[#This Row],[Base Model]:[Base Model]]</f>
        <v>3.8759689922480654E-2</v>
      </c>
      <c r="L55" s="6">
        <f>(ExitPrices[[#This Row],[Supply and Demand / Revenue / Capacity Values - 10% Increase]]-ExitPrices[[#This Row],[Base Model]:[Base Model]])/ExitPrices[[#This Row],[Base Model]:[Base Model]]</f>
        <v>-0.2170542635658915</v>
      </c>
      <c r="M55" s="6">
        <f>(ExitPrices[[#This Row],[Supply and Demand / Revenue / Capacity Values - 10% Decrease]]-ExitPrices[[#This Row],[Base Model]:[Base Model]])/ExitPrices[[#This Row],[Base Model]:[Base Model]]</f>
        <v>-7.751937984496117E-2</v>
      </c>
    </row>
    <row r="56" spans="1:13" x14ac:dyDescent="0.2">
      <c r="A56" t="s">
        <v>67</v>
      </c>
      <c r="B56" s="6">
        <v>0</v>
      </c>
      <c r="C56" s="6">
        <f>(ExitPrices[[#This Row],[Merit Order - Prorated]]-ExitPrices[[#This Row],[Base Model]:[Base Model]])/ExitPrices[[#This Row],[Base Model]:[Base Model]]</f>
        <v>3.8759689922480654E-2</v>
      </c>
      <c r="D56" s="6">
        <f>(ExitPrices[[#This Row],[Supply and Demand - 10% Increase]]-ExitPrices[[#This Row],[Base Model]:[Base Model]])/ExitPrices[[#This Row],[Base Model]:[Base Model]]</f>
        <v>-0.2170542635658915</v>
      </c>
      <c r="E56" s="6">
        <f>(ExitPrices[[#This Row],[Supply and Demand - 10% Decrease]]-ExitPrices[[#This Row],[Base Model]:[Base Model]])/ExitPrices[[#This Row],[Base Model]:[Base Model]]</f>
        <v>-7.751937984496117E-2</v>
      </c>
      <c r="F56" s="6">
        <f>(ExitPrices[[#This Row],[Revenues - 10% Increase]]-ExitPrices[[#This Row],[Base Model]:[Base Model]])/ExitPrices[[#This Row],[Base Model]:[Base Model]]</f>
        <v>0.10852713178294575</v>
      </c>
      <c r="G56" s="6">
        <f>(ExitPrices[[#This Row],[Revenues - 10% Decrease]]-ExitPrices[[#This Row],[Base Model]:[Base Model]])/ExitPrices[[#This Row],[Base Model]:[Base Model]]</f>
        <v>-0.12403100775193804</v>
      </c>
      <c r="H56" s="6">
        <f>(ExitPrices[[#This Row],[Capacity Values - 10% Increase]]-ExitPrices[[#This Row],[Base Model]:[Base Model]])/ExitPrices[[#This Row],[Base Model]:[Base Model]]</f>
        <v>-0.11627906976744183</v>
      </c>
      <c r="I56" s="6">
        <f>(ExitPrices[[#This Row],[Capacity Values - 10% Decrease]]-ExitPrices[[#This Row],[Base Model]:[Base Model]])/ExitPrices[[#This Row],[Base Model]:[Base Model]]</f>
        <v>0.12403100775193804</v>
      </c>
      <c r="J56" s="6">
        <f>(ExitPrices[[#This Row],[Merit Order - Prorated / Supply and Demand - 10% Increase]]-ExitPrices[[#This Row],[Base Model]:[Base Model]])/ExitPrices[[#This Row],[Base Model]:[Base Model]]</f>
        <v>3.8759689922480654E-2</v>
      </c>
      <c r="K56" s="6">
        <f>(ExitPrices[[#This Row],[Merit Order - Prorated / Supply and Demand - 10% Decrease]]-ExitPrices[[#This Row],[Base Model]:[Base Model]])/ExitPrices[[#This Row],[Base Model]:[Base Model]]</f>
        <v>3.8759689922480654E-2</v>
      </c>
      <c r="L56" s="6">
        <f>(ExitPrices[[#This Row],[Supply and Demand / Revenue / Capacity Values - 10% Increase]]-ExitPrices[[#This Row],[Base Model]:[Base Model]])/ExitPrices[[#This Row],[Base Model]:[Base Model]]</f>
        <v>-0.2170542635658915</v>
      </c>
      <c r="M56" s="6">
        <f>(ExitPrices[[#This Row],[Supply and Demand / Revenue / Capacity Values - 10% Decrease]]-ExitPrices[[#This Row],[Base Model]:[Base Model]])/ExitPrices[[#This Row],[Base Model]:[Base Model]]</f>
        <v>-7.751937984496117E-2</v>
      </c>
    </row>
    <row r="57" spans="1:13" x14ac:dyDescent="0.2">
      <c r="A57" t="s">
        <v>68</v>
      </c>
      <c r="B57" s="6">
        <v>0</v>
      </c>
      <c r="C57" s="6">
        <f>(ExitPrices[[#This Row],[Merit Order - Prorated]]-ExitPrices[[#This Row],[Base Model]:[Base Model]])/ExitPrices[[#This Row],[Base Model]:[Base Model]]</f>
        <v>0.34285714285714286</v>
      </c>
      <c r="D57" s="6">
        <f>(ExitPrices[[#This Row],[Supply and Demand - 10% Increase]]-ExitPrices[[#This Row],[Base Model]:[Base Model]])/ExitPrices[[#This Row],[Base Model]:[Base Model]]</f>
        <v>0.4857142857142856</v>
      </c>
      <c r="E57" s="6">
        <f>(ExitPrices[[#This Row],[Supply and Demand - 10% Decrease]]-ExitPrices[[#This Row],[Base Model]:[Base Model]])/ExitPrices[[#This Row],[Base Model]:[Base Model]]</f>
        <v>-0.2857142857142857</v>
      </c>
      <c r="F57" s="6">
        <f>(ExitPrices[[#This Row],[Revenues - 10% Increase]]-ExitPrices[[#This Row],[Base Model]:[Base Model]])/ExitPrices[[#This Row],[Base Model]:[Base Model]]</f>
        <v>0.42857142857142855</v>
      </c>
      <c r="G57" s="6">
        <f>(ExitPrices[[#This Row],[Revenues - 10% Decrease]]-ExitPrices[[#This Row],[Base Model]:[Base Model]])/ExitPrices[[#This Row],[Base Model]:[Base Model]]</f>
        <v>-0.45714285714285713</v>
      </c>
      <c r="H57" s="6">
        <f>(ExitPrices[[#This Row],[Capacity Values - 10% Increase]]-ExitPrices[[#This Row],[Base Model]:[Base Model]])/ExitPrices[[#This Row],[Base Model]:[Base Model]]</f>
        <v>-0.42857142857142855</v>
      </c>
      <c r="I57" s="6">
        <f>(ExitPrices[[#This Row],[Capacity Values - 10% Decrease]]-ExitPrices[[#This Row],[Base Model]:[Base Model]])/ExitPrices[[#This Row],[Base Model]:[Base Model]]</f>
        <v>0.45714285714285724</v>
      </c>
      <c r="J57" s="6">
        <f>(ExitPrices[[#This Row],[Merit Order - Prorated / Supply and Demand - 10% Increase]]-ExitPrices[[#This Row],[Base Model]:[Base Model]])/ExitPrices[[#This Row],[Base Model]:[Base Model]]</f>
        <v>0.34285714285714286</v>
      </c>
      <c r="K57" s="6">
        <f>(ExitPrices[[#This Row],[Merit Order - Prorated / Supply and Demand - 10% Decrease]]-ExitPrices[[#This Row],[Base Model]:[Base Model]])/ExitPrices[[#This Row],[Base Model]:[Base Model]]</f>
        <v>0.34285714285714286</v>
      </c>
      <c r="L57" s="6">
        <f>(ExitPrices[[#This Row],[Supply and Demand / Revenue / Capacity Values - 10% Increase]]-ExitPrices[[#This Row],[Base Model]:[Base Model]])/ExitPrices[[#This Row],[Base Model]:[Base Model]]</f>
        <v>0.4857142857142856</v>
      </c>
      <c r="M57" s="6">
        <f>(ExitPrices[[#This Row],[Supply and Demand / Revenue / Capacity Values - 10% Decrease]]-ExitPrices[[#This Row],[Base Model]:[Base Model]])/ExitPrices[[#This Row],[Base Model]:[Base Model]]</f>
        <v>-0.2857142857142857</v>
      </c>
    </row>
    <row r="58" spans="1:13" x14ac:dyDescent="0.2">
      <c r="A58" t="s">
        <v>69</v>
      </c>
      <c r="B58" s="6">
        <v>0</v>
      </c>
      <c r="C58" s="6">
        <f>(ExitPrices[[#This Row],[Merit Order - Prorated]]-ExitPrices[[#This Row],[Base Model]:[Base Model]])/ExitPrices[[#This Row],[Base Model]:[Base Model]]</f>
        <v>50.999999999999993</v>
      </c>
      <c r="D58" s="6">
        <f>(ExitPrices[[#This Row],[Supply and Demand - 10% Increase]]-ExitPrices[[#This Row],[Base Model]:[Base Model]])/ExitPrices[[#This Row],[Base Model]:[Base Model]]</f>
        <v>10</v>
      </c>
      <c r="E58" s="6">
        <f>(ExitPrices[[#This Row],[Supply and Demand - 10% Decrease]]-ExitPrices[[#This Row],[Base Model]:[Base Model]])/ExitPrices[[#This Row],[Base Model]:[Base Model]]</f>
        <v>0</v>
      </c>
      <c r="F58" s="6">
        <f>(ExitPrices[[#This Row],[Revenues - 10% Increase]]-ExitPrices[[#This Row],[Base Model]:[Base Model]])/ExitPrices[[#This Row],[Base Model]:[Base Model]]</f>
        <v>0</v>
      </c>
      <c r="G58" s="6">
        <f>(ExitPrices[[#This Row],[Revenues - 10% Decrease]]-ExitPrices[[#This Row],[Base Model]:[Base Model]])/ExitPrices[[#This Row],[Base Model]:[Base Model]]</f>
        <v>0</v>
      </c>
      <c r="H58" s="6">
        <f>(ExitPrices[[#This Row],[Capacity Values - 10% Increase]]-ExitPrices[[#This Row],[Base Model]:[Base Model]])/ExitPrices[[#This Row],[Base Model]:[Base Model]]</f>
        <v>0</v>
      </c>
      <c r="I58" s="6">
        <f>(ExitPrices[[#This Row],[Capacity Values - 10% Decrease]]-ExitPrices[[#This Row],[Base Model]:[Base Model]])/ExitPrices[[#This Row],[Base Model]:[Base Model]]</f>
        <v>0</v>
      </c>
      <c r="J58" s="6">
        <f>(ExitPrices[[#This Row],[Merit Order - Prorated / Supply and Demand - 10% Increase]]-ExitPrices[[#This Row],[Base Model]:[Base Model]])/ExitPrices[[#This Row],[Base Model]:[Base Model]]</f>
        <v>50.999999999999993</v>
      </c>
      <c r="K58" s="6">
        <f>(ExitPrices[[#This Row],[Merit Order - Prorated / Supply and Demand - 10% Decrease]]-ExitPrices[[#This Row],[Base Model]:[Base Model]])/ExitPrices[[#This Row],[Base Model]:[Base Model]]</f>
        <v>50.999999999999993</v>
      </c>
      <c r="L58" s="6">
        <f>(ExitPrices[[#This Row],[Supply and Demand / Revenue / Capacity Values - 10% Increase]]-ExitPrices[[#This Row],[Base Model]:[Base Model]])/ExitPrices[[#This Row],[Base Model]:[Base Model]]</f>
        <v>10</v>
      </c>
      <c r="M58" s="6">
        <f>(ExitPrices[[#This Row],[Supply and Demand / Revenue / Capacity Values - 10% Decrease]]-ExitPrices[[#This Row],[Base Model]:[Base Model]])/ExitPrices[[#This Row],[Base Model]:[Base Model]]</f>
        <v>0</v>
      </c>
    </row>
    <row r="59" spans="1:13" x14ac:dyDescent="0.2">
      <c r="A59" t="s">
        <v>70</v>
      </c>
      <c r="B59" s="6">
        <v>0</v>
      </c>
      <c r="C59" s="6">
        <f>(ExitPrices[[#This Row],[Merit Order - Prorated]]-ExitPrices[[#This Row],[Base Model]:[Base Model]])/ExitPrices[[#This Row],[Base Model]:[Base Model]]</f>
        <v>4.7808764940239029E-2</v>
      </c>
      <c r="D59" s="6">
        <f>(ExitPrices[[#This Row],[Supply and Demand - 10% Increase]]-ExitPrices[[#This Row],[Base Model]:[Base Model]])/ExitPrices[[#This Row],[Base Model]:[Base Model]]</f>
        <v>6.7729083665338655E-2</v>
      </c>
      <c r="E59" s="6">
        <f>(ExitPrices[[#This Row],[Supply and Demand - 10% Decrease]]-ExitPrices[[#This Row],[Base Model]:[Base Model]])/ExitPrices[[#This Row],[Base Model]:[Base Model]]</f>
        <v>-3.9840637450199237E-2</v>
      </c>
      <c r="F59" s="6">
        <f>(ExitPrices[[#This Row],[Revenues - 10% Increase]]-ExitPrices[[#This Row],[Base Model]:[Base Model]])/ExitPrices[[#This Row],[Base Model]:[Base Model]]</f>
        <v>5.5776892430278821E-2</v>
      </c>
      <c r="G59" s="6">
        <f>(ExitPrices[[#This Row],[Revenues - 10% Decrease]]-ExitPrices[[#This Row],[Base Model]:[Base Model]])/ExitPrices[[#This Row],[Base Model]:[Base Model]]</f>
        <v>-6.3745019920318752E-2</v>
      </c>
      <c r="H59" s="6">
        <f>(ExitPrices[[#This Row],[Capacity Values - 10% Increase]]-ExitPrices[[#This Row],[Base Model]:[Base Model]])/ExitPrices[[#This Row],[Base Model]:[Base Model]]</f>
        <v>-5.9760956175298856E-2</v>
      </c>
      <c r="I59" s="6">
        <f>(ExitPrices[[#This Row],[Capacity Values - 10% Decrease]]-ExitPrices[[#This Row],[Base Model]:[Base Model]])/ExitPrices[[#This Row],[Base Model]:[Base Model]]</f>
        <v>6.3745019920318752E-2</v>
      </c>
      <c r="J59" s="6">
        <f>(ExitPrices[[#This Row],[Merit Order - Prorated / Supply and Demand - 10% Increase]]-ExitPrices[[#This Row],[Base Model]:[Base Model]])/ExitPrices[[#This Row],[Base Model]:[Base Model]]</f>
        <v>4.7808764940239029E-2</v>
      </c>
      <c r="K59" s="6">
        <f>(ExitPrices[[#This Row],[Merit Order - Prorated / Supply and Demand - 10% Decrease]]-ExitPrices[[#This Row],[Base Model]:[Base Model]])/ExitPrices[[#This Row],[Base Model]:[Base Model]]</f>
        <v>4.7808764940239029E-2</v>
      </c>
      <c r="L59" s="6">
        <f>(ExitPrices[[#This Row],[Supply and Demand / Revenue / Capacity Values - 10% Increase]]-ExitPrices[[#This Row],[Base Model]:[Base Model]])/ExitPrices[[#This Row],[Base Model]:[Base Model]]</f>
        <v>6.7729083665338655E-2</v>
      </c>
      <c r="M59" s="6">
        <f>(ExitPrices[[#This Row],[Supply and Demand / Revenue / Capacity Values - 10% Decrease]]-ExitPrices[[#This Row],[Base Model]:[Base Model]])/ExitPrices[[#This Row],[Base Model]:[Base Model]]</f>
        <v>-3.9840637450199237E-2</v>
      </c>
    </row>
    <row r="60" spans="1:13" x14ac:dyDescent="0.2">
      <c r="A60" t="s">
        <v>71</v>
      </c>
      <c r="B60" s="6">
        <v>0</v>
      </c>
      <c r="C60" s="6">
        <f>(ExitPrices[[#This Row],[Merit Order - Prorated]]-ExitPrices[[#This Row],[Base Model]:[Base Model]])/ExitPrices[[#This Row],[Base Model]:[Base Model]]</f>
        <v>4.7619047619047492E-2</v>
      </c>
      <c r="D60" s="6">
        <f>(ExitPrices[[#This Row],[Supply and Demand - 10% Increase]]-ExitPrices[[#This Row],[Base Model]:[Base Model]])/ExitPrices[[#This Row],[Base Model]:[Base Model]]</f>
        <v>-0.26666666666666666</v>
      </c>
      <c r="E60" s="6">
        <f>(ExitPrices[[#This Row],[Supply and Demand - 10% Decrease]]-ExitPrices[[#This Row],[Base Model]:[Base Model]])/ExitPrices[[#This Row],[Base Model]:[Base Model]]</f>
        <v>4.7619047619047492E-2</v>
      </c>
      <c r="F60" s="6">
        <f>(ExitPrices[[#This Row],[Revenues - 10% Increase]]-ExitPrices[[#This Row],[Base Model]:[Base Model]])/ExitPrices[[#This Row],[Base Model]:[Base Model]]</f>
        <v>0.14285714285714282</v>
      </c>
      <c r="G60" s="6">
        <f>(ExitPrices[[#This Row],[Revenues - 10% Decrease]]-ExitPrices[[#This Row],[Base Model]:[Base Model]])/ExitPrices[[#This Row],[Base Model]:[Base Model]]</f>
        <v>-0.15238095238095245</v>
      </c>
      <c r="H60" s="6">
        <f>(ExitPrices[[#This Row],[Capacity Values - 10% Increase]]-ExitPrices[[#This Row],[Base Model]:[Base Model]])/ExitPrices[[#This Row],[Base Model]:[Base Model]]</f>
        <v>-0.13333333333333333</v>
      </c>
      <c r="I60" s="6">
        <f>(ExitPrices[[#This Row],[Capacity Values - 10% Decrease]]-ExitPrices[[#This Row],[Base Model]:[Base Model]])/ExitPrices[[#This Row],[Base Model]:[Base Model]]</f>
        <v>0.15238095238095228</v>
      </c>
      <c r="J60" s="6">
        <f>(ExitPrices[[#This Row],[Merit Order - Prorated / Supply and Demand - 10% Increase]]-ExitPrices[[#This Row],[Base Model]:[Base Model]])/ExitPrices[[#This Row],[Base Model]:[Base Model]]</f>
        <v>4.7619047619047492E-2</v>
      </c>
      <c r="K60" s="6">
        <f>(ExitPrices[[#This Row],[Merit Order - Prorated / Supply and Demand - 10% Decrease]]-ExitPrices[[#This Row],[Base Model]:[Base Model]])/ExitPrices[[#This Row],[Base Model]:[Base Model]]</f>
        <v>4.7619047619047492E-2</v>
      </c>
      <c r="L60" s="6">
        <f>(ExitPrices[[#This Row],[Supply and Demand / Revenue / Capacity Values - 10% Increase]]-ExitPrices[[#This Row],[Base Model]:[Base Model]])/ExitPrices[[#This Row],[Base Model]:[Base Model]]</f>
        <v>-0.26666666666666666</v>
      </c>
      <c r="M60" s="6">
        <f>(ExitPrices[[#This Row],[Supply and Demand / Revenue / Capacity Values - 10% Decrease]]-ExitPrices[[#This Row],[Base Model]:[Base Model]])/ExitPrices[[#This Row],[Base Model]:[Base Model]]</f>
        <v>4.7619047619047492E-2</v>
      </c>
    </row>
    <row r="61" spans="1:13" x14ac:dyDescent="0.2">
      <c r="A61" t="s">
        <v>72</v>
      </c>
      <c r="B61" s="6">
        <v>0</v>
      </c>
      <c r="C61" s="6">
        <f>(ExitPrices[[#This Row],[Merit Order - Prorated]]-ExitPrices[[#This Row],[Base Model]:[Base Model]])/ExitPrices[[#This Row],[Base Model]:[Base Model]]</f>
        <v>-0.34642857142857142</v>
      </c>
      <c r="D61" s="6">
        <f>(ExitPrices[[#This Row],[Supply and Demand - 10% Increase]]-ExitPrices[[#This Row],[Base Model]:[Base Model]])/ExitPrices[[#This Row],[Base Model]:[Base Model]]</f>
        <v>5.7142857142857169E-2</v>
      </c>
      <c r="E61" s="6">
        <f>(ExitPrices[[#This Row],[Supply and Demand - 10% Decrease]]-ExitPrices[[#This Row],[Base Model]:[Base Model]])/ExitPrices[[#This Row],[Base Model]:[Base Model]]</f>
        <v>-3.5714285714285747E-2</v>
      </c>
      <c r="F61" s="6">
        <f>(ExitPrices[[#This Row],[Revenues - 10% Increase]]-ExitPrices[[#This Row],[Base Model]:[Base Model]])/ExitPrices[[#This Row],[Base Model]:[Base Model]]</f>
        <v>4.9999999999999947E-2</v>
      </c>
      <c r="G61" s="6">
        <f>(ExitPrices[[#This Row],[Revenues - 10% Decrease]]-ExitPrices[[#This Row],[Base Model]:[Base Model]])/ExitPrices[[#This Row],[Base Model]:[Base Model]]</f>
        <v>-6.0714285714285721E-2</v>
      </c>
      <c r="H61" s="6">
        <f>(ExitPrices[[#This Row],[Capacity Values - 10% Increase]]-ExitPrices[[#This Row],[Base Model]:[Base Model]])/ExitPrices[[#This Row],[Base Model]:[Base Model]]</f>
        <v>-5.3571428571428617E-2</v>
      </c>
      <c r="I61" s="6">
        <f>(ExitPrices[[#This Row],[Capacity Values - 10% Decrease]]-ExitPrices[[#This Row],[Base Model]:[Base Model]])/ExitPrices[[#This Row],[Base Model]:[Base Model]]</f>
        <v>5.7142857142857169E-2</v>
      </c>
      <c r="J61" s="6">
        <f>(ExitPrices[[#This Row],[Merit Order - Prorated / Supply and Demand - 10% Increase]]-ExitPrices[[#This Row],[Base Model]:[Base Model]])/ExitPrices[[#This Row],[Base Model]:[Base Model]]</f>
        <v>-0.34642857142857142</v>
      </c>
      <c r="K61" s="6">
        <f>(ExitPrices[[#This Row],[Merit Order - Prorated / Supply and Demand - 10% Decrease]]-ExitPrices[[#This Row],[Base Model]:[Base Model]])/ExitPrices[[#This Row],[Base Model]:[Base Model]]</f>
        <v>-0.34642857142857142</v>
      </c>
      <c r="L61" s="6">
        <f>(ExitPrices[[#This Row],[Supply and Demand / Revenue / Capacity Values - 10% Increase]]-ExitPrices[[#This Row],[Base Model]:[Base Model]])/ExitPrices[[#This Row],[Base Model]:[Base Model]]</f>
        <v>5.7142857142857169E-2</v>
      </c>
      <c r="M61" s="6">
        <f>(ExitPrices[[#This Row],[Supply and Demand / Revenue / Capacity Values - 10% Decrease]]-ExitPrices[[#This Row],[Base Model]:[Base Model]])/ExitPrices[[#This Row],[Base Model]:[Base Model]]</f>
        <v>-3.5714285714285747E-2</v>
      </c>
    </row>
    <row r="62" spans="1:13" x14ac:dyDescent="0.2">
      <c r="A62" t="s">
        <v>73</v>
      </c>
      <c r="B62" s="6">
        <v>0</v>
      </c>
      <c r="C62" s="6">
        <f>(ExitPrices[[#This Row],[Merit Order - Prorated]]-ExitPrices[[#This Row],[Base Model]:[Base Model]])/ExitPrices[[#This Row],[Base Model]:[Base Model]]</f>
        <v>5.3921568627450824E-2</v>
      </c>
      <c r="D62" s="6">
        <f>(ExitPrices[[#This Row],[Supply and Demand - 10% Increase]]-ExitPrices[[#This Row],[Base Model]:[Base Model]])/ExitPrices[[#This Row],[Base Model]:[Base Model]]</f>
        <v>7.8431372549019468E-2</v>
      </c>
      <c r="E62" s="6">
        <f>(ExitPrices[[#This Row],[Supply and Demand - 10% Decrease]]-ExitPrices[[#This Row],[Base Model]:[Base Model]])/ExitPrices[[#This Row],[Base Model]:[Base Model]]</f>
        <v>-4.9019607843137296E-2</v>
      </c>
      <c r="F62" s="6">
        <f>(ExitPrices[[#This Row],[Revenues - 10% Increase]]-ExitPrices[[#This Row],[Base Model]:[Base Model]])/ExitPrices[[#This Row],[Base Model]:[Base Model]]</f>
        <v>6.862745098039208E-2</v>
      </c>
      <c r="G62" s="6">
        <f>(ExitPrices[[#This Row],[Revenues - 10% Decrease]]-ExitPrices[[#This Row],[Base Model]:[Base Model]])/ExitPrices[[#This Row],[Base Model]:[Base Model]]</f>
        <v>-8.3333333333333329E-2</v>
      </c>
      <c r="H62" s="6">
        <f>(ExitPrices[[#This Row],[Capacity Values - 10% Increase]]-ExitPrices[[#This Row],[Base Model]:[Base Model]])/ExitPrices[[#This Row],[Base Model]:[Base Model]]</f>
        <v>-7.352941176470594E-2</v>
      </c>
      <c r="I62" s="6">
        <f>(ExitPrices[[#This Row],[Capacity Values - 10% Decrease]]-ExitPrices[[#This Row],[Base Model]:[Base Model]])/ExitPrices[[#This Row],[Base Model]:[Base Model]]</f>
        <v>7.8431372549019468E-2</v>
      </c>
      <c r="J62" s="6">
        <f>(ExitPrices[[#This Row],[Merit Order - Prorated / Supply and Demand - 10% Increase]]-ExitPrices[[#This Row],[Base Model]:[Base Model]])/ExitPrices[[#This Row],[Base Model]:[Base Model]]</f>
        <v>5.3921568627450824E-2</v>
      </c>
      <c r="K62" s="6">
        <f>(ExitPrices[[#This Row],[Merit Order - Prorated / Supply and Demand - 10% Decrease]]-ExitPrices[[#This Row],[Base Model]:[Base Model]])/ExitPrices[[#This Row],[Base Model]:[Base Model]]</f>
        <v>5.3921568627450824E-2</v>
      </c>
      <c r="L62" s="6">
        <f>(ExitPrices[[#This Row],[Supply and Demand / Revenue / Capacity Values - 10% Increase]]-ExitPrices[[#This Row],[Base Model]:[Base Model]])/ExitPrices[[#This Row],[Base Model]:[Base Model]]</f>
        <v>7.8431372549019468E-2</v>
      </c>
      <c r="M62" s="6">
        <f>(ExitPrices[[#This Row],[Supply and Demand / Revenue / Capacity Values - 10% Decrease]]-ExitPrices[[#This Row],[Base Model]:[Base Model]])/ExitPrices[[#This Row],[Base Model]:[Base Model]]</f>
        <v>-4.9019607843137296E-2</v>
      </c>
    </row>
    <row r="63" spans="1:13" x14ac:dyDescent="0.2">
      <c r="A63" t="s">
        <v>74</v>
      </c>
      <c r="B63" s="6">
        <v>0</v>
      </c>
      <c r="C63" s="6">
        <f>(ExitPrices[[#This Row],[Merit Order - Prorated]]-ExitPrices[[#This Row],[Base Model]:[Base Model]])/ExitPrices[[#This Row],[Base Model]:[Base Model]]</f>
        <v>-0.17894736842105266</v>
      </c>
      <c r="D63" s="6">
        <f>(ExitPrices[[#This Row],[Supply and Demand - 10% Increase]]-ExitPrices[[#This Row],[Base Model]:[Base Model]])/ExitPrices[[#This Row],[Base Model]:[Base Model]]</f>
        <v>-0.94736842105263153</v>
      </c>
      <c r="E63" s="6">
        <f>(ExitPrices[[#This Row],[Supply and Demand - 10% Decrease]]-ExitPrices[[#This Row],[Base Model]:[Base Model]])/ExitPrices[[#This Row],[Base Model]:[Base Model]]</f>
        <v>1.5894736842105264</v>
      </c>
      <c r="F63" s="6">
        <f>(ExitPrices[[#This Row],[Revenues - 10% Increase]]-ExitPrices[[#This Row],[Base Model]:[Base Model]])/ExitPrices[[#This Row],[Base Model]:[Base Model]]</f>
        <v>0.15789473684210523</v>
      </c>
      <c r="G63" s="6">
        <f>(ExitPrices[[#This Row],[Revenues - 10% Decrease]]-ExitPrices[[#This Row],[Base Model]:[Base Model]])/ExitPrices[[#This Row],[Base Model]:[Base Model]]</f>
        <v>-0.16842105263157883</v>
      </c>
      <c r="H63" s="6">
        <f>(ExitPrices[[#This Row],[Capacity Values - 10% Increase]]-ExitPrices[[#This Row],[Base Model]:[Base Model]])/ExitPrices[[#This Row],[Base Model]:[Base Model]]</f>
        <v>-0.15789473684210523</v>
      </c>
      <c r="I63" s="6">
        <f>(ExitPrices[[#This Row],[Capacity Values - 10% Decrease]]-ExitPrices[[#This Row],[Base Model]:[Base Model]])/ExitPrices[[#This Row],[Base Model]:[Base Model]]</f>
        <v>0.16842105263157903</v>
      </c>
      <c r="J63" s="6">
        <f>(ExitPrices[[#This Row],[Merit Order - Prorated / Supply and Demand - 10% Increase]]-ExitPrices[[#This Row],[Base Model]:[Base Model]])/ExitPrices[[#This Row],[Base Model]:[Base Model]]</f>
        <v>-0.17894736842105266</v>
      </c>
      <c r="K63" s="6">
        <f>(ExitPrices[[#This Row],[Merit Order - Prorated / Supply and Demand - 10% Decrease]]-ExitPrices[[#This Row],[Base Model]:[Base Model]])/ExitPrices[[#This Row],[Base Model]:[Base Model]]</f>
        <v>-0.17894736842105266</v>
      </c>
      <c r="L63" s="6">
        <f>(ExitPrices[[#This Row],[Supply and Demand / Revenue / Capacity Values - 10% Increase]]-ExitPrices[[#This Row],[Base Model]:[Base Model]])/ExitPrices[[#This Row],[Base Model]:[Base Model]]</f>
        <v>-0.94736842105263153</v>
      </c>
      <c r="M63" s="6">
        <f>(ExitPrices[[#This Row],[Supply and Demand / Revenue / Capacity Values - 10% Decrease]]-ExitPrices[[#This Row],[Base Model]:[Base Model]])/ExitPrices[[#This Row],[Base Model]:[Base Model]]</f>
        <v>1.5894736842105264</v>
      </c>
    </row>
    <row r="64" spans="1:13" x14ac:dyDescent="0.2">
      <c r="A64" t="s">
        <v>75</v>
      </c>
      <c r="B64" s="6">
        <v>0</v>
      </c>
      <c r="C64" s="6">
        <f>(ExitPrices[[#This Row],[Merit Order - Prorated]]-ExitPrices[[#This Row],[Base Model]:[Base Model]])/ExitPrices[[#This Row],[Base Model]:[Base Model]]</f>
        <v>7.1856287425149684E-2</v>
      </c>
      <c r="D64" s="6">
        <f>(ExitPrices[[#This Row],[Supply and Demand - 10% Increase]]-ExitPrices[[#This Row],[Base Model]:[Base Model]])/ExitPrices[[#This Row],[Base Model]:[Base Model]]</f>
        <v>9.5808383233532982E-2</v>
      </c>
      <c r="E64" s="6">
        <f>(ExitPrices[[#This Row],[Supply and Demand - 10% Decrease]]-ExitPrices[[#This Row],[Base Model]:[Base Model]])/ExitPrices[[#This Row],[Base Model]:[Base Model]]</f>
        <v>-5.988023952095814E-2</v>
      </c>
      <c r="F64" s="6">
        <f>(ExitPrices[[#This Row],[Revenues - 10% Increase]]-ExitPrices[[#This Row],[Base Model]:[Base Model]])/ExitPrices[[#This Row],[Base Model]:[Base Model]]</f>
        <v>8.3832335329341437E-2</v>
      </c>
      <c r="G64" s="6">
        <f>(ExitPrices[[#This Row],[Revenues - 10% Decrease]]-ExitPrices[[#This Row],[Base Model]:[Base Model]])/ExitPrices[[#This Row],[Base Model]:[Base Model]]</f>
        <v>-9.5808383233532871E-2</v>
      </c>
      <c r="H64" s="6">
        <f>(ExitPrices[[#This Row],[Capacity Values - 10% Increase]]-ExitPrices[[#This Row],[Base Model]:[Base Model]])/ExitPrices[[#This Row],[Base Model]:[Base Model]]</f>
        <v>-8.9820359281437098E-2</v>
      </c>
      <c r="I64" s="6">
        <f>(ExitPrices[[#This Row],[Capacity Values - 10% Decrease]]-ExitPrices[[#This Row],[Base Model]:[Base Model]])/ExitPrices[[#This Row],[Base Model]:[Base Model]]</f>
        <v>9.5808383233532982E-2</v>
      </c>
      <c r="J64" s="6">
        <f>(ExitPrices[[#This Row],[Merit Order - Prorated / Supply and Demand - 10% Increase]]-ExitPrices[[#This Row],[Base Model]:[Base Model]])/ExitPrices[[#This Row],[Base Model]:[Base Model]]</f>
        <v>7.1856287425149684E-2</v>
      </c>
      <c r="K64" s="6">
        <f>(ExitPrices[[#This Row],[Merit Order - Prorated / Supply and Demand - 10% Decrease]]-ExitPrices[[#This Row],[Base Model]:[Base Model]])/ExitPrices[[#This Row],[Base Model]:[Base Model]]</f>
        <v>7.1856287425149684E-2</v>
      </c>
      <c r="L64" s="6">
        <f>(ExitPrices[[#This Row],[Supply and Demand / Revenue / Capacity Values - 10% Increase]]-ExitPrices[[#This Row],[Base Model]:[Base Model]])/ExitPrices[[#This Row],[Base Model]:[Base Model]]</f>
        <v>9.5808383233532982E-2</v>
      </c>
      <c r="M64" s="6">
        <f>(ExitPrices[[#This Row],[Supply and Demand / Revenue / Capacity Values - 10% Decrease]]-ExitPrices[[#This Row],[Base Model]:[Base Model]])/ExitPrices[[#This Row],[Base Model]:[Base Model]]</f>
        <v>-5.988023952095814E-2</v>
      </c>
    </row>
    <row r="65" spans="1:13" x14ac:dyDescent="0.2">
      <c r="A65" t="s">
        <v>76</v>
      </c>
      <c r="B65" s="6">
        <v>0</v>
      </c>
      <c r="C65" s="6">
        <f>(ExitPrices[[#This Row],[Merit Order - Prorated]]-ExitPrices[[#This Row],[Base Model]:[Base Model]])/ExitPrices[[#This Row],[Base Model]:[Base Model]]</f>
        <v>6.4516129032258243E-2</v>
      </c>
      <c r="D65" s="6">
        <f>(ExitPrices[[#This Row],[Supply and Demand - 10% Increase]]-ExitPrices[[#This Row],[Base Model]:[Base Model]])/ExitPrices[[#This Row],[Base Model]:[Base Model]]</f>
        <v>8.6021505376344135E-2</v>
      </c>
      <c r="E65" s="6">
        <f>(ExitPrices[[#This Row],[Supply and Demand - 10% Decrease]]-ExitPrices[[#This Row],[Base Model]:[Base Model]])/ExitPrices[[#This Row],[Base Model]:[Base Model]]</f>
        <v>-5.3763440860214923E-2</v>
      </c>
      <c r="F65" s="6">
        <f>(ExitPrices[[#This Row],[Revenues - 10% Increase]]-ExitPrices[[#This Row],[Base Model]:[Base Model]])/ExitPrices[[#This Row],[Base Model]:[Base Model]]</f>
        <v>7.5268817204301189E-2</v>
      </c>
      <c r="G65" s="6">
        <f>(ExitPrices[[#This Row],[Revenues - 10% Decrease]]-ExitPrices[[#This Row],[Base Model]:[Base Model]])/ExitPrices[[#This Row],[Base Model]:[Base Model]]</f>
        <v>-8.602150537634394E-2</v>
      </c>
      <c r="H65" s="6">
        <f>(ExitPrices[[#This Row],[Capacity Values - 10% Increase]]-ExitPrices[[#This Row],[Base Model]:[Base Model]])/ExitPrices[[#This Row],[Base Model]:[Base Model]]</f>
        <v>-8.0645161290322467E-2</v>
      </c>
      <c r="I65" s="6">
        <f>(ExitPrices[[#This Row],[Capacity Values - 10% Decrease]]-ExitPrices[[#This Row],[Base Model]:[Base Model]])/ExitPrices[[#This Row],[Base Model]:[Base Model]]</f>
        <v>8.6021505376344135E-2</v>
      </c>
      <c r="J65" s="6">
        <f>(ExitPrices[[#This Row],[Merit Order - Prorated / Supply and Demand - 10% Increase]]-ExitPrices[[#This Row],[Base Model]:[Base Model]])/ExitPrices[[#This Row],[Base Model]:[Base Model]]</f>
        <v>6.4516129032258243E-2</v>
      </c>
      <c r="K65" s="6">
        <f>(ExitPrices[[#This Row],[Merit Order - Prorated / Supply and Demand - 10% Decrease]]-ExitPrices[[#This Row],[Base Model]:[Base Model]])/ExitPrices[[#This Row],[Base Model]:[Base Model]]</f>
        <v>6.4516129032258243E-2</v>
      </c>
      <c r="L65" s="6">
        <f>(ExitPrices[[#This Row],[Supply and Demand / Revenue / Capacity Values - 10% Increase]]-ExitPrices[[#This Row],[Base Model]:[Base Model]])/ExitPrices[[#This Row],[Base Model]:[Base Model]]</f>
        <v>8.6021505376344135E-2</v>
      </c>
      <c r="M65" s="6">
        <f>(ExitPrices[[#This Row],[Supply and Demand / Revenue / Capacity Values - 10% Decrease]]-ExitPrices[[#This Row],[Base Model]:[Base Model]])/ExitPrices[[#This Row],[Base Model]:[Base Model]]</f>
        <v>-5.3763440860214923E-2</v>
      </c>
    </row>
    <row r="66" spans="1:13" x14ac:dyDescent="0.2">
      <c r="A66" t="s">
        <v>77</v>
      </c>
      <c r="B66" s="6">
        <v>0</v>
      </c>
      <c r="C66" s="6">
        <f>(ExitPrices[[#This Row],[Merit Order - Prorated]]-ExitPrices[[#This Row],[Base Model]:[Base Model]])/ExitPrices[[#This Row],[Base Model]:[Base Model]]</f>
        <v>0</v>
      </c>
      <c r="D66" s="6">
        <f>(ExitPrices[[#This Row],[Supply and Demand - 10% Increase]]-ExitPrices[[#This Row],[Base Model]:[Base Model]])/ExitPrices[[#This Row],[Base Model]:[Base Model]]</f>
        <v>0</v>
      </c>
      <c r="E66" s="6">
        <f>(ExitPrices[[#This Row],[Supply and Demand - 10% Decrease]]-ExitPrices[[#This Row],[Base Model]:[Base Model]])/ExitPrices[[#This Row],[Base Model]:[Base Model]]</f>
        <v>0</v>
      </c>
      <c r="F66" s="6">
        <f>(ExitPrices[[#This Row],[Revenues - 10% Increase]]-ExitPrices[[#This Row],[Base Model]:[Base Model]])/ExitPrices[[#This Row],[Base Model]:[Base Model]]</f>
        <v>0</v>
      </c>
      <c r="G66" s="6">
        <f>(ExitPrices[[#This Row],[Revenues - 10% Decrease]]-ExitPrices[[#This Row],[Base Model]:[Base Model]])/ExitPrices[[#This Row],[Base Model]:[Base Model]]</f>
        <v>0</v>
      </c>
      <c r="H66" s="6">
        <f>(ExitPrices[[#This Row],[Capacity Values - 10% Increase]]-ExitPrices[[#This Row],[Base Model]:[Base Model]])/ExitPrices[[#This Row],[Base Model]:[Base Model]]</f>
        <v>0</v>
      </c>
      <c r="I66" s="6">
        <f>(ExitPrices[[#This Row],[Capacity Values - 10% Decrease]]-ExitPrices[[#This Row],[Base Model]:[Base Model]])/ExitPrices[[#This Row],[Base Model]:[Base Model]]</f>
        <v>0</v>
      </c>
      <c r="J66" s="6">
        <f>(ExitPrices[[#This Row],[Merit Order - Prorated / Supply and Demand - 10% Increase]]-ExitPrices[[#This Row],[Base Model]:[Base Model]])/ExitPrices[[#This Row],[Base Model]:[Base Model]]</f>
        <v>0</v>
      </c>
      <c r="K66" s="6">
        <f>(ExitPrices[[#This Row],[Merit Order - Prorated / Supply and Demand - 10% Decrease]]-ExitPrices[[#This Row],[Base Model]:[Base Model]])/ExitPrices[[#This Row],[Base Model]:[Base Model]]</f>
        <v>0</v>
      </c>
      <c r="L66" s="6">
        <f>(ExitPrices[[#This Row],[Supply and Demand / Revenue / Capacity Values - 10% Increase]]-ExitPrices[[#This Row],[Base Model]:[Base Model]])/ExitPrices[[#This Row],[Base Model]:[Base Model]]</f>
        <v>0</v>
      </c>
      <c r="M66" s="6">
        <f>(ExitPrices[[#This Row],[Supply and Demand / Revenue / Capacity Values - 10% Decrease]]-ExitPrices[[#This Row],[Base Model]:[Base Model]])/ExitPrices[[#This Row],[Base Model]:[Base Model]]</f>
        <v>0</v>
      </c>
    </row>
    <row r="67" spans="1:13" x14ac:dyDescent="0.2">
      <c r="A67" t="s">
        <v>78</v>
      </c>
      <c r="B67" s="6">
        <v>0</v>
      </c>
      <c r="C67" s="6">
        <f>(ExitPrices[[#This Row],[Merit Order - Prorated]]-ExitPrices[[#This Row],[Base Model]:[Base Model]])/ExitPrices[[#This Row],[Base Model]:[Base Model]]</f>
        <v>-0.2537313432835821</v>
      </c>
      <c r="D67" s="6">
        <f>(ExitPrices[[#This Row],[Supply and Demand - 10% Increase]]-ExitPrices[[#This Row],[Base Model]:[Base Model]])/ExitPrices[[#This Row],[Base Model]:[Base Model]]</f>
        <v>-0.9850746268656716</v>
      </c>
      <c r="E67" s="6">
        <f>(ExitPrices[[#This Row],[Supply and Demand - 10% Decrease]]-ExitPrices[[#This Row],[Base Model]:[Base Model]])/ExitPrices[[#This Row],[Base Model]:[Base Model]]</f>
        <v>2.2537313432835817</v>
      </c>
      <c r="F67" s="6">
        <f>(ExitPrices[[#This Row],[Revenues - 10% Increase]]-ExitPrices[[#This Row],[Base Model]:[Base Model]])/ExitPrices[[#This Row],[Base Model]:[Base Model]]</f>
        <v>0.22388059701492544</v>
      </c>
      <c r="G67" s="6">
        <f>(ExitPrices[[#This Row],[Revenues - 10% Decrease]]-ExitPrices[[#This Row],[Base Model]:[Base Model]])/ExitPrices[[#This Row],[Base Model]:[Base Model]]</f>
        <v>-0.2388059701492537</v>
      </c>
      <c r="H67" s="6">
        <f>(ExitPrices[[#This Row],[Capacity Values - 10% Increase]]-ExitPrices[[#This Row],[Base Model]:[Base Model]])/ExitPrices[[#This Row],[Base Model]:[Base Model]]</f>
        <v>-0.22388059701492544</v>
      </c>
      <c r="I67" s="6">
        <f>(ExitPrices[[#This Row],[Capacity Values - 10% Decrease]]-ExitPrices[[#This Row],[Base Model]:[Base Model]])/ExitPrices[[#This Row],[Base Model]:[Base Model]]</f>
        <v>0.2388059701492537</v>
      </c>
      <c r="J67" s="6">
        <f>(ExitPrices[[#This Row],[Merit Order - Prorated / Supply and Demand - 10% Increase]]-ExitPrices[[#This Row],[Base Model]:[Base Model]])/ExitPrices[[#This Row],[Base Model]:[Base Model]]</f>
        <v>-0.2537313432835821</v>
      </c>
      <c r="K67" s="6">
        <f>(ExitPrices[[#This Row],[Merit Order - Prorated / Supply and Demand - 10% Decrease]]-ExitPrices[[#This Row],[Base Model]:[Base Model]])/ExitPrices[[#This Row],[Base Model]:[Base Model]]</f>
        <v>-0.2537313432835821</v>
      </c>
      <c r="L67" s="6">
        <f>(ExitPrices[[#This Row],[Supply and Demand / Revenue / Capacity Values - 10% Increase]]-ExitPrices[[#This Row],[Base Model]:[Base Model]])/ExitPrices[[#This Row],[Base Model]:[Base Model]]</f>
        <v>-0.9850746268656716</v>
      </c>
      <c r="M67" s="6">
        <f>(ExitPrices[[#This Row],[Supply and Demand / Revenue / Capacity Values - 10% Decrease]]-ExitPrices[[#This Row],[Base Model]:[Base Model]])/ExitPrices[[#This Row],[Base Model]:[Base Model]]</f>
        <v>2.2537313432835817</v>
      </c>
    </row>
    <row r="68" spans="1:13" x14ac:dyDescent="0.2">
      <c r="A68" t="s">
        <v>79</v>
      </c>
      <c r="B68" s="6">
        <v>0</v>
      </c>
      <c r="C68" s="6">
        <f>(ExitPrices[[#This Row],[Merit Order - Prorated]]-ExitPrices[[#This Row],[Base Model]:[Base Model]])/ExitPrices[[#This Row],[Base Model]:[Base Model]]</f>
        <v>-0.1910112359550562</v>
      </c>
      <c r="D68" s="6">
        <f>(ExitPrices[[#This Row],[Supply and Demand - 10% Increase]]-ExitPrices[[#This Row],[Base Model]:[Base Model]])/ExitPrices[[#This Row],[Base Model]:[Base Model]]</f>
        <v>-0.98876404494382031</v>
      </c>
      <c r="E68" s="6">
        <f>(ExitPrices[[#This Row],[Supply and Demand - 10% Decrease]]-ExitPrices[[#This Row],[Base Model]:[Base Model]])/ExitPrices[[#This Row],[Base Model]:[Base Model]]</f>
        <v>1.6966292134831462</v>
      </c>
      <c r="F68" s="6">
        <f>(ExitPrices[[#This Row],[Revenues - 10% Increase]]-ExitPrices[[#This Row],[Base Model]:[Base Model]])/ExitPrices[[#This Row],[Base Model]:[Base Model]]</f>
        <v>0.15730337078651688</v>
      </c>
      <c r="G68" s="6">
        <f>(ExitPrices[[#This Row],[Revenues - 10% Decrease]]-ExitPrices[[#This Row],[Base Model]:[Base Model]])/ExitPrices[[#This Row],[Base Model]:[Base Model]]</f>
        <v>-0.1910112359550562</v>
      </c>
      <c r="H68" s="6">
        <f>(ExitPrices[[#This Row],[Capacity Values - 10% Increase]]-ExitPrices[[#This Row],[Base Model]:[Base Model]])/ExitPrices[[#This Row],[Base Model]:[Base Model]]</f>
        <v>-0.1685393258426966</v>
      </c>
      <c r="I68" s="6">
        <f>(ExitPrices[[#This Row],[Capacity Values - 10% Decrease]]-ExitPrices[[#This Row],[Base Model]:[Base Model]])/ExitPrices[[#This Row],[Base Model]:[Base Model]]</f>
        <v>0.1685393258426966</v>
      </c>
      <c r="J68" s="6">
        <f>(ExitPrices[[#This Row],[Merit Order - Prorated / Supply and Demand - 10% Increase]]-ExitPrices[[#This Row],[Base Model]:[Base Model]])/ExitPrices[[#This Row],[Base Model]:[Base Model]]</f>
        <v>-0.1910112359550562</v>
      </c>
      <c r="K68" s="6">
        <f>(ExitPrices[[#This Row],[Merit Order - Prorated / Supply and Demand - 10% Decrease]]-ExitPrices[[#This Row],[Base Model]:[Base Model]])/ExitPrices[[#This Row],[Base Model]:[Base Model]]</f>
        <v>-0.1910112359550562</v>
      </c>
      <c r="L68" s="6">
        <f>(ExitPrices[[#This Row],[Supply and Demand / Revenue / Capacity Values - 10% Increase]]-ExitPrices[[#This Row],[Base Model]:[Base Model]])/ExitPrices[[#This Row],[Base Model]:[Base Model]]</f>
        <v>-0.98876404494382031</v>
      </c>
      <c r="M68" s="6">
        <f>(ExitPrices[[#This Row],[Supply and Demand / Revenue / Capacity Values - 10% Decrease]]-ExitPrices[[#This Row],[Base Model]:[Base Model]])/ExitPrices[[#This Row],[Base Model]:[Base Model]]</f>
        <v>1.6966292134831462</v>
      </c>
    </row>
    <row r="69" spans="1:13" x14ac:dyDescent="0.2">
      <c r="A69" t="s">
        <v>80</v>
      </c>
      <c r="B69" s="6">
        <v>0</v>
      </c>
      <c r="C69" s="6">
        <f>(ExitPrices[[#This Row],[Merit Order - Prorated]]-ExitPrices[[#This Row],[Base Model]:[Base Model]])/ExitPrices[[#This Row],[Base Model]:[Base Model]]</f>
        <v>0</v>
      </c>
      <c r="D69" s="6">
        <f>(ExitPrices[[#This Row],[Supply and Demand - 10% Increase]]-ExitPrices[[#This Row],[Base Model]:[Base Model]])/ExitPrices[[#This Row],[Base Model]:[Base Model]]</f>
        <v>0</v>
      </c>
      <c r="E69" s="6">
        <f>(ExitPrices[[#This Row],[Supply and Demand - 10% Decrease]]-ExitPrices[[#This Row],[Base Model]:[Base Model]])/ExitPrices[[#This Row],[Base Model]:[Base Model]]</f>
        <v>0</v>
      </c>
      <c r="F69" s="6">
        <f>(ExitPrices[[#This Row],[Revenues - 10% Increase]]-ExitPrices[[#This Row],[Base Model]:[Base Model]])/ExitPrices[[#This Row],[Base Model]:[Base Model]]</f>
        <v>0</v>
      </c>
      <c r="G69" s="6">
        <f>(ExitPrices[[#This Row],[Revenues - 10% Decrease]]-ExitPrices[[#This Row],[Base Model]:[Base Model]])/ExitPrices[[#This Row],[Base Model]:[Base Model]]</f>
        <v>0</v>
      </c>
      <c r="H69" s="6">
        <f>(ExitPrices[[#This Row],[Capacity Values - 10% Increase]]-ExitPrices[[#This Row],[Base Model]:[Base Model]])/ExitPrices[[#This Row],[Base Model]:[Base Model]]</f>
        <v>0</v>
      </c>
      <c r="I69" s="6">
        <f>(ExitPrices[[#This Row],[Capacity Values - 10% Decrease]]-ExitPrices[[#This Row],[Base Model]:[Base Model]])/ExitPrices[[#This Row],[Base Model]:[Base Model]]</f>
        <v>0</v>
      </c>
      <c r="J69" s="6">
        <f>(ExitPrices[[#This Row],[Merit Order - Prorated / Supply and Demand - 10% Increase]]-ExitPrices[[#This Row],[Base Model]:[Base Model]])/ExitPrices[[#This Row],[Base Model]:[Base Model]]</f>
        <v>0</v>
      </c>
      <c r="K69" s="6">
        <f>(ExitPrices[[#This Row],[Merit Order - Prorated / Supply and Demand - 10% Decrease]]-ExitPrices[[#This Row],[Base Model]:[Base Model]])/ExitPrices[[#This Row],[Base Model]:[Base Model]]</f>
        <v>0</v>
      </c>
      <c r="L69" s="6">
        <f>(ExitPrices[[#This Row],[Supply and Demand / Revenue / Capacity Values - 10% Increase]]-ExitPrices[[#This Row],[Base Model]:[Base Model]])/ExitPrices[[#This Row],[Base Model]:[Base Model]]</f>
        <v>0</v>
      </c>
      <c r="M69" s="6">
        <f>(ExitPrices[[#This Row],[Supply and Demand / Revenue / Capacity Values - 10% Decrease]]-ExitPrices[[#This Row],[Base Model]:[Base Model]])/ExitPrices[[#This Row],[Base Model]:[Base Model]]</f>
        <v>0</v>
      </c>
    </row>
    <row r="70" spans="1:13" x14ac:dyDescent="0.2">
      <c r="A70" t="s">
        <v>81</v>
      </c>
      <c r="B70" s="6">
        <v>0</v>
      </c>
      <c r="C70" s="6">
        <f>(ExitPrices[[#This Row],[Merit Order - Prorated]]-ExitPrices[[#This Row],[Base Model]:[Base Model]])/ExitPrices[[#This Row],[Base Model]:[Base Model]]</f>
        <v>-7.2340425531914901E-2</v>
      </c>
      <c r="D70" s="6">
        <f>(ExitPrices[[#This Row],[Supply and Demand - 10% Increase]]-ExitPrices[[#This Row],[Base Model]:[Base Model]])/ExitPrices[[#This Row],[Base Model]:[Base Model]]</f>
        <v>-0.38297872340425532</v>
      </c>
      <c r="E70" s="6">
        <f>(ExitPrices[[#This Row],[Supply and Demand - 10% Decrease]]-ExitPrices[[#This Row],[Base Model]:[Base Model]])/ExitPrices[[#This Row],[Base Model]:[Base Model]]</f>
        <v>-4.2553191489361743E-2</v>
      </c>
      <c r="F70" s="6">
        <f>(ExitPrices[[#This Row],[Revenues - 10% Increase]]-ExitPrices[[#This Row],[Base Model]:[Base Model]])/ExitPrices[[#This Row],[Base Model]:[Base Model]]</f>
        <v>5.9574468085106316E-2</v>
      </c>
      <c r="G70" s="6">
        <f>(ExitPrices[[#This Row],[Revenues - 10% Decrease]]-ExitPrices[[#This Row],[Base Model]:[Base Model]])/ExitPrices[[#This Row],[Base Model]:[Base Model]]</f>
        <v>-7.2340425531914901E-2</v>
      </c>
      <c r="H70" s="6">
        <f>(ExitPrices[[#This Row],[Capacity Values - 10% Increase]]-ExitPrices[[#This Row],[Base Model]:[Base Model]])/ExitPrices[[#This Row],[Base Model]:[Base Model]]</f>
        <v>-6.3829787234042604E-2</v>
      </c>
      <c r="I70" s="6">
        <f>(ExitPrices[[#This Row],[Capacity Values - 10% Decrease]]-ExitPrices[[#This Row],[Base Model]:[Base Model]])/ExitPrices[[#This Row],[Base Model]:[Base Model]]</f>
        <v>6.8085106382978752E-2</v>
      </c>
      <c r="J70" s="6">
        <f>(ExitPrices[[#This Row],[Merit Order - Prorated / Supply and Demand - 10% Increase]]-ExitPrices[[#This Row],[Base Model]:[Base Model]])/ExitPrices[[#This Row],[Base Model]:[Base Model]]</f>
        <v>-7.2340425531914901E-2</v>
      </c>
      <c r="K70" s="6">
        <f>(ExitPrices[[#This Row],[Merit Order - Prorated / Supply and Demand - 10% Decrease]]-ExitPrices[[#This Row],[Base Model]:[Base Model]])/ExitPrices[[#This Row],[Base Model]:[Base Model]]</f>
        <v>-7.2340425531914901E-2</v>
      </c>
      <c r="L70" s="6">
        <f>(ExitPrices[[#This Row],[Supply and Demand / Revenue / Capacity Values - 10% Increase]]-ExitPrices[[#This Row],[Base Model]:[Base Model]])/ExitPrices[[#This Row],[Base Model]:[Base Model]]</f>
        <v>-0.38297872340425532</v>
      </c>
      <c r="M70" s="6">
        <f>(ExitPrices[[#This Row],[Supply and Demand / Revenue / Capacity Values - 10% Decrease]]-ExitPrices[[#This Row],[Base Model]:[Base Model]])/ExitPrices[[#This Row],[Base Model]:[Base Model]]</f>
        <v>-4.2553191489361743E-2</v>
      </c>
    </row>
    <row r="71" spans="1:13" x14ac:dyDescent="0.2">
      <c r="A71" t="s">
        <v>82</v>
      </c>
      <c r="B71" s="6">
        <v>0</v>
      </c>
      <c r="C71" s="6">
        <f>(ExitPrices[[#This Row],[Merit Order - Prorated]]-ExitPrices[[#This Row],[Base Model]:[Base Model]])/ExitPrices[[#This Row],[Base Model]:[Base Model]]</f>
        <v>-0.34082397003745318</v>
      </c>
      <c r="D71" s="6">
        <f>(ExitPrices[[#This Row],[Supply and Demand - 10% Increase]]-ExitPrices[[#This Row],[Base Model]:[Base Model]])/ExitPrices[[#This Row],[Base Model]:[Base Model]]</f>
        <v>5.9925093632958698E-2</v>
      </c>
      <c r="E71" s="6">
        <f>(ExitPrices[[#This Row],[Supply and Demand - 10% Decrease]]-ExitPrices[[#This Row],[Base Model]:[Base Model]])/ExitPrices[[#This Row],[Base Model]:[Base Model]]</f>
        <v>-3.745318352059928E-2</v>
      </c>
      <c r="F71" s="6">
        <f>(ExitPrices[[#This Row],[Revenues - 10% Increase]]-ExitPrices[[#This Row],[Base Model]:[Base Model]])/ExitPrices[[#This Row],[Base Model]:[Base Model]]</f>
        <v>5.2434456928838892E-2</v>
      </c>
      <c r="G71" s="6">
        <f>(ExitPrices[[#This Row],[Revenues - 10% Decrease]]-ExitPrices[[#This Row],[Base Model]:[Base Model]])/ExitPrices[[#This Row],[Base Model]:[Base Model]]</f>
        <v>-5.9925093632958823E-2</v>
      </c>
      <c r="H71" s="6">
        <f>(ExitPrices[[#This Row],[Capacity Values - 10% Increase]]-ExitPrices[[#This Row],[Base Model]:[Base Model]])/ExitPrices[[#This Row],[Base Model]:[Base Model]]</f>
        <v>-5.6179775280898923E-2</v>
      </c>
      <c r="I71" s="6">
        <f>(ExitPrices[[#This Row],[Capacity Values - 10% Decrease]]-ExitPrices[[#This Row],[Base Model]:[Base Model]])/ExitPrices[[#This Row],[Base Model]:[Base Model]]</f>
        <v>5.9925093632958698E-2</v>
      </c>
      <c r="J71" s="6">
        <f>(ExitPrices[[#This Row],[Merit Order - Prorated / Supply and Demand - 10% Increase]]-ExitPrices[[#This Row],[Base Model]:[Base Model]])/ExitPrices[[#This Row],[Base Model]:[Base Model]]</f>
        <v>-0.34082397003745318</v>
      </c>
      <c r="K71" s="6">
        <f>(ExitPrices[[#This Row],[Merit Order - Prorated / Supply and Demand - 10% Decrease]]-ExitPrices[[#This Row],[Base Model]:[Base Model]])/ExitPrices[[#This Row],[Base Model]:[Base Model]]</f>
        <v>-0.34082397003745318</v>
      </c>
      <c r="L71" s="6">
        <f>(ExitPrices[[#This Row],[Supply and Demand / Revenue / Capacity Values - 10% Increase]]-ExitPrices[[#This Row],[Base Model]:[Base Model]])/ExitPrices[[#This Row],[Base Model]:[Base Model]]</f>
        <v>5.9925093632958698E-2</v>
      </c>
      <c r="M71" s="6">
        <f>(ExitPrices[[#This Row],[Supply and Demand / Revenue / Capacity Values - 10% Decrease]]-ExitPrices[[#This Row],[Base Model]:[Base Model]])/ExitPrices[[#This Row],[Base Model]:[Base Model]]</f>
        <v>-3.745318352059928E-2</v>
      </c>
    </row>
    <row r="72" spans="1:13" x14ac:dyDescent="0.2">
      <c r="A72" t="s">
        <v>83</v>
      </c>
      <c r="B72" s="6">
        <v>0</v>
      </c>
      <c r="C72" s="6">
        <f>(ExitPrices[[#This Row],[Merit Order - Prorated]]-ExitPrices[[#This Row],[Base Model]:[Base Model]])/ExitPrices[[#This Row],[Base Model]:[Base Model]]</f>
        <v>63.999999999999993</v>
      </c>
      <c r="D72" s="6">
        <f>(ExitPrices[[#This Row],[Supply and Demand - 10% Increase]]-ExitPrices[[#This Row],[Base Model]:[Base Model]])/ExitPrices[[#This Row],[Base Model]:[Base Model]]</f>
        <v>24</v>
      </c>
      <c r="E72" s="6">
        <f>(ExitPrices[[#This Row],[Supply and Demand - 10% Decrease]]-ExitPrices[[#This Row],[Base Model]:[Base Model]])/ExitPrices[[#This Row],[Base Model]:[Base Model]]</f>
        <v>0</v>
      </c>
      <c r="F72" s="6">
        <f>(ExitPrices[[#This Row],[Revenues - 10% Increase]]-ExitPrices[[#This Row],[Base Model]:[Base Model]])/ExitPrices[[#This Row],[Base Model]:[Base Model]]</f>
        <v>10.999999999999998</v>
      </c>
      <c r="G72" s="6">
        <f>(ExitPrices[[#This Row],[Revenues - 10% Decrease]]-ExitPrices[[#This Row],[Base Model]:[Base Model]])/ExitPrices[[#This Row],[Base Model]:[Base Model]]</f>
        <v>0</v>
      </c>
      <c r="H72" s="6">
        <f>(ExitPrices[[#This Row],[Capacity Values - 10% Increase]]-ExitPrices[[#This Row],[Base Model]:[Base Model]])/ExitPrices[[#This Row],[Base Model]:[Base Model]]</f>
        <v>0</v>
      </c>
      <c r="I72" s="6">
        <f>(ExitPrices[[#This Row],[Capacity Values - 10% Decrease]]-ExitPrices[[#This Row],[Base Model]:[Base Model]])/ExitPrices[[#This Row],[Base Model]:[Base Model]]</f>
        <v>12.999999999999998</v>
      </c>
      <c r="J72" s="6">
        <f>(ExitPrices[[#This Row],[Merit Order - Prorated / Supply and Demand - 10% Increase]]-ExitPrices[[#This Row],[Base Model]:[Base Model]])/ExitPrices[[#This Row],[Base Model]:[Base Model]]</f>
        <v>63.999999999999993</v>
      </c>
      <c r="K72" s="6">
        <f>(ExitPrices[[#This Row],[Merit Order - Prorated / Supply and Demand - 10% Decrease]]-ExitPrices[[#This Row],[Base Model]:[Base Model]])/ExitPrices[[#This Row],[Base Model]:[Base Model]]</f>
        <v>63.999999999999993</v>
      </c>
      <c r="L72" s="6">
        <f>(ExitPrices[[#This Row],[Supply and Demand / Revenue / Capacity Values - 10% Increase]]-ExitPrices[[#This Row],[Base Model]:[Base Model]])/ExitPrices[[#This Row],[Base Model]:[Base Model]]</f>
        <v>24</v>
      </c>
      <c r="M72" s="6">
        <f>(ExitPrices[[#This Row],[Supply and Demand / Revenue / Capacity Values - 10% Decrease]]-ExitPrices[[#This Row],[Base Model]:[Base Model]])/ExitPrices[[#This Row],[Base Model]:[Base Model]]</f>
        <v>0</v>
      </c>
    </row>
    <row r="73" spans="1:13" x14ac:dyDescent="0.2">
      <c r="A73" t="s">
        <v>84</v>
      </c>
      <c r="B73" s="6">
        <v>0</v>
      </c>
      <c r="C73" s="6">
        <f>(ExitPrices[[#This Row],[Merit Order - Prorated]]-ExitPrices[[#This Row],[Base Model]:[Base Model]])/ExitPrices[[#This Row],[Base Model]:[Base Model]]</f>
        <v>53</v>
      </c>
      <c r="D73" s="6">
        <f>(ExitPrices[[#This Row],[Supply and Demand - 10% Increase]]-ExitPrices[[#This Row],[Base Model]:[Base Model]])/ExitPrices[[#This Row],[Base Model]:[Base Model]]</f>
        <v>12.999999999999998</v>
      </c>
      <c r="E73" s="6">
        <f>(ExitPrices[[#This Row],[Supply and Demand - 10% Decrease]]-ExitPrices[[#This Row],[Base Model]:[Base Model]])/ExitPrices[[#This Row],[Base Model]:[Base Model]]</f>
        <v>0</v>
      </c>
      <c r="F73" s="6">
        <f>(ExitPrices[[#This Row],[Revenues - 10% Increase]]-ExitPrices[[#This Row],[Base Model]:[Base Model]])/ExitPrices[[#This Row],[Base Model]:[Base Model]]</f>
        <v>0</v>
      </c>
      <c r="G73" s="6">
        <f>(ExitPrices[[#This Row],[Revenues - 10% Decrease]]-ExitPrices[[#This Row],[Base Model]:[Base Model]])/ExitPrices[[#This Row],[Base Model]:[Base Model]]</f>
        <v>0</v>
      </c>
      <c r="H73" s="6">
        <f>(ExitPrices[[#This Row],[Capacity Values - 10% Increase]]-ExitPrices[[#This Row],[Base Model]:[Base Model]])/ExitPrices[[#This Row],[Base Model]:[Base Model]]</f>
        <v>0</v>
      </c>
      <c r="I73" s="6">
        <f>(ExitPrices[[#This Row],[Capacity Values - 10% Decrease]]-ExitPrices[[#This Row],[Base Model]:[Base Model]])/ExitPrices[[#This Row],[Base Model]:[Base Model]]</f>
        <v>1.9999999999999998</v>
      </c>
      <c r="J73" s="6">
        <f>(ExitPrices[[#This Row],[Merit Order - Prorated / Supply and Demand - 10% Increase]]-ExitPrices[[#This Row],[Base Model]:[Base Model]])/ExitPrices[[#This Row],[Base Model]:[Base Model]]</f>
        <v>53</v>
      </c>
      <c r="K73" s="6">
        <f>(ExitPrices[[#This Row],[Merit Order - Prorated / Supply and Demand - 10% Decrease]]-ExitPrices[[#This Row],[Base Model]:[Base Model]])/ExitPrices[[#This Row],[Base Model]:[Base Model]]</f>
        <v>53</v>
      </c>
      <c r="L73" s="6">
        <f>(ExitPrices[[#This Row],[Supply and Demand / Revenue / Capacity Values - 10% Increase]]-ExitPrices[[#This Row],[Base Model]:[Base Model]])/ExitPrices[[#This Row],[Base Model]:[Base Model]]</f>
        <v>12.999999999999998</v>
      </c>
      <c r="M73" s="6">
        <f>(ExitPrices[[#This Row],[Supply and Demand / Revenue / Capacity Values - 10% Decrease]]-ExitPrices[[#This Row],[Base Model]:[Base Model]])/ExitPrices[[#This Row],[Base Model]:[Base Model]]</f>
        <v>0</v>
      </c>
    </row>
    <row r="74" spans="1:13" x14ac:dyDescent="0.2">
      <c r="A74" t="s">
        <v>85</v>
      </c>
      <c r="B74" s="6">
        <v>0</v>
      </c>
      <c r="C74" s="6">
        <f>(ExitPrices[[#This Row],[Merit Order - Prorated]]-ExitPrices[[#This Row],[Base Model]:[Base Model]])/ExitPrices[[#This Row],[Base Model]:[Base Model]]</f>
        <v>-5.3763440860214923E-2</v>
      </c>
      <c r="D74" s="6">
        <f>(ExitPrices[[#This Row],[Supply and Demand - 10% Increase]]-ExitPrices[[#This Row],[Base Model]:[Base Model]])/ExitPrices[[#This Row],[Base Model]:[Base Model]]</f>
        <v>-0.44623655913978488</v>
      </c>
      <c r="E74" s="6">
        <f>(ExitPrices[[#This Row],[Supply and Demand - 10% Decrease]]-ExitPrices[[#This Row],[Base Model]:[Base Model]])/ExitPrices[[#This Row],[Base Model]:[Base Model]]</f>
        <v>-5.3763440860214923E-2</v>
      </c>
      <c r="F74" s="6">
        <f>(ExitPrices[[#This Row],[Revenues - 10% Increase]]-ExitPrices[[#This Row],[Base Model]:[Base Model]])/ExitPrices[[#This Row],[Base Model]:[Base Model]]</f>
        <v>8.0645161290322662E-2</v>
      </c>
      <c r="G74" s="6">
        <f>(ExitPrices[[#This Row],[Revenues - 10% Decrease]]-ExitPrices[[#This Row],[Base Model]:[Base Model]])/ExitPrices[[#This Row],[Base Model]:[Base Model]]</f>
        <v>-8.602150537634394E-2</v>
      </c>
      <c r="H74" s="6">
        <f>(ExitPrices[[#This Row],[Capacity Values - 10% Increase]]-ExitPrices[[#This Row],[Base Model]:[Base Model]])/ExitPrices[[#This Row],[Base Model]:[Base Model]]</f>
        <v>-7.5268817204300995E-2</v>
      </c>
      <c r="I74" s="6">
        <f>(ExitPrices[[#This Row],[Capacity Values - 10% Decrease]]-ExitPrices[[#This Row],[Base Model]:[Base Model]])/ExitPrices[[#This Row],[Base Model]:[Base Model]]</f>
        <v>8.6021505376344135E-2</v>
      </c>
      <c r="J74" s="6">
        <f>(ExitPrices[[#This Row],[Merit Order - Prorated / Supply and Demand - 10% Increase]]-ExitPrices[[#This Row],[Base Model]:[Base Model]])/ExitPrices[[#This Row],[Base Model]:[Base Model]]</f>
        <v>-5.3763440860214923E-2</v>
      </c>
      <c r="K74" s="6">
        <f>(ExitPrices[[#This Row],[Merit Order - Prorated / Supply and Demand - 10% Decrease]]-ExitPrices[[#This Row],[Base Model]:[Base Model]])/ExitPrices[[#This Row],[Base Model]:[Base Model]]</f>
        <v>-5.3763440860214923E-2</v>
      </c>
      <c r="L74" s="6">
        <f>(ExitPrices[[#This Row],[Supply and Demand / Revenue / Capacity Values - 10% Increase]]-ExitPrices[[#This Row],[Base Model]:[Base Model]])/ExitPrices[[#This Row],[Base Model]:[Base Model]]</f>
        <v>-0.44623655913978488</v>
      </c>
      <c r="M74" s="6">
        <f>(ExitPrices[[#This Row],[Supply and Demand / Revenue / Capacity Values - 10% Decrease]]-ExitPrices[[#This Row],[Base Model]:[Base Model]])/ExitPrices[[#This Row],[Base Model]:[Base Model]]</f>
        <v>-5.3763440860214923E-2</v>
      </c>
    </row>
    <row r="75" spans="1:13" x14ac:dyDescent="0.2">
      <c r="A75" t="s">
        <v>86</v>
      </c>
      <c r="B75" s="6">
        <v>0</v>
      </c>
      <c r="C75" s="6">
        <f>(ExitPrices[[#This Row],[Merit Order - Prorated]]-ExitPrices[[#This Row],[Base Model]:[Base Model]])/ExitPrices[[#This Row],[Base Model]:[Base Model]]</f>
        <v>0.16901408450704219</v>
      </c>
      <c r="D75" s="6">
        <f>(ExitPrices[[#This Row],[Supply and Demand - 10% Increase]]-ExitPrices[[#This Row],[Base Model]:[Base Model]])/ExitPrices[[#This Row],[Base Model]:[Base Model]]</f>
        <v>0.23943661971830987</v>
      </c>
      <c r="E75" s="6">
        <f>(ExitPrices[[#This Row],[Supply and Demand - 10% Decrease]]-ExitPrices[[#This Row],[Base Model]:[Base Model]])/ExitPrices[[#This Row],[Base Model]:[Base Model]]</f>
        <v>-0.14084507042253522</v>
      </c>
      <c r="F75" s="6">
        <f>(ExitPrices[[#This Row],[Revenues - 10% Increase]]-ExitPrices[[#This Row],[Base Model]:[Base Model]])/ExitPrices[[#This Row],[Base Model]:[Base Model]]</f>
        <v>0.19718309859154931</v>
      </c>
      <c r="G75" s="6">
        <f>(ExitPrices[[#This Row],[Revenues - 10% Decrease]]-ExitPrices[[#This Row],[Base Model]:[Base Model]])/ExitPrices[[#This Row],[Base Model]:[Base Model]]</f>
        <v>-0.22535211267605643</v>
      </c>
      <c r="H75" s="6">
        <f>(ExitPrices[[#This Row],[Capacity Values - 10% Increase]]-ExitPrices[[#This Row],[Base Model]:[Base Model]])/ExitPrices[[#This Row],[Base Model]:[Base Model]]</f>
        <v>-0.21126760563380287</v>
      </c>
      <c r="I75" s="6">
        <f>(ExitPrices[[#This Row],[Capacity Values - 10% Decrease]]-ExitPrices[[#This Row],[Base Model]:[Base Model]])/ExitPrices[[#This Row],[Base Model]:[Base Model]]</f>
        <v>0.22535211267605618</v>
      </c>
      <c r="J75" s="6">
        <f>(ExitPrices[[#This Row],[Merit Order - Prorated / Supply and Demand - 10% Increase]]-ExitPrices[[#This Row],[Base Model]:[Base Model]])/ExitPrices[[#This Row],[Base Model]:[Base Model]]</f>
        <v>0.16901408450704219</v>
      </c>
      <c r="K75" s="6">
        <f>(ExitPrices[[#This Row],[Merit Order - Prorated / Supply and Demand - 10% Decrease]]-ExitPrices[[#This Row],[Base Model]:[Base Model]])/ExitPrices[[#This Row],[Base Model]:[Base Model]]</f>
        <v>0.16901408450704219</v>
      </c>
      <c r="L75" s="6">
        <f>(ExitPrices[[#This Row],[Supply and Demand / Revenue / Capacity Values - 10% Increase]]-ExitPrices[[#This Row],[Base Model]:[Base Model]])/ExitPrices[[#This Row],[Base Model]:[Base Model]]</f>
        <v>0.23943661971830987</v>
      </c>
      <c r="M75" s="6">
        <f>(ExitPrices[[#This Row],[Supply and Demand / Revenue / Capacity Values - 10% Decrease]]-ExitPrices[[#This Row],[Base Model]:[Base Model]])/ExitPrices[[#This Row],[Base Model]:[Base Model]]</f>
        <v>-0.14084507042253522</v>
      </c>
    </row>
    <row r="76" spans="1:13" x14ac:dyDescent="0.2">
      <c r="A76" t="s">
        <v>87</v>
      </c>
      <c r="B76" s="6">
        <v>0</v>
      </c>
      <c r="C76" s="6">
        <f>(ExitPrices[[#This Row],[Merit Order - Prorated]]-ExitPrices[[#This Row],[Base Model]:[Base Model]])/ExitPrices[[#This Row],[Base Model]:[Base Model]]</f>
        <v>3.7593984962406048E-2</v>
      </c>
      <c r="D76" s="6">
        <f>(ExitPrices[[#This Row],[Supply and Demand - 10% Increase]]-ExitPrices[[#This Row],[Base Model]:[Base Model]])/ExitPrices[[#This Row],[Base Model]:[Base Model]]</f>
        <v>-0.21052631578947359</v>
      </c>
      <c r="E76" s="6">
        <f>(ExitPrices[[#This Row],[Supply and Demand - 10% Decrease]]-ExitPrices[[#This Row],[Base Model]:[Base Model]])/ExitPrices[[#This Row],[Base Model]:[Base Model]]</f>
        <v>3.7593984962406048E-2</v>
      </c>
      <c r="F76" s="6">
        <f>(ExitPrices[[#This Row],[Revenues - 10% Increase]]-ExitPrices[[#This Row],[Base Model]:[Base Model]])/ExitPrices[[#This Row],[Base Model]:[Base Model]]</f>
        <v>0.11278195488721815</v>
      </c>
      <c r="G76" s="6">
        <f>(ExitPrices[[#This Row],[Revenues - 10% Decrease]]-ExitPrices[[#This Row],[Base Model]:[Base Model]])/ExitPrices[[#This Row],[Base Model]:[Base Model]]</f>
        <v>-0.12030075187969917</v>
      </c>
      <c r="H76" s="6">
        <f>(ExitPrices[[#This Row],[Capacity Values - 10% Increase]]-ExitPrices[[#This Row],[Base Model]:[Base Model]])/ExitPrices[[#This Row],[Base Model]:[Base Model]]</f>
        <v>-0.10526315789473674</v>
      </c>
      <c r="I76" s="6">
        <f>(ExitPrices[[#This Row],[Capacity Values - 10% Decrease]]-ExitPrices[[#This Row],[Base Model]:[Base Model]])/ExitPrices[[#This Row],[Base Model]:[Base Model]]</f>
        <v>0.12030075187969931</v>
      </c>
      <c r="J76" s="6">
        <f>(ExitPrices[[#This Row],[Merit Order - Prorated / Supply and Demand - 10% Increase]]-ExitPrices[[#This Row],[Base Model]:[Base Model]])/ExitPrices[[#This Row],[Base Model]:[Base Model]]</f>
        <v>3.7593984962406048E-2</v>
      </c>
      <c r="K76" s="6">
        <f>(ExitPrices[[#This Row],[Merit Order - Prorated / Supply and Demand - 10% Decrease]]-ExitPrices[[#This Row],[Base Model]:[Base Model]])/ExitPrices[[#This Row],[Base Model]:[Base Model]]</f>
        <v>3.7593984962406048E-2</v>
      </c>
      <c r="L76" s="6">
        <f>(ExitPrices[[#This Row],[Supply and Demand / Revenue / Capacity Values - 10% Increase]]-ExitPrices[[#This Row],[Base Model]:[Base Model]])/ExitPrices[[#This Row],[Base Model]:[Base Model]]</f>
        <v>-0.21052631578947359</v>
      </c>
      <c r="M76" s="6">
        <f>(ExitPrices[[#This Row],[Supply and Demand / Revenue / Capacity Values - 10% Decrease]]-ExitPrices[[#This Row],[Base Model]:[Base Model]])/ExitPrices[[#This Row],[Base Model]:[Base Model]]</f>
        <v>3.7593984962406048E-2</v>
      </c>
    </row>
    <row r="77" spans="1:13" x14ac:dyDescent="0.2">
      <c r="A77" t="s">
        <v>88</v>
      </c>
      <c r="B77" s="6">
        <v>0</v>
      </c>
      <c r="C77" s="6">
        <f>(ExitPrices[[#This Row],[Merit Order - Prorated]]-ExitPrices[[#This Row],[Base Model]:[Base Model]])/ExitPrices[[#This Row],[Base Model]:[Base Model]]</f>
        <v>3.7593984962406048E-2</v>
      </c>
      <c r="D77" s="6">
        <f>(ExitPrices[[#This Row],[Supply and Demand - 10% Increase]]-ExitPrices[[#This Row],[Base Model]:[Base Model]])/ExitPrices[[#This Row],[Base Model]:[Base Model]]</f>
        <v>-0.21052631578947359</v>
      </c>
      <c r="E77" s="6">
        <f>(ExitPrices[[#This Row],[Supply and Demand - 10% Decrease]]-ExitPrices[[#This Row],[Base Model]:[Base Model]])/ExitPrices[[#This Row],[Base Model]:[Base Model]]</f>
        <v>3.7593984962406048E-2</v>
      </c>
      <c r="F77" s="6">
        <f>(ExitPrices[[#This Row],[Revenues - 10% Increase]]-ExitPrices[[#This Row],[Base Model]:[Base Model]])/ExitPrices[[#This Row],[Base Model]:[Base Model]]</f>
        <v>0.11278195488721815</v>
      </c>
      <c r="G77" s="6">
        <f>(ExitPrices[[#This Row],[Revenues - 10% Decrease]]-ExitPrices[[#This Row],[Base Model]:[Base Model]])/ExitPrices[[#This Row],[Base Model]:[Base Model]]</f>
        <v>-0.12030075187969917</v>
      </c>
      <c r="H77" s="6">
        <f>(ExitPrices[[#This Row],[Capacity Values - 10% Increase]]-ExitPrices[[#This Row],[Base Model]:[Base Model]])/ExitPrices[[#This Row],[Base Model]:[Base Model]]</f>
        <v>-0.10526315789473674</v>
      </c>
      <c r="I77" s="6">
        <f>(ExitPrices[[#This Row],[Capacity Values - 10% Decrease]]-ExitPrices[[#This Row],[Base Model]:[Base Model]])/ExitPrices[[#This Row],[Base Model]:[Base Model]]</f>
        <v>0.12030075187969931</v>
      </c>
      <c r="J77" s="6">
        <f>(ExitPrices[[#This Row],[Merit Order - Prorated / Supply and Demand - 10% Increase]]-ExitPrices[[#This Row],[Base Model]:[Base Model]])/ExitPrices[[#This Row],[Base Model]:[Base Model]]</f>
        <v>3.7593984962406048E-2</v>
      </c>
      <c r="K77" s="6">
        <f>(ExitPrices[[#This Row],[Merit Order - Prorated / Supply and Demand - 10% Decrease]]-ExitPrices[[#This Row],[Base Model]:[Base Model]])/ExitPrices[[#This Row],[Base Model]:[Base Model]]</f>
        <v>3.7593984962406048E-2</v>
      </c>
      <c r="L77" s="6">
        <f>(ExitPrices[[#This Row],[Supply and Demand / Revenue / Capacity Values - 10% Increase]]-ExitPrices[[#This Row],[Base Model]:[Base Model]])/ExitPrices[[#This Row],[Base Model]:[Base Model]]</f>
        <v>-0.21052631578947359</v>
      </c>
      <c r="M77" s="6">
        <f>(ExitPrices[[#This Row],[Supply and Demand / Revenue / Capacity Values - 10% Decrease]]-ExitPrices[[#This Row],[Base Model]:[Base Model]])/ExitPrices[[#This Row],[Base Model]:[Base Model]]</f>
        <v>3.7593984962406048E-2</v>
      </c>
    </row>
    <row r="78" spans="1:13" x14ac:dyDescent="0.2">
      <c r="A78" t="s">
        <v>89</v>
      </c>
      <c r="B78" s="6">
        <v>0</v>
      </c>
      <c r="C78" s="6">
        <f>(ExitPrices[[#This Row],[Merit Order - Prorated]]-ExitPrices[[#This Row],[Base Model]:[Base Model]])/ExitPrices[[#This Row],[Base Model]:[Base Model]]</f>
        <v>-9.5505617977528101E-2</v>
      </c>
      <c r="D78" s="6">
        <f>(ExitPrices[[#This Row],[Supply and Demand - 10% Increase]]-ExitPrices[[#This Row],[Base Model]:[Base Model]])/ExitPrices[[#This Row],[Base Model]:[Base Model]]</f>
        <v>-0.5056179775280899</v>
      </c>
      <c r="E78" s="6">
        <f>(ExitPrices[[#This Row],[Supply and Demand - 10% Decrease]]-ExitPrices[[#This Row],[Base Model]:[Base Model]])/ExitPrices[[#This Row],[Base Model]:[Base Model]]</f>
        <v>7.3033707865168482E-2</v>
      </c>
      <c r="F78" s="6">
        <f>(ExitPrices[[#This Row],[Revenues - 10% Increase]]-ExitPrices[[#This Row],[Base Model]:[Base Model]])/ExitPrices[[#This Row],[Base Model]:[Base Model]]</f>
        <v>7.8651685393258342E-2</v>
      </c>
      <c r="G78" s="6">
        <f>(ExitPrices[[#This Row],[Revenues - 10% Decrease]]-ExitPrices[[#This Row],[Base Model]:[Base Model]])/ExitPrices[[#This Row],[Base Model]:[Base Model]]</f>
        <v>-8.9887640449438241E-2</v>
      </c>
      <c r="H78" s="6">
        <f>(ExitPrices[[#This Row],[Capacity Values - 10% Increase]]-ExitPrices[[#This Row],[Base Model]:[Base Model]])/ExitPrices[[#This Row],[Base Model]:[Base Model]]</f>
        <v>-8.4269662921348396E-2</v>
      </c>
      <c r="I78" s="6">
        <f>(ExitPrices[[#This Row],[Capacity Values - 10% Decrease]]-ExitPrices[[#This Row],[Base Model]:[Base Model]])/ExitPrices[[#This Row],[Base Model]:[Base Model]]</f>
        <v>8.9887640449438241E-2</v>
      </c>
      <c r="J78" s="6">
        <f>(ExitPrices[[#This Row],[Merit Order - Prorated / Supply and Demand - 10% Increase]]-ExitPrices[[#This Row],[Base Model]:[Base Model]])/ExitPrices[[#This Row],[Base Model]:[Base Model]]</f>
        <v>-9.5505617977528101E-2</v>
      </c>
      <c r="K78" s="6">
        <f>(ExitPrices[[#This Row],[Merit Order - Prorated / Supply and Demand - 10% Decrease]]-ExitPrices[[#This Row],[Base Model]:[Base Model]])/ExitPrices[[#This Row],[Base Model]:[Base Model]]</f>
        <v>-9.5505617977528101E-2</v>
      </c>
      <c r="L78" s="6">
        <f>(ExitPrices[[#This Row],[Supply and Demand / Revenue / Capacity Values - 10% Increase]]-ExitPrices[[#This Row],[Base Model]:[Base Model]])/ExitPrices[[#This Row],[Base Model]:[Base Model]]</f>
        <v>-0.5056179775280899</v>
      </c>
      <c r="M78" s="6">
        <f>(ExitPrices[[#This Row],[Supply and Demand / Revenue / Capacity Values - 10% Decrease]]-ExitPrices[[#This Row],[Base Model]:[Base Model]])/ExitPrices[[#This Row],[Base Model]:[Base Model]]</f>
        <v>7.3033707865168482E-2</v>
      </c>
    </row>
    <row r="79" spans="1:13" x14ac:dyDescent="0.2">
      <c r="A79" t="s">
        <v>90</v>
      </c>
      <c r="B79" s="6">
        <v>0</v>
      </c>
      <c r="C79" s="6">
        <f>(ExitPrices[[#This Row],[Merit Order - Prorated]]-ExitPrices[[#This Row],[Base Model]:[Base Model]])/ExitPrices[[#This Row],[Base Model]:[Base Model]]</f>
        <v>0</v>
      </c>
      <c r="D79" s="6">
        <f>(ExitPrices[[#This Row],[Supply and Demand - 10% Increase]]-ExitPrices[[#This Row],[Base Model]:[Base Model]])/ExitPrices[[#This Row],[Base Model]:[Base Model]]</f>
        <v>0</v>
      </c>
      <c r="E79" s="6">
        <f>(ExitPrices[[#This Row],[Supply and Demand - 10% Decrease]]-ExitPrices[[#This Row],[Base Model]:[Base Model]])/ExitPrices[[#This Row],[Base Model]:[Base Model]]</f>
        <v>0</v>
      </c>
      <c r="F79" s="6">
        <f>(ExitPrices[[#This Row],[Revenues - 10% Increase]]-ExitPrices[[#This Row],[Base Model]:[Base Model]])/ExitPrices[[#This Row],[Base Model]:[Base Model]]</f>
        <v>0</v>
      </c>
      <c r="G79" s="6">
        <f>(ExitPrices[[#This Row],[Revenues - 10% Decrease]]-ExitPrices[[#This Row],[Base Model]:[Base Model]])/ExitPrices[[#This Row],[Base Model]:[Base Model]]</f>
        <v>0</v>
      </c>
      <c r="H79" s="6">
        <f>(ExitPrices[[#This Row],[Capacity Values - 10% Increase]]-ExitPrices[[#This Row],[Base Model]:[Base Model]])/ExitPrices[[#This Row],[Base Model]:[Base Model]]</f>
        <v>0</v>
      </c>
      <c r="I79" s="6">
        <f>(ExitPrices[[#This Row],[Capacity Values - 10% Decrease]]-ExitPrices[[#This Row],[Base Model]:[Base Model]])/ExitPrices[[#This Row],[Base Model]:[Base Model]]</f>
        <v>0</v>
      </c>
      <c r="J79" s="6">
        <f>(ExitPrices[[#This Row],[Merit Order - Prorated / Supply and Demand - 10% Increase]]-ExitPrices[[#This Row],[Base Model]:[Base Model]])/ExitPrices[[#This Row],[Base Model]:[Base Model]]</f>
        <v>0</v>
      </c>
      <c r="K79" s="6">
        <f>(ExitPrices[[#This Row],[Merit Order - Prorated / Supply and Demand - 10% Decrease]]-ExitPrices[[#This Row],[Base Model]:[Base Model]])/ExitPrices[[#This Row],[Base Model]:[Base Model]]</f>
        <v>0</v>
      </c>
      <c r="L79" s="6">
        <f>(ExitPrices[[#This Row],[Supply and Demand / Revenue / Capacity Values - 10% Increase]]-ExitPrices[[#This Row],[Base Model]:[Base Model]])/ExitPrices[[#This Row],[Base Model]:[Base Model]]</f>
        <v>0</v>
      </c>
      <c r="M79" s="6">
        <f>(ExitPrices[[#This Row],[Supply and Demand / Revenue / Capacity Values - 10% Decrease]]-ExitPrices[[#This Row],[Base Model]:[Base Model]])/ExitPrices[[#This Row],[Base Model]:[Base Model]]</f>
        <v>0</v>
      </c>
    </row>
    <row r="80" spans="1:13" x14ac:dyDescent="0.2">
      <c r="A80" t="s">
        <v>91</v>
      </c>
      <c r="B80" s="6">
        <v>0</v>
      </c>
      <c r="C80" s="6">
        <f>(ExitPrices[[#This Row],[Merit Order - Prorated]]-ExitPrices[[#This Row],[Base Model]:[Base Model]])/ExitPrices[[#This Row],[Base Model]:[Base Model]]</f>
        <v>0</v>
      </c>
      <c r="D80" s="6">
        <f>(ExitPrices[[#This Row],[Supply and Demand - 10% Increase]]-ExitPrices[[#This Row],[Base Model]:[Base Model]])/ExitPrices[[#This Row],[Base Model]:[Base Model]]</f>
        <v>0</v>
      </c>
      <c r="E80" s="6">
        <f>(ExitPrices[[#This Row],[Supply and Demand - 10% Decrease]]-ExitPrices[[#This Row],[Base Model]:[Base Model]])/ExitPrices[[#This Row],[Base Model]:[Base Model]]</f>
        <v>0</v>
      </c>
      <c r="F80" s="6">
        <f>(ExitPrices[[#This Row],[Revenues - 10% Increase]]-ExitPrices[[#This Row],[Base Model]:[Base Model]])/ExitPrices[[#This Row],[Base Model]:[Base Model]]</f>
        <v>0</v>
      </c>
      <c r="G80" s="6">
        <f>(ExitPrices[[#This Row],[Revenues - 10% Decrease]]-ExitPrices[[#This Row],[Base Model]:[Base Model]])/ExitPrices[[#This Row],[Base Model]:[Base Model]]</f>
        <v>0</v>
      </c>
      <c r="H80" s="6">
        <f>(ExitPrices[[#This Row],[Capacity Values - 10% Increase]]-ExitPrices[[#This Row],[Base Model]:[Base Model]])/ExitPrices[[#This Row],[Base Model]:[Base Model]]</f>
        <v>0</v>
      </c>
      <c r="I80" s="6">
        <f>(ExitPrices[[#This Row],[Capacity Values - 10% Decrease]]-ExitPrices[[#This Row],[Base Model]:[Base Model]])/ExitPrices[[#This Row],[Base Model]:[Base Model]]</f>
        <v>0</v>
      </c>
      <c r="J80" s="6">
        <f>(ExitPrices[[#This Row],[Merit Order - Prorated / Supply and Demand - 10% Increase]]-ExitPrices[[#This Row],[Base Model]:[Base Model]])/ExitPrices[[#This Row],[Base Model]:[Base Model]]</f>
        <v>0</v>
      </c>
      <c r="K80" s="6">
        <f>(ExitPrices[[#This Row],[Merit Order - Prorated / Supply and Demand - 10% Decrease]]-ExitPrices[[#This Row],[Base Model]:[Base Model]])/ExitPrices[[#This Row],[Base Model]:[Base Model]]</f>
        <v>0</v>
      </c>
      <c r="L80" s="6">
        <f>(ExitPrices[[#This Row],[Supply and Demand / Revenue / Capacity Values - 10% Increase]]-ExitPrices[[#This Row],[Base Model]:[Base Model]])/ExitPrices[[#This Row],[Base Model]:[Base Model]]</f>
        <v>0</v>
      </c>
      <c r="M80" s="6">
        <f>(ExitPrices[[#This Row],[Supply and Demand / Revenue / Capacity Values - 10% Decrease]]-ExitPrices[[#This Row],[Base Model]:[Base Model]])/ExitPrices[[#This Row],[Base Model]:[Base Model]]</f>
        <v>0</v>
      </c>
    </row>
    <row r="81" spans="1:13" x14ac:dyDescent="0.2">
      <c r="A81" t="s">
        <v>92</v>
      </c>
      <c r="B81" s="6">
        <v>0</v>
      </c>
      <c r="C81" s="6">
        <f>(ExitPrices[[#This Row],[Merit Order - Prorated]]-ExitPrices[[#This Row],[Base Model]:[Base Model]])/ExitPrices[[#This Row],[Base Model]:[Base Model]]</f>
        <v>-0.15596330275229359</v>
      </c>
      <c r="D81" s="6">
        <f>(ExitPrices[[#This Row],[Supply and Demand - 10% Increase]]-ExitPrices[[#This Row],[Base Model]:[Base Model]])/ExitPrices[[#This Row],[Base Model]:[Base Model]]</f>
        <v>-0.82568807339449535</v>
      </c>
      <c r="E81" s="6">
        <f>(ExitPrices[[#This Row],[Supply and Demand - 10% Decrease]]-ExitPrices[[#This Row],[Base Model]:[Base Model]])/ExitPrices[[#This Row],[Base Model]:[Base Model]]</f>
        <v>1.3853211009174311</v>
      </c>
      <c r="F81" s="6">
        <f>(ExitPrices[[#This Row],[Revenues - 10% Increase]]-ExitPrices[[#This Row],[Base Model]:[Base Model]])/ExitPrices[[#This Row],[Base Model]:[Base Model]]</f>
        <v>0.12844036697247707</v>
      </c>
      <c r="G81" s="6">
        <f>(ExitPrices[[#This Row],[Revenues - 10% Decrease]]-ExitPrices[[#This Row],[Base Model]:[Base Model]])/ExitPrices[[#This Row],[Base Model]:[Base Model]]</f>
        <v>-0.14678899082568814</v>
      </c>
      <c r="H81" s="6">
        <f>(ExitPrices[[#This Row],[Capacity Values - 10% Increase]]-ExitPrices[[#This Row],[Base Model]:[Base Model]])/ExitPrices[[#This Row],[Base Model]:[Base Model]]</f>
        <v>-0.13761467889908252</v>
      </c>
      <c r="I81" s="6">
        <f>(ExitPrices[[#This Row],[Capacity Values - 10% Decrease]]-ExitPrices[[#This Row],[Base Model]:[Base Model]])/ExitPrices[[#This Row],[Base Model]:[Base Model]]</f>
        <v>0.14678899082568814</v>
      </c>
      <c r="J81" s="6">
        <f>(ExitPrices[[#This Row],[Merit Order - Prorated / Supply and Demand - 10% Increase]]-ExitPrices[[#This Row],[Base Model]:[Base Model]])/ExitPrices[[#This Row],[Base Model]:[Base Model]]</f>
        <v>-0.15596330275229359</v>
      </c>
      <c r="K81" s="6">
        <f>(ExitPrices[[#This Row],[Merit Order - Prorated / Supply and Demand - 10% Decrease]]-ExitPrices[[#This Row],[Base Model]:[Base Model]])/ExitPrices[[#This Row],[Base Model]:[Base Model]]</f>
        <v>-0.15596330275229359</v>
      </c>
      <c r="L81" s="6">
        <f>(ExitPrices[[#This Row],[Supply and Demand / Revenue / Capacity Values - 10% Increase]]-ExitPrices[[#This Row],[Base Model]:[Base Model]])/ExitPrices[[#This Row],[Base Model]:[Base Model]]</f>
        <v>-0.82568807339449535</v>
      </c>
      <c r="M81" s="6">
        <f>(ExitPrices[[#This Row],[Supply and Demand / Revenue / Capacity Values - 10% Decrease]]-ExitPrices[[#This Row],[Base Model]:[Base Model]])/ExitPrices[[#This Row],[Base Model]:[Base Model]]</f>
        <v>1.3853211009174311</v>
      </c>
    </row>
    <row r="82" spans="1:13" x14ac:dyDescent="0.2">
      <c r="A82" t="s">
        <v>93</v>
      </c>
      <c r="B82" s="6">
        <v>0</v>
      </c>
      <c r="C82" s="6">
        <f>(ExitPrices[[#This Row],[Merit Order - Prorated]]-ExitPrices[[#This Row],[Base Model]:[Base Model]])/ExitPrices[[#This Row],[Base Model]:[Base Model]]</f>
        <v>0</v>
      </c>
      <c r="D82" s="6">
        <f>(ExitPrices[[#This Row],[Supply and Demand - 10% Increase]]-ExitPrices[[#This Row],[Base Model]:[Base Model]])/ExitPrices[[#This Row],[Base Model]:[Base Model]]</f>
        <v>0</v>
      </c>
      <c r="E82" s="6">
        <f>(ExitPrices[[#This Row],[Supply and Demand - 10% Decrease]]-ExitPrices[[#This Row],[Base Model]:[Base Model]])/ExitPrices[[#This Row],[Base Model]:[Base Model]]</f>
        <v>0</v>
      </c>
      <c r="F82" s="6">
        <f>(ExitPrices[[#This Row],[Revenues - 10% Increase]]-ExitPrices[[#This Row],[Base Model]:[Base Model]])/ExitPrices[[#This Row],[Base Model]:[Base Model]]</f>
        <v>0</v>
      </c>
      <c r="G82" s="6">
        <f>(ExitPrices[[#This Row],[Revenues - 10% Decrease]]-ExitPrices[[#This Row],[Base Model]:[Base Model]])/ExitPrices[[#This Row],[Base Model]:[Base Model]]</f>
        <v>0</v>
      </c>
      <c r="H82" s="6">
        <f>(ExitPrices[[#This Row],[Capacity Values - 10% Increase]]-ExitPrices[[#This Row],[Base Model]:[Base Model]])/ExitPrices[[#This Row],[Base Model]:[Base Model]]</f>
        <v>0</v>
      </c>
      <c r="I82" s="6">
        <f>(ExitPrices[[#This Row],[Capacity Values - 10% Decrease]]-ExitPrices[[#This Row],[Base Model]:[Base Model]])/ExitPrices[[#This Row],[Base Model]:[Base Model]]</f>
        <v>0</v>
      </c>
      <c r="J82" s="6">
        <f>(ExitPrices[[#This Row],[Merit Order - Prorated / Supply and Demand - 10% Increase]]-ExitPrices[[#This Row],[Base Model]:[Base Model]])/ExitPrices[[#This Row],[Base Model]:[Base Model]]</f>
        <v>0</v>
      </c>
      <c r="K82" s="6">
        <f>(ExitPrices[[#This Row],[Merit Order - Prorated / Supply and Demand - 10% Decrease]]-ExitPrices[[#This Row],[Base Model]:[Base Model]])/ExitPrices[[#This Row],[Base Model]:[Base Model]]</f>
        <v>0</v>
      </c>
      <c r="L82" s="6">
        <f>(ExitPrices[[#This Row],[Supply and Demand / Revenue / Capacity Values - 10% Increase]]-ExitPrices[[#This Row],[Base Model]:[Base Model]])/ExitPrices[[#This Row],[Base Model]:[Base Model]]</f>
        <v>0</v>
      </c>
      <c r="M82" s="6">
        <f>(ExitPrices[[#This Row],[Supply and Demand / Revenue / Capacity Values - 10% Decrease]]-ExitPrices[[#This Row],[Base Model]:[Base Model]])/ExitPrices[[#This Row],[Base Model]:[Base Model]]</f>
        <v>0</v>
      </c>
    </row>
    <row r="83" spans="1:13" x14ac:dyDescent="0.2">
      <c r="A83" t="s">
        <v>94</v>
      </c>
      <c r="B83" s="6">
        <v>0</v>
      </c>
      <c r="C83" s="6">
        <f>(ExitPrices[[#This Row],[Merit Order - Prorated]]-ExitPrices[[#This Row],[Base Model]:[Base Model]])/ExitPrices[[#This Row],[Base Model]:[Base Model]]</f>
        <v>0</v>
      </c>
      <c r="D83" s="6">
        <f>(ExitPrices[[#This Row],[Supply and Demand - 10% Increase]]-ExitPrices[[#This Row],[Base Model]:[Base Model]])/ExitPrices[[#This Row],[Base Model]:[Base Model]]</f>
        <v>0</v>
      </c>
      <c r="E83" s="6">
        <f>(ExitPrices[[#This Row],[Supply and Demand - 10% Decrease]]-ExitPrices[[#This Row],[Base Model]:[Base Model]])/ExitPrices[[#This Row],[Base Model]:[Base Model]]</f>
        <v>0</v>
      </c>
      <c r="F83" s="6">
        <f>(ExitPrices[[#This Row],[Revenues - 10% Increase]]-ExitPrices[[#This Row],[Base Model]:[Base Model]])/ExitPrices[[#This Row],[Base Model]:[Base Model]]</f>
        <v>0</v>
      </c>
      <c r="G83" s="6">
        <f>(ExitPrices[[#This Row],[Revenues - 10% Decrease]]-ExitPrices[[#This Row],[Base Model]:[Base Model]])/ExitPrices[[#This Row],[Base Model]:[Base Model]]</f>
        <v>0</v>
      </c>
      <c r="H83" s="6">
        <f>(ExitPrices[[#This Row],[Capacity Values - 10% Increase]]-ExitPrices[[#This Row],[Base Model]:[Base Model]])/ExitPrices[[#This Row],[Base Model]:[Base Model]]</f>
        <v>0</v>
      </c>
      <c r="I83" s="6">
        <f>(ExitPrices[[#This Row],[Capacity Values - 10% Decrease]]-ExitPrices[[#This Row],[Base Model]:[Base Model]])/ExitPrices[[#This Row],[Base Model]:[Base Model]]</f>
        <v>0</v>
      </c>
      <c r="J83" s="6">
        <f>(ExitPrices[[#This Row],[Merit Order - Prorated / Supply and Demand - 10% Increase]]-ExitPrices[[#This Row],[Base Model]:[Base Model]])/ExitPrices[[#This Row],[Base Model]:[Base Model]]</f>
        <v>0</v>
      </c>
      <c r="K83" s="6">
        <f>(ExitPrices[[#This Row],[Merit Order - Prorated / Supply and Demand - 10% Decrease]]-ExitPrices[[#This Row],[Base Model]:[Base Model]])/ExitPrices[[#This Row],[Base Model]:[Base Model]]</f>
        <v>0</v>
      </c>
      <c r="L83" s="6">
        <f>(ExitPrices[[#This Row],[Supply and Demand / Revenue / Capacity Values - 10% Increase]]-ExitPrices[[#This Row],[Base Model]:[Base Model]])/ExitPrices[[#This Row],[Base Model]:[Base Model]]</f>
        <v>0</v>
      </c>
      <c r="M83" s="6">
        <f>(ExitPrices[[#This Row],[Supply and Demand / Revenue / Capacity Values - 10% Decrease]]-ExitPrices[[#This Row],[Base Model]:[Base Model]])/ExitPrices[[#This Row],[Base Model]:[Base Model]]</f>
        <v>0</v>
      </c>
    </row>
    <row r="84" spans="1:13" x14ac:dyDescent="0.2">
      <c r="A84" t="s">
        <v>95</v>
      </c>
      <c r="B84" s="6">
        <v>0</v>
      </c>
      <c r="C84" s="6">
        <f>(ExitPrices[[#This Row],[Merit Order - Prorated]]-ExitPrices[[#This Row],[Base Model]:[Base Model]])/ExitPrices[[#This Row],[Base Model]:[Base Model]]</f>
        <v>0.60000000000000009</v>
      </c>
      <c r="D84" s="6">
        <f>(ExitPrices[[#This Row],[Supply and Demand - 10% Increase]]-ExitPrices[[#This Row],[Base Model]:[Base Model]])/ExitPrices[[#This Row],[Base Model]:[Base Model]]</f>
        <v>0.85000000000000009</v>
      </c>
      <c r="E84" s="6">
        <f>(ExitPrices[[#This Row],[Supply and Demand - 10% Decrease]]-ExitPrices[[#This Row],[Base Model]:[Base Model]])/ExitPrices[[#This Row],[Base Model]:[Base Model]]</f>
        <v>-0.5</v>
      </c>
      <c r="F84" s="6">
        <f>(ExitPrices[[#This Row],[Revenues - 10% Increase]]-ExitPrices[[#This Row],[Base Model]:[Base Model]])/ExitPrices[[#This Row],[Base Model]:[Base Model]]</f>
        <v>0.69999999999999984</v>
      </c>
      <c r="G84" s="6">
        <f>(ExitPrices[[#This Row],[Revenues - 10% Decrease]]-ExitPrices[[#This Row],[Base Model]:[Base Model]])/ExitPrices[[#This Row],[Base Model]:[Base Model]]</f>
        <v>-0.8</v>
      </c>
      <c r="H84" s="6">
        <f>(ExitPrices[[#This Row],[Capacity Values - 10% Increase]]-ExitPrices[[#This Row],[Base Model]:[Base Model]])/ExitPrices[[#This Row],[Base Model]:[Base Model]]</f>
        <v>-0.75</v>
      </c>
      <c r="I84" s="6">
        <f>(ExitPrices[[#This Row],[Capacity Values - 10% Decrease]]-ExitPrices[[#This Row],[Base Model]:[Base Model]])/ExitPrices[[#This Row],[Base Model]:[Base Model]]</f>
        <v>0.79999999999999993</v>
      </c>
      <c r="J84" s="6">
        <f>(ExitPrices[[#This Row],[Merit Order - Prorated / Supply and Demand - 10% Increase]]-ExitPrices[[#This Row],[Base Model]:[Base Model]])/ExitPrices[[#This Row],[Base Model]:[Base Model]]</f>
        <v>0.60000000000000009</v>
      </c>
      <c r="K84" s="6">
        <f>(ExitPrices[[#This Row],[Merit Order - Prorated / Supply and Demand - 10% Decrease]]-ExitPrices[[#This Row],[Base Model]:[Base Model]])/ExitPrices[[#This Row],[Base Model]:[Base Model]]</f>
        <v>0.60000000000000009</v>
      </c>
      <c r="L84" s="6">
        <f>(ExitPrices[[#This Row],[Supply and Demand / Revenue / Capacity Values - 10% Increase]]-ExitPrices[[#This Row],[Base Model]:[Base Model]])/ExitPrices[[#This Row],[Base Model]:[Base Model]]</f>
        <v>0.85000000000000009</v>
      </c>
      <c r="M84" s="6">
        <f>(ExitPrices[[#This Row],[Supply and Demand / Revenue / Capacity Values - 10% Decrease]]-ExitPrices[[#This Row],[Base Model]:[Base Model]])/ExitPrices[[#This Row],[Base Model]:[Base Model]]</f>
        <v>-0.5</v>
      </c>
    </row>
    <row r="85" spans="1:13" x14ac:dyDescent="0.2">
      <c r="A85" t="s">
        <v>96</v>
      </c>
      <c r="B85" s="6">
        <v>0</v>
      </c>
      <c r="C85" s="6">
        <f>(ExitPrices[[#This Row],[Merit Order - Prorated]]-ExitPrices[[#This Row],[Base Model]:[Base Model]])/ExitPrices[[#This Row],[Base Model]:[Base Model]]</f>
        <v>0.25000000000000011</v>
      </c>
      <c r="D85" s="6">
        <f>(ExitPrices[[#This Row],[Supply and Demand - 10% Increase]]-ExitPrices[[#This Row],[Base Model]:[Base Model]])/ExitPrices[[#This Row],[Base Model]:[Base Model]]</f>
        <v>0.33333333333333354</v>
      </c>
      <c r="E85" s="6">
        <f>(ExitPrices[[#This Row],[Supply and Demand - 10% Decrease]]-ExitPrices[[#This Row],[Base Model]:[Base Model]])/ExitPrices[[#This Row],[Base Model]:[Base Model]]</f>
        <v>-0.20833333333333326</v>
      </c>
      <c r="F85" s="6">
        <f>(ExitPrices[[#This Row],[Revenues - 10% Increase]]-ExitPrices[[#This Row],[Base Model]:[Base Model]])/ExitPrices[[#This Row],[Base Model]:[Base Model]]</f>
        <v>0.29166666666666674</v>
      </c>
      <c r="G85" s="6">
        <f>(ExitPrices[[#This Row],[Revenues - 10% Decrease]]-ExitPrices[[#This Row],[Base Model]:[Base Model]])/ExitPrices[[#This Row],[Base Model]:[Base Model]]</f>
        <v>-0.33333333333333326</v>
      </c>
      <c r="H85" s="6">
        <f>(ExitPrices[[#This Row],[Capacity Values - 10% Increase]]-ExitPrices[[#This Row],[Base Model]:[Base Model]])/ExitPrices[[#This Row],[Base Model]:[Base Model]]</f>
        <v>-0.31249999999999994</v>
      </c>
      <c r="I85" s="6">
        <f>(ExitPrices[[#This Row],[Capacity Values - 10% Decrease]]-ExitPrices[[#This Row],[Base Model]:[Base Model]])/ExitPrices[[#This Row],[Base Model]:[Base Model]]</f>
        <v>0.33333333333333354</v>
      </c>
      <c r="J85" s="6">
        <f>(ExitPrices[[#This Row],[Merit Order - Prorated / Supply and Demand - 10% Increase]]-ExitPrices[[#This Row],[Base Model]:[Base Model]])/ExitPrices[[#This Row],[Base Model]:[Base Model]]</f>
        <v>0.25000000000000011</v>
      </c>
      <c r="K85" s="6">
        <f>(ExitPrices[[#This Row],[Merit Order - Prorated / Supply and Demand - 10% Decrease]]-ExitPrices[[#This Row],[Base Model]:[Base Model]])/ExitPrices[[#This Row],[Base Model]:[Base Model]]</f>
        <v>0.25000000000000011</v>
      </c>
      <c r="L85" s="6">
        <f>(ExitPrices[[#This Row],[Supply and Demand / Revenue / Capacity Values - 10% Increase]]-ExitPrices[[#This Row],[Base Model]:[Base Model]])/ExitPrices[[#This Row],[Base Model]:[Base Model]]</f>
        <v>0.33333333333333354</v>
      </c>
      <c r="M85" s="6">
        <f>(ExitPrices[[#This Row],[Supply and Demand / Revenue / Capacity Values - 10% Decrease]]-ExitPrices[[#This Row],[Base Model]:[Base Model]])/ExitPrices[[#This Row],[Base Model]:[Base Model]]</f>
        <v>-0.20833333333333326</v>
      </c>
    </row>
    <row r="86" spans="1:13" x14ac:dyDescent="0.2">
      <c r="A86" t="s">
        <v>97</v>
      </c>
      <c r="B86" s="6">
        <v>0</v>
      </c>
      <c r="C86" s="6">
        <f>(ExitPrices[[#This Row],[Merit Order - Prorated]]-ExitPrices[[#This Row],[Base Model]:[Base Model]])/ExitPrices[[#This Row],[Base Model]:[Base Model]]</f>
        <v>4.7619047619047492E-2</v>
      </c>
      <c r="D86" s="6">
        <f>(ExitPrices[[#This Row],[Supply and Demand - 10% Increase]]-ExitPrices[[#This Row],[Base Model]:[Base Model]])/ExitPrices[[#This Row],[Base Model]:[Base Model]]</f>
        <v>-0.26666666666666666</v>
      </c>
      <c r="E86" s="6">
        <f>(ExitPrices[[#This Row],[Supply and Demand - 10% Decrease]]-ExitPrices[[#This Row],[Base Model]:[Base Model]])/ExitPrices[[#This Row],[Base Model]:[Base Model]]</f>
        <v>4.7619047619047492E-2</v>
      </c>
      <c r="F86" s="6">
        <f>(ExitPrices[[#This Row],[Revenues - 10% Increase]]-ExitPrices[[#This Row],[Base Model]:[Base Model]])/ExitPrices[[#This Row],[Base Model]:[Base Model]]</f>
        <v>0.14285714285714282</v>
      </c>
      <c r="G86" s="6">
        <f>(ExitPrices[[#This Row],[Revenues - 10% Decrease]]-ExitPrices[[#This Row],[Base Model]:[Base Model]])/ExitPrices[[#This Row],[Base Model]:[Base Model]]</f>
        <v>-0.15238095238095245</v>
      </c>
      <c r="H86" s="6">
        <f>(ExitPrices[[#This Row],[Capacity Values - 10% Increase]]-ExitPrices[[#This Row],[Base Model]:[Base Model]])/ExitPrices[[#This Row],[Base Model]:[Base Model]]</f>
        <v>-0.13333333333333333</v>
      </c>
      <c r="I86" s="6">
        <f>(ExitPrices[[#This Row],[Capacity Values - 10% Decrease]]-ExitPrices[[#This Row],[Base Model]:[Base Model]])/ExitPrices[[#This Row],[Base Model]:[Base Model]]</f>
        <v>0.15238095238095228</v>
      </c>
      <c r="J86" s="6">
        <f>(ExitPrices[[#This Row],[Merit Order - Prorated / Supply and Demand - 10% Increase]]-ExitPrices[[#This Row],[Base Model]:[Base Model]])/ExitPrices[[#This Row],[Base Model]:[Base Model]]</f>
        <v>4.7619047619047492E-2</v>
      </c>
      <c r="K86" s="6">
        <f>(ExitPrices[[#This Row],[Merit Order - Prorated / Supply and Demand - 10% Decrease]]-ExitPrices[[#This Row],[Base Model]:[Base Model]])/ExitPrices[[#This Row],[Base Model]:[Base Model]]</f>
        <v>4.7619047619047492E-2</v>
      </c>
      <c r="L86" s="6">
        <f>(ExitPrices[[#This Row],[Supply and Demand / Revenue / Capacity Values - 10% Increase]]-ExitPrices[[#This Row],[Base Model]:[Base Model]])/ExitPrices[[#This Row],[Base Model]:[Base Model]]</f>
        <v>-0.26666666666666666</v>
      </c>
      <c r="M86" s="6">
        <f>(ExitPrices[[#This Row],[Supply and Demand / Revenue / Capacity Values - 10% Decrease]]-ExitPrices[[#This Row],[Base Model]:[Base Model]])/ExitPrices[[#This Row],[Base Model]:[Base Model]]</f>
        <v>4.7619047619047492E-2</v>
      </c>
    </row>
    <row r="87" spans="1:13" x14ac:dyDescent="0.2">
      <c r="A87" t="s">
        <v>98</v>
      </c>
      <c r="B87" s="6">
        <v>0</v>
      </c>
      <c r="C87" s="6">
        <f>(ExitPrices[[#This Row],[Merit Order - Prorated]]-ExitPrices[[#This Row],[Base Model]:[Base Model]])/ExitPrices[[#This Row],[Base Model]:[Base Model]]</f>
        <v>0.16901408450704219</v>
      </c>
      <c r="D87" s="6">
        <f>(ExitPrices[[#This Row],[Supply and Demand - 10% Increase]]-ExitPrices[[#This Row],[Base Model]:[Base Model]])/ExitPrices[[#This Row],[Base Model]:[Base Model]]</f>
        <v>0.23943661971830987</v>
      </c>
      <c r="E87" s="6">
        <f>(ExitPrices[[#This Row],[Supply and Demand - 10% Decrease]]-ExitPrices[[#This Row],[Base Model]:[Base Model]])/ExitPrices[[#This Row],[Base Model]:[Base Model]]</f>
        <v>-0.14084507042253522</v>
      </c>
      <c r="F87" s="6">
        <f>(ExitPrices[[#This Row],[Revenues - 10% Increase]]-ExitPrices[[#This Row],[Base Model]:[Base Model]])/ExitPrices[[#This Row],[Base Model]:[Base Model]]</f>
        <v>0.21126760563380276</v>
      </c>
      <c r="G87" s="6">
        <f>(ExitPrices[[#This Row],[Revenues - 10% Decrease]]-ExitPrices[[#This Row],[Base Model]:[Base Model]])/ExitPrices[[#This Row],[Base Model]:[Base Model]]</f>
        <v>-0.22535211267605643</v>
      </c>
      <c r="H87" s="6">
        <f>(ExitPrices[[#This Row],[Capacity Values - 10% Increase]]-ExitPrices[[#This Row],[Base Model]:[Base Model]])/ExitPrices[[#This Row],[Base Model]:[Base Model]]</f>
        <v>-0.19718309859154931</v>
      </c>
      <c r="I87" s="6">
        <f>(ExitPrices[[#This Row],[Capacity Values - 10% Decrease]]-ExitPrices[[#This Row],[Base Model]:[Base Model]])/ExitPrices[[#This Row],[Base Model]:[Base Model]]</f>
        <v>0.22535211267605618</v>
      </c>
      <c r="J87" s="6">
        <f>(ExitPrices[[#This Row],[Merit Order - Prorated / Supply and Demand - 10% Increase]]-ExitPrices[[#This Row],[Base Model]:[Base Model]])/ExitPrices[[#This Row],[Base Model]:[Base Model]]</f>
        <v>0.16901408450704219</v>
      </c>
      <c r="K87" s="6">
        <f>(ExitPrices[[#This Row],[Merit Order - Prorated / Supply and Demand - 10% Decrease]]-ExitPrices[[#This Row],[Base Model]:[Base Model]])/ExitPrices[[#This Row],[Base Model]:[Base Model]]</f>
        <v>0.16901408450704219</v>
      </c>
      <c r="L87" s="6">
        <f>(ExitPrices[[#This Row],[Supply and Demand / Revenue / Capacity Values - 10% Increase]]-ExitPrices[[#This Row],[Base Model]:[Base Model]])/ExitPrices[[#This Row],[Base Model]:[Base Model]]</f>
        <v>0.23943661971830987</v>
      </c>
      <c r="M87" s="6">
        <f>(ExitPrices[[#This Row],[Supply and Demand / Revenue / Capacity Values - 10% Decrease]]-ExitPrices[[#This Row],[Base Model]:[Base Model]])/ExitPrices[[#This Row],[Base Model]:[Base Model]]</f>
        <v>-0.14084507042253522</v>
      </c>
    </row>
    <row r="88" spans="1:13" x14ac:dyDescent="0.2">
      <c r="A88" t="s">
        <v>99</v>
      </c>
      <c r="B88" s="6">
        <v>0</v>
      </c>
      <c r="C88" s="6">
        <f>(ExitPrices[[#This Row],[Merit Order - Prorated]]-ExitPrices[[#This Row],[Base Model]:[Base Model]])/ExitPrices[[#This Row],[Base Model]:[Base Model]]</f>
        <v>0</v>
      </c>
      <c r="D88" s="6">
        <f>(ExitPrices[[#This Row],[Supply and Demand - 10% Increase]]-ExitPrices[[#This Row],[Base Model]:[Base Model]])/ExitPrices[[#This Row],[Base Model]:[Base Model]]</f>
        <v>0</v>
      </c>
      <c r="E88" s="6">
        <f>(ExitPrices[[#This Row],[Supply and Demand - 10% Decrease]]-ExitPrices[[#This Row],[Base Model]:[Base Model]])/ExitPrices[[#This Row],[Base Model]:[Base Model]]</f>
        <v>0</v>
      </c>
      <c r="F88" s="6">
        <f>(ExitPrices[[#This Row],[Revenues - 10% Increase]]-ExitPrices[[#This Row],[Base Model]:[Base Model]])/ExitPrices[[#This Row],[Base Model]:[Base Model]]</f>
        <v>0</v>
      </c>
      <c r="G88" s="6">
        <f>(ExitPrices[[#This Row],[Revenues - 10% Decrease]]-ExitPrices[[#This Row],[Base Model]:[Base Model]])/ExitPrices[[#This Row],[Base Model]:[Base Model]]</f>
        <v>0</v>
      </c>
      <c r="H88" s="6">
        <f>(ExitPrices[[#This Row],[Capacity Values - 10% Increase]]-ExitPrices[[#This Row],[Base Model]:[Base Model]])/ExitPrices[[#This Row],[Base Model]:[Base Model]]</f>
        <v>0</v>
      </c>
      <c r="I88" s="6">
        <f>(ExitPrices[[#This Row],[Capacity Values - 10% Decrease]]-ExitPrices[[#This Row],[Base Model]:[Base Model]])/ExitPrices[[#This Row],[Base Model]:[Base Model]]</f>
        <v>0</v>
      </c>
      <c r="J88" s="6">
        <f>(ExitPrices[[#This Row],[Merit Order - Prorated / Supply and Demand - 10% Increase]]-ExitPrices[[#This Row],[Base Model]:[Base Model]])/ExitPrices[[#This Row],[Base Model]:[Base Model]]</f>
        <v>0</v>
      </c>
      <c r="K88" s="6">
        <f>(ExitPrices[[#This Row],[Merit Order - Prorated / Supply and Demand - 10% Decrease]]-ExitPrices[[#This Row],[Base Model]:[Base Model]])/ExitPrices[[#This Row],[Base Model]:[Base Model]]</f>
        <v>0</v>
      </c>
      <c r="L88" s="6">
        <f>(ExitPrices[[#This Row],[Supply and Demand / Revenue / Capacity Values - 10% Increase]]-ExitPrices[[#This Row],[Base Model]:[Base Model]])/ExitPrices[[#This Row],[Base Model]:[Base Model]]</f>
        <v>0</v>
      </c>
      <c r="M88" s="6">
        <f>(ExitPrices[[#This Row],[Supply and Demand / Revenue / Capacity Values - 10% Decrease]]-ExitPrices[[#This Row],[Base Model]:[Base Model]])/ExitPrices[[#This Row],[Base Model]:[Base Model]]</f>
        <v>0</v>
      </c>
    </row>
    <row r="89" spans="1:13" x14ac:dyDescent="0.2">
      <c r="A89" t="s">
        <v>100</v>
      </c>
      <c r="B89" s="6">
        <v>0</v>
      </c>
      <c r="C89" s="6">
        <f>(ExitPrices[[#This Row],[Merit Order - Prorated]]-ExitPrices[[#This Row],[Base Model]:[Base Model]])/ExitPrices[[#This Row],[Base Model]:[Base Model]]</f>
        <v>0</v>
      </c>
      <c r="D89" s="6">
        <f>(ExitPrices[[#This Row],[Supply and Demand - 10% Increase]]-ExitPrices[[#This Row],[Base Model]:[Base Model]])/ExitPrices[[#This Row],[Base Model]:[Base Model]]</f>
        <v>0</v>
      </c>
      <c r="E89" s="6">
        <f>(ExitPrices[[#This Row],[Supply and Demand - 10% Decrease]]-ExitPrices[[#This Row],[Base Model]:[Base Model]])/ExitPrices[[#This Row],[Base Model]:[Base Model]]</f>
        <v>0</v>
      </c>
      <c r="F89" s="6">
        <f>(ExitPrices[[#This Row],[Revenues - 10% Increase]]-ExitPrices[[#This Row],[Base Model]:[Base Model]])/ExitPrices[[#This Row],[Base Model]:[Base Model]]</f>
        <v>0</v>
      </c>
      <c r="G89" s="6">
        <f>(ExitPrices[[#This Row],[Revenues - 10% Decrease]]-ExitPrices[[#This Row],[Base Model]:[Base Model]])/ExitPrices[[#This Row],[Base Model]:[Base Model]]</f>
        <v>0</v>
      </c>
      <c r="H89" s="6">
        <f>(ExitPrices[[#This Row],[Capacity Values - 10% Increase]]-ExitPrices[[#This Row],[Base Model]:[Base Model]])/ExitPrices[[#This Row],[Base Model]:[Base Model]]</f>
        <v>0</v>
      </c>
      <c r="I89" s="6">
        <f>(ExitPrices[[#This Row],[Capacity Values - 10% Decrease]]-ExitPrices[[#This Row],[Base Model]:[Base Model]])/ExitPrices[[#This Row],[Base Model]:[Base Model]]</f>
        <v>0</v>
      </c>
      <c r="J89" s="6">
        <f>(ExitPrices[[#This Row],[Merit Order - Prorated / Supply and Demand - 10% Increase]]-ExitPrices[[#This Row],[Base Model]:[Base Model]])/ExitPrices[[#This Row],[Base Model]:[Base Model]]</f>
        <v>0</v>
      </c>
      <c r="K89" s="6">
        <f>(ExitPrices[[#This Row],[Merit Order - Prorated / Supply and Demand - 10% Decrease]]-ExitPrices[[#This Row],[Base Model]:[Base Model]])/ExitPrices[[#This Row],[Base Model]:[Base Model]]</f>
        <v>0</v>
      </c>
      <c r="L89" s="6">
        <f>(ExitPrices[[#This Row],[Supply and Demand / Revenue / Capacity Values - 10% Increase]]-ExitPrices[[#This Row],[Base Model]:[Base Model]])/ExitPrices[[#This Row],[Base Model]:[Base Model]]</f>
        <v>0</v>
      </c>
      <c r="M89" s="6">
        <f>(ExitPrices[[#This Row],[Supply and Demand / Revenue / Capacity Values - 10% Decrease]]-ExitPrices[[#This Row],[Base Model]:[Base Model]])/ExitPrices[[#This Row],[Base Model]:[Base Model]]</f>
        <v>0</v>
      </c>
    </row>
    <row r="90" spans="1:13" x14ac:dyDescent="0.2">
      <c r="A90" t="s">
        <v>101</v>
      </c>
      <c r="B90" s="6">
        <v>0</v>
      </c>
      <c r="C90" s="6">
        <f>(ExitPrices[[#This Row],[Merit Order - Prorated]]-ExitPrices[[#This Row],[Base Model]:[Base Model]])/ExitPrices[[#This Row],[Base Model]:[Base Model]]</f>
        <v>7.4074074074074056E-2</v>
      </c>
      <c r="D90" s="6">
        <f>(ExitPrices[[#This Row],[Supply and Demand - 10% Increase]]-ExitPrices[[#This Row],[Base Model]:[Base Model]])/ExitPrices[[#This Row],[Base Model]:[Base Model]]</f>
        <v>0.10493827160493828</v>
      </c>
      <c r="E90" s="6">
        <f>(ExitPrices[[#This Row],[Supply and Demand - 10% Decrease]]-ExitPrices[[#This Row],[Base Model]:[Base Model]])/ExitPrices[[#This Row],[Base Model]:[Base Model]]</f>
        <v>-6.1728395061728343E-2</v>
      </c>
      <c r="F90" s="6">
        <f>(ExitPrices[[#This Row],[Revenues - 10% Increase]]-ExitPrices[[#This Row],[Base Model]:[Base Model]])/ExitPrices[[#This Row],[Base Model]:[Base Model]]</f>
        <v>8.6419753086419873E-2</v>
      </c>
      <c r="G90" s="6">
        <f>(ExitPrices[[#This Row],[Revenues - 10% Decrease]]-ExitPrices[[#This Row],[Base Model]:[Base Model]])/ExitPrices[[#This Row],[Base Model]:[Base Model]]</f>
        <v>-9.8765432098765371E-2</v>
      </c>
      <c r="H90" s="6">
        <f>(ExitPrices[[#This Row],[Capacity Values - 10% Increase]]-ExitPrices[[#This Row],[Base Model]:[Base Model]])/ExitPrices[[#This Row],[Base Model]:[Base Model]]</f>
        <v>-9.2592592592592574E-2</v>
      </c>
      <c r="I90" s="6">
        <f>(ExitPrices[[#This Row],[Capacity Values - 10% Decrease]]-ExitPrices[[#This Row],[Base Model]:[Base Model]])/ExitPrices[[#This Row],[Base Model]:[Base Model]]</f>
        <v>9.8765432098765482E-2</v>
      </c>
      <c r="J90" s="6">
        <f>(ExitPrices[[#This Row],[Merit Order - Prorated / Supply and Demand - 10% Increase]]-ExitPrices[[#This Row],[Base Model]:[Base Model]])/ExitPrices[[#This Row],[Base Model]:[Base Model]]</f>
        <v>7.4074074074074056E-2</v>
      </c>
      <c r="K90" s="6">
        <f>(ExitPrices[[#This Row],[Merit Order - Prorated / Supply and Demand - 10% Decrease]]-ExitPrices[[#This Row],[Base Model]:[Base Model]])/ExitPrices[[#This Row],[Base Model]:[Base Model]]</f>
        <v>7.4074074074074056E-2</v>
      </c>
      <c r="L90" s="6">
        <f>(ExitPrices[[#This Row],[Supply and Demand / Revenue / Capacity Values - 10% Increase]]-ExitPrices[[#This Row],[Base Model]:[Base Model]])/ExitPrices[[#This Row],[Base Model]:[Base Model]]</f>
        <v>0.10493827160493828</v>
      </c>
      <c r="M90" s="6">
        <f>(ExitPrices[[#This Row],[Supply and Demand / Revenue / Capacity Values - 10% Decrease]]-ExitPrices[[#This Row],[Base Model]:[Base Model]])/ExitPrices[[#This Row],[Base Model]:[Base Model]]</f>
        <v>-6.1728395061728343E-2</v>
      </c>
    </row>
    <row r="91" spans="1:13" x14ac:dyDescent="0.2">
      <c r="A91" t="s">
        <v>102</v>
      </c>
      <c r="B91" s="6">
        <v>0</v>
      </c>
      <c r="C91" s="6">
        <f>(ExitPrices[[#This Row],[Merit Order - Prorated]]-ExitPrices[[#This Row],[Base Model]:[Base Model]])/ExitPrices[[#This Row],[Base Model]:[Base Model]]</f>
        <v>0.48000000000000004</v>
      </c>
      <c r="D91" s="6">
        <f>(ExitPrices[[#This Row],[Supply and Demand - 10% Increase]]-ExitPrices[[#This Row],[Base Model]:[Base Model]])/ExitPrices[[#This Row],[Base Model]:[Base Model]]</f>
        <v>0.67999999999999983</v>
      </c>
      <c r="E91" s="6">
        <f>(ExitPrices[[#This Row],[Supply and Demand - 10% Decrease]]-ExitPrices[[#This Row],[Base Model]:[Base Model]])/ExitPrices[[#This Row],[Base Model]:[Base Model]]</f>
        <v>-0.4</v>
      </c>
      <c r="F91" s="6">
        <f>(ExitPrices[[#This Row],[Revenues - 10% Increase]]-ExitPrices[[#This Row],[Base Model]:[Base Model]])/ExitPrices[[#This Row],[Base Model]:[Base Model]]</f>
        <v>0.6</v>
      </c>
      <c r="G91" s="6">
        <f>(ExitPrices[[#This Row],[Revenues - 10% Decrease]]-ExitPrices[[#This Row],[Base Model]:[Base Model]])/ExitPrices[[#This Row],[Base Model]:[Base Model]]</f>
        <v>-0.64</v>
      </c>
      <c r="H91" s="6">
        <f>(ExitPrices[[#This Row],[Capacity Values - 10% Increase]]-ExitPrices[[#This Row],[Base Model]:[Base Model]])/ExitPrices[[#This Row],[Base Model]:[Base Model]]</f>
        <v>-0.6</v>
      </c>
      <c r="I91" s="6">
        <f>(ExitPrices[[#This Row],[Capacity Values - 10% Decrease]]-ExitPrices[[#This Row],[Base Model]:[Base Model]])/ExitPrices[[#This Row],[Base Model]:[Base Model]]</f>
        <v>0.64000000000000012</v>
      </c>
      <c r="J91" s="6">
        <f>(ExitPrices[[#This Row],[Merit Order - Prorated / Supply and Demand - 10% Increase]]-ExitPrices[[#This Row],[Base Model]:[Base Model]])/ExitPrices[[#This Row],[Base Model]:[Base Model]]</f>
        <v>0.48000000000000004</v>
      </c>
      <c r="K91" s="6">
        <f>(ExitPrices[[#This Row],[Merit Order - Prorated / Supply and Demand - 10% Decrease]]-ExitPrices[[#This Row],[Base Model]:[Base Model]])/ExitPrices[[#This Row],[Base Model]:[Base Model]]</f>
        <v>0.48000000000000004</v>
      </c>
      <c r="L91" s="6">
        <f>(ExitPrices[[#This Row],[Supply and Demand / Revenue / Capacity Values - 10% Increase]]-ExitPrices[[#This Row],[Base Model]:[Base Model]])/ExitPrices[[#This Row],[Base Model]:[Base Model]]</f>
        <v>0.67999999999999983</v>
      </c>
      <c r="M91" s="6">
        <f>(ExitPrices[[#This Row],[Supply and Demand / Revenue / Capacity Values - 10% Decrease]]-ExitPrices[[#This Row],[Base Model]:[Base Model]])/ExitPrices[[#This Row],[Base Model]:[Base Model]]</f>
        <v>-0.4</v>
      </c>
    </row>
    <row r="92" spans="1:13" x14ac:dyDescent="0.2">
      <c r="A92" t="s">
        <v>103</v>
      </c>
      <c r="B92" s="6">
        <v>0</v>
      </c>
      <c r="C92" s="6">
        <f>(ExitPrices[[#This Row],[Merit Order - Prorated]]-ExitPrices[[#This Row],[Base Model]:[Base Model]])/ExitPrices[[#This Row],[Base Model]:[Base Model]]</f>
        <v>-0.40248962655601661</v>
      </c>
      <c r="D92" s="6">
        <f>(ExitPrices[[#This Row],[Supply and Demand - 10% Increase]]-ExitPrices[[#This Row],[Base Model]:[Base Model]])/ExitPrices[[#This Row],[Base Model]:[Base Model]]</f>
        <v>5.3941908713692907E-2</v>
      </c>
      <c r="E92" s="6">
        <f>(ExitPrices[[#This Row],[Supply and Demand - 10% Decrease]]-ExitPrices[[#This Row],[Base Model]:[Base Model]])/ExitPrices[[#This Row],[Base Model]:[Base Model]]</f>
        <v>-5.3941908713692907E-2</v>
      </c>
      <c r="F92" s="6">
        <f>(ExitPrices[[#This Row],[Revenues - 10% Increase]]-ExitPrices[[#This Row],[Base Model]:[Base Model]])/ExitPrices[[#This Row],[Base Model]:[Base Model]]</f>
        <v>6.2240663900414994E-2</v>
      </c>
      <c r="G92" s="6">
        <f>(ExitPrices[[#This Row],[Revenues - 10% Decrease]]-ExitPrices[[#This Row],[Base Model]:[Base Model]])/ExitPrices[[#This Row],[Base Model]:[Base Model]]</f>
        <v>-6.6390041493775961E-2</v>
      </c>
      <c r="H92" s="6">
        <f>(ExitPrices[[#This Row],[Capacity Values - 10% Increase]]-ExitPrices[[#This Row],[Base Model]:[Base Model]])/ExitPrices[[#This Row],[Base Model]:[Base Model]]</f>
        <v>-5.8091286307053881E-2</v>
      </c>
      <c r="I92" s="6">
        <f>(ExitPrices[[#This Row],[Capacity Values - 10% Decrease]]-ExitPrices[[#This Row],[Base Model]:[Base Model]])/ExitPrices[[#This Row],[Base Model]:[Base Model]]</f>
        <v>6.6390041493775961E-2</v>
      </c>
      <c r="J92" s="6">
        <f>(ExitPrices[[#This Row],[Merit Order - Prorated / Supply and Demand - 10% Increase]]-ExitPrices[[#This Row],[Base Model]:[Base Model]])/ExitPrices[[#This Row],[Base Model]:[Base Model]]</f>
        <v>-0.40248962655601661</v>
      </c>
      <c r="K92" s="6">
        <f>(ExitPrices[[#This Row],[Merit Order - Prorated / Supply and Demand - 10% Decrease]]-ExitPrices[[#This Row],[Base Model]:[Base Model]])/ExitPrices[[#This Row],[Base Model]:[Base Model]]</f>
        <v>-0.40248962655601661</v>
      </c>
      <c r="L92" s="6">
        <f>(ExitPrices[[#This Row],[Supply and Demand / Revenue / Capacity Values - 10% Increase]]-ExitPrices[[#This Row],[Base Model]:[Base Model]])/ExitPrices[[#This Row],[Base Model]:[Base Model]]</f>
        <v>5.3941908713692907E-2</v>
      </c>
      <c r="M92" s="6">
        <f>(ExitPrices[[#This Row],[Supply and Demand / Revenue / Capacity Values - 10% Decrease]]-ExitPrices[[#This Row],[Base Model]:[Base Model]])/ExitPrices[[#This Row],[Base Model]:[Base Model]]</f>
        <v>-5.3941908713692907E-2</v>
      </c>
    </row>
    <row r="93" spans="1:13" x14ac:dyDescent="0.2">
      <c r="A93" t="s">
        <v>104</v>
      </c>
      <c r="B93" s="6">
        <v>0</v>
      </c>
      <c r="C93" s="6">
        <f>(ExitPrices[[#This Row],[Merit Order - Prorated]]-ExitPrices[[#This Row],[Base Model]:[Base Model]])/ExitPrices[[#This Row],[Base Model]:[Base Model]]</f>
        <v>-0.40416666666666667</v>
      </c>
      <c r="D93" s="6">
        <f>(ExitPrices[[#This Row],[Supply and Demand - 10% Increase]]-ExitPrices[[#This Row],[Base Model]:[Base Model]])/ExitPrices[[#This Row],[Base Model]:[Base Model]]</f>
        <v>7.0833333333333331E-2</v>
      </c>
      <c r="E93" s="6">
        <f>(ExitPrices[[#This Row],[Supply and Demand - 10% Decrease]]-ExitPrices[[#This Row],[Base Model]:[Base Model]])/ExitPrices[[#This Row],[Base Model]:[Base Model]]</f>
        <v>-4.1666666666666706E-2</v>
      </c>
      <c r="F93" s="6">
        <f>(ExitPrices[[#This Row],[Revenues - 10% Increase]]-ExitPrices[[#This Row],[Base Model]:[Base Model]])/ExitPrices[[#This Row],[Base Model]:[Base Model]]</f>
        <v>6.249999999999991E-2</v>
      </c>
      <c r="G93" s="6">
        <f>(ExitPrices[[#This Row],[Revenues - 10% Decrease]]-ExitPrices[[#This Row],[Base Model]:[Base Model]])/ExitPrices[[#This Row],[Base Model]:[Base Model]]</f>
        <v>-6.6666666666666693E-2</v>
      </c>
      <c r="H93" s="6">
        <f>(ExitPrices[[#This Row],[Capacity Values - 10% Increase]]-ExitPrices[[#This Row],[Base Model]:[Base Model]])/ExitPrices[[#This Row],[Base Model]:[Base Model]]</f>
        <v>-6.2500000000000056E-2</v>
      </c>
      <c r="I93" s="6">
        <f>(ExitPrices[[#This Row],[Capacity Values - 10% Decrease]]-ExitPrices[[#This Row],[Base Model]:[Base Model]])/ExitPrices[[#This Row],[Base Model]:[Base Model]]</f>
        <v>6.6666666666666693E-2</v>
      </c>
      <c r="J93" s="6">
        <f>(ExitPrices[[#This Row],[Merit Order - Prorated / Supply and Demand - 10% Increase]]-ExitPrices[[#This Row],[Base Model]:[Base Model]])/ExitPrices[[#This Row],[Base Model]:[Base Model]]</f>
        <v>-0.40416666666666667</v>
      </c>
      <c r="K93" s="6">
        <f>(ExitPrices[[#This Row],[Merit Order - Prorated / Supply and Demand - 10% Decrease]]-ExitPrices[[#This Row],[Base Model]:[Base Model]])/ExitPrices[[#This Row],[Base Model]:[Base Model]]</f>
        <v>-0.40416666666666667</v>
      </c>
      <c r="L93" s="6">
        <f>(ExitPrices[[#This Row],[Supply and Demand / Revenue / Capacity Values - 10% Increase]]-ExitPrices[[#This Row],[Base Model]:[Base Model]])/ExitPrices[[#This Row],[Base Model]:[Base Model]]</f>
        <v>7.0833333333333331E-2</v>
      </c>
      <c r="M93" s="6">
        <f>(ExitPrices[[#This Row],[Supply and Demand / Revenue / Capacity Values - 10% Decrease]]-ExitPrices[[#This Row],[Base Model]:[Base Model]])/ExitPrices[[#This Row],[Base Model]:[Base Model]]</f>
        <v>-4.1666666666666706E-2</v>
      </c>
    </row>
    <row r="94" spans="1:13" x14ac:dyDescent="0.2">
      <c r="A94" t="s">
        <v>105</v>
      </c>
      <c r="B94" s="6">
        <v>0</v>
      </c>
      <c r="C94" s="6">
        <f>(ExitPrices[[#This Row],[Merit Order - Prorated]]-ExitPrices[[#This Row],[Base Model]:[Base Model]])/ExitPrices[[#This Row],[Base Model]:[Base Model]]</f>
        <v>-0.30041152263374477</v>
      </c>
      <c r="D94" s="6">
        <f>(ExitPrices[[#This Row],[Supply and Demand - 10% Increase]]-ExitPrices[[#This Row],[Base Model]:[Base Model]])/ExitPrices[[#This Row],[Base Model]:[Base Model]]</f>
        <v>6.5843621399176988E-2</v>
      </c>
      <c r="E94" s="6">
        <f>(ExitPrices[[#This Row],[Supply and Demand - 10% Decrease]]-ExitPrices[[#This Row],[Base Model]:[Base Model]])/ExitPrices[[#This Row],[Base Model]:[Base Model]]</f>
        <v>-8.6419753086419665E-2</v>
      </c>
      <c r="F94" s="6">
        <f>(ExitPrices[[#This Row],[Revenues - 10% Increase]]-ExitPrices[[#This Row],[Base Model]:[Base Model]])/ExitPrices[[#This Row],[Base Model]:[Base Model]]</f>
        <v>5.761316872427992E-2</v>
      </c>
      <c r="G94" s="6">
        <f>(ExitPrices[[#This Row],[Revenues - 10% Decrease]]-ExitPrices[[#This Row],[Base Model]:[Base Model]])/ExitPrices[[#This Row],[Base Model]:[Base Model]]</f>
        <v>-6.5843621399176849E-2</v>
      </c>
      <c r="H94" s="6">
        <f>(ExitPrices[[#This Row],[Capacity Values - 10% Increase]]-ExitPrices[[#This Row],[Base Model]:[Base Model]])/ExitPrices[[#This Row],[Base Model]:[Base Model]]</f>
        <v>-6.1728395061728308E-2</v>
      </c>
      <c r="I94" s="6">
        <f>(ExitPrices[[#This Row],[Capacity Values - 10% Decrease]]-ExitPrices[[#This Row],[Base Model]:[Base Model]])/ExitPrices[[#This Row],[Base Model]:[Base Model]]</f>
        <v>6.5843621399176988E-2</v>
      </c>
      <c r="J94" s="6">
        <f>(ExitPrices[[#This Row],[Merit Order - Prorated / Supply and Demand - 10% Increase]]-ExitPrices[[#This Row],[Base Model]:[Base Model]])/ExitPrices[[#This Row],[Base Model]:[Base Model]]</f>
        <v>-0.30041152263374477</v>
      </c>
      <c r="K94" s="6">
        <f>(ExitPrices[[#This Row],[Merit Order - Prorated / Supply and Demand - 10% Decrease]]-ExitPrices[[#This Row],[Base Model]:[Base Model]])/ExitPrices[[#This Row],[Base Model]:[Base Model]]</f>
        <v>-0.30041152263374477</v>
      </c>
      <c r="L94" s="6">
        <f>(ExitPrices[[#This Row],[Supply and Demand / Revenue / Capacity Values - 10% Increase]]-ExitPrices[[#This Row],[Base Model]:[Base Model]])/ExitPrices[[#This Row],[Base Model]:[Base Model]]</f>
        <v>6.5843621399176988E-2</v>
      </c>
      <c r="M94" s="6">
        <f>(ExitPrices[[#This Row],[Supply and Demand / Revenue / Capacity Values - 10% Decrease]]-ExitPrices[[#This Row],[Base Model]:[Base Model]])/ExitPrices[[#This Row],[Base Model]:[Base Model]]</f>
        <v>-8.6419753086419665E-2</v>
      </c>
    </row>
    <row r="95" spans="1:13" x14ac:dyDescent="0.2">
      <c r="A95" t="s">
        <v>106</v>
      </c>
      <c r="B95" s="6">
        <v>0</v>
      </c>
      <c r="C95" s="6">
        <f>(ExitPrices[[#This Row],[Merit Order - Prorated]]-ExitPrices[[#This Row],[Base Model]:[Base Model]])/ExitPrices[[#This Row],[Base Model]:[Base Model]]</f>
        <v>9.5999999999999974E-2</v>
      </c>
      <c r="D95" s="6">
        <f>(ExitPrices[[#This Row],[Supply and Demand - 10% Increase]]-ExitPrices[[#This Row],[Base Model]:[Base Model]])/ExitPrices[[#This Row],[Base Model]:[Base Model]]</f>
        <v>-0.16800000000000009</v>
      </c>
      <c r="E95" s="6">
        <f>(ExitPrices[[#This Row],[Supply and Demand - 10% Decrease]]-ExitPrices[[#This Row],[Base Model]:[Base Model]])/ExitPrices[[#This Row],[Base Model]:[Base Model]]</f>
        <v>-8.0000000000000071E-2</v>
      </c>
      <c r="F95" s="6">
        <f>(ExitPrices[[#This Row],[Revenues - 10% Increase]]-ExitPrices[[#This Row],[Base Model]:[Base Model]])/ExitPrices[[#This Row],[Base Model]:[Base Model]]</f>
        <v>0.11999999999999997</v>
      </c>
      <c r="G95" s="6">
        <f>(ExitPrices[[#This Row],[Revenues - 10% Decrease]]-ExitPrices[[#This Row],[Base Model]:[Base Model]])/ExitPrices[[#This Row],[Base Model]:[Base Model]]</f>
        <v>-0.12800000000000006</v>
      </c>
      <c r="H95" s="6">
        <f>(ExitPrices[[#This Row],[Capacity Values - 10% Increase]]-ExitPrices[[#This Row],[Base Model]:[Base Model]])/ExitPrices[[#This Row],[Base Model]:[Base Model]]</f>
        <v>-0.11200000000000002</v>
      </c>
      <c r="I95" s="6">
        <f>(ExitPrices[[#This Row],[Capacity Values - 10% Decrease]]-ExitPrices[[#This Row],[Base Model]:[Base Model]])/ExitPrices[[#This Row],[Base Model]:[Base Model]]</f>
        <v>0.12799999999999992</v>
      </c>
      <c r="J95" s="6">
        <f>(ExitPrices[[#This Row],[Merit Order - Prorated / Supply and Demand - 10% Increase]]-ExitPrices[[#This Row],[Base Model]:[Base Model]])/ExitPrices[[#This Row],[Base Model]:[Base Model]]</f>
        <v>9.5999999999999974E-2</v>
      </c>
      <c r="K95" s="6">
        <f>(ExitPrices[[#This Row],[Merit Order - Prorated / Supply and Demand - 10% Decrease]]-ExitPrices[[#This Row],[Base Model]:[Base Model]])/ExitPrices[[#This Row],[Base Model]:[Base Model]]</f>
        <v>9.5999999999999974E-2</v>
      </c>
      <c r="L95" s="6">
        <f>(ExitPrices[[#This Row],[Supply and Demand / Revenue / Capacity Values - 10% Increase]]-ExitPrices[[#This Row],[Base Model]:[Base Model]])/ExitPrices[[#This Row],[Base Model]:[Base Model]]</f>
        <v>-0.16800000000000009</v>
      </c>
      <c r="M95" s="6">
        <f>(ExitPrices[[#This Row],[Supply and Demand / Revenue / Capacity Values - 10% Decrease]]-ExitPrices[[#This Row],[Base Model]:[Base Model]])/ExitPrices[[#This Row],[Base Model]:[Base Model]]</f>
        <v>-8.0000000000000071E-2</v>
      </c>
    </row>
    <row r="96" spans="1:13" x14ac:dyDescent="0.2">
      <c r="A96" t="s">
        <v>107</v>
      </c>
      <c r="B96" s="6">
        <v>0</v>
      </c>
      <c r="C96" s="6">
        <f>(ExitPrices[[#This Row],[Merit Order - Prorated]]-ExitPrices[[#This Row],[Base Model]:[Base Model]])/ExitPrices[[#This Row],[Base Model]:[Base Model]]</f>
        <v>0</v>
      </c>
      <c r="D96" s="6">
        <f>(ExitPrices[[#This Row],[Supply and Demand - 10% Increase]]-ExitPrices[[#This Row],[Base Model]:[Base Model]])/ExitPrices[[#This Row],[Base Model]:[Base Model]]</f>
        <v>0</v>
      </c>
      <c r="E96" s="6">
        <f>(ExitPrices[[#This Row],[Supply and Demand - 10% Decrease]]-ExitPrices[[#This Row],[Base Model]:[Base Model]])/ExitPrices[[#This Row],[Base Model]:[Base Model]]</f>
        <v>0</v>
      </c>
      <c r="F96" s="6">
        <f>(ExitPrices[[#This Row],[Revenues - 10% Increase]]-ExitPrices[[#This Row],[Base Model]:[Base Model]])/ExitPrices[[#This Row],[Base Model]:[Base Model]]</f>
        <v>0</v>
      </c>
      <c r="G96" s="6">
        <f>(ExitPrices[[#This Row],[Revenues - 10% Decrease]]-ExitPrices[[#This Row],[Base Model]:[Base Model]])/ExitPrices[[#This Row],[Base Model]:[Base Model]]</f>
        <v>0</v>
      </c>
      <c r="H96" s="6">
        <f>(ExitPrices[[#This Row],[Capacity Values - 10% Increase]]-ExitPrices[[#This Row],[Base Model]:[Base Model]])/ExitPrices[[#This Row],[Base Model]:[Base Model]]</f>
        <v>0</v>
      </c>
      <c r="I96" s="6">
        <f>(ExitPrices[[#This Row],[Capacity Values - 10% Decrease]]-ExitPrices[[#This Row],[Base Model]:[Base Model]])/ExitPrices[[#This Row],[Base Model]:[Base Model]]</f>
        <v>0</v>
      </c>
      <c r="J96" s="6">
        <f>(ExitPrices[[#This Row],[Merit Order - Prorated / Supply and Demand - 10% Increase]]-ExitPrices[[#This Row],[Base Model]:[Base Model]])/ExitPrices[[#This Row],[Base Model]:[Base Model]]</f>
        <v>0</v>
      </c>
      <c r="K96" s="6">
        <f>(ExitPrices[[#This Row],[Merit Order - Prorated / Supply and Demand - 10% Decrease]]-ExitPrices[[#This Row],[Base Model]:[Base Model]])/ExitPrices[[#This Row],[Base Model]:[Base Model]]</f>
        <v>0</v>
      </c>
      <c r="L96" s="6">
        <f>(ExitPrices[[#This Row],[Supply and Demand / Revenue / Capacity Values - 10% Increase]]-ExitPrices[[#This Row],[Base Model]:[Base Model]])/ExitPrices[[#This Row],[Base Model]:[Base Model]]</f>
        <v>0</v>
      </c>
      <c r="M96" s="6">
        <f>(ExitPrices[[#This Row],[Supply and Demand / Revenue / Capacity Values - 10% Decrease]]-ExitPrices[[#This Row],[Base Model]:[Base Model]])/ExitPrices[[#This Row],[Base Model]:[Base Model]]</f>
        <v>0</v>
      </c>
    </row>
    <row r="97" spans="1:13" x14ac:dyDescent="0.2">
      <c r="A97" t="s">
        <v>108</v>
      </c>
      <c r="B97" s="6">
        <v>0</v>
      </c>
      <c r="C97" s="6">
        <f>(ExitPrices[[#This Row],[Merit Order - Prorated]]-ExitPrices[[#This Row],[Base Model]:[Base Model]])/ExitPrices[[#This Row],[Base Model]:[Base Model]]</f>
        <v>0</v>
      </c>
      <c r="D97" s="6">
        <f>(ExitPrices[[#This Row],[Supply and Demand - 10% Increase]]-ExitPrices[[#This Row],[Base Model]:[Base Model]])/ExitPrices[[#This Row],[Base Model]:[Base Model]]</f>
        <v>0</v>
      </c>
      <c r="E97" s="6">
        <f>(ExitPrices[[#This Row],[Supply and Demand - 10% Decrease]]-ExitPrices[[#This Row],[Base Model]:[Base Model]])/ExitPrices[[#This Row],[Base Model]:[Base Model]]</f>
        <v>0</v>
      </c>
      <c r="F97" s="6">
        <f>(ExitPrices[[#This Row],[Revenues - 10% Increase]]-ExitPrices[[#This Row],[Base Model]:[Base Model]])/ExitPrices[[#This Row],[Base Model]:[Base Model]]</f>
        <v>0</v>
      </c>
      <c r="G97" s="6">
        <f>(ExitPrices[[#This Row],[Revenues - 10% Decrease]]-ExitPrices[[#This Row],[Base Model]:[Base Model]])/ExitPrices[[#This Row],[Base Model]:[Base Model]]</f>
        <v>0</v>
      </c>
      <c r="H97" s="6">
        <f>(ExitPrices[[#This Row],[Capacity Values - 10% Increase]]-ExitPrices[[#This Row],[Base Model]:[Base Model]])/ExitPrices[[#This Row],[Base Model]:[Base Model]]</f>
        <v>0</v>
      </c>
      <c r="I97" s="6">
        <f>(ExitPrices[[#This Row],[Capacity Values - 10% Decrease]]-ExitPrices[[#This Row],[Base Model]:[Base Model]])/ExitPrices[[#This Row],[Base Model]:[Base Model]]</f>
        <v>0</v>
      </c>
      <c r="J97" s="6">
        <f>(ExitPrices[[#This Row],[Merit Order - Prorated / Supply and Demand - 10% Increase]]-ExitPrices[[#This Row],[Base Model]:[Base Model]])/ExitPrices[[#This Row],[Base Model]:[Base Model]]</f>
        <v>0</v>
      </c>
      <c r="K97" s="6">
        <f>(ExitPrices[[#This Row],[Merit Order - Prorated / Supply and Demand - 10% Decrease]]-ExitPrices[[#This Row],[Base Model]:[Base Model]])/ExitPrices[[#This Row],[Base Model]:[Base Model]]</f>
        <v>0</v>
      </c>
      <c r="L97" s="6">
        <f>(ExitPrices[[#This Row],[Supply and Demand / Revenue / Capacity Values - 10% Increase]]-ExitPrices[[#This Row],[Base Model]:[Base Model]])/ExitPrices[[#This Row],[Base Model]:[Base Model]]</f>
        <v>0</v>
      </c>
      <c r="M97" s="6">
        <f>(ExitPrices[[#This Row],[Supply and Demand / Revenue / Capacity Values - 10% Decrease]]-ExitPrices[[#This Row],[Base Model]:[Base Model]])/ExitPrices[[#This Row],[Base Model]:[Base Model]]</f>
        <v>0</v>
      </c>
    </row>
    <row r="98" spans="1:13" x14ac:dyDescent="0.2">
      <c r="A98" t="s">
        <v>109</v>
      </c>
      <c r="B98" s="6">
        <v>0</v>
      </c>
      <c r="C98" s="6">
        <f>(ExitPrices[[#This Row],[Merit Order - Prorated]]-ExitPrices[[#This Row],[Base Model]:[Base Model]])/ExitPrices[[#This Row],[Base Model]:[Base Model]]</f>
        <v>4.838709677419354E-2</v>
      </c>
      <c r="D98" s="6">
        <f>(ExitPrices[[#This Row],[Supply and Demand - 10% Increase]]-ExitPrices[[#This Row],[Base Model]:[Base Model]])/ExitPrices[[#This Row],[Base Model]:[Base Model]]</f>
        <v>6.8548387096774202E-2</v>
      </c>
      <c r="E98" s="6">
        <f>(ExitPrices[[#This Row],[Supply and Demand - 10% Decrease]]-ExitPrices[[#This Row],[Base Model]:[Base Model]])/ExitPrices[[#This Row],[Base Model]:[Base Model]]</f>
        <v>-4.0322580645161185E-2</v>
      </c>
      <c r="F98" s="6">
        <f>(ExitPrices[[#This Row],[Revenues - 10% Increase]]-ExitPrices[[#This Row],[Base Model]:[Base Model]])/ExitPrices[[#This Row],[Base Model]:[Base Model]]</f>
        <v>6.0483870967741993E-2</v>
      </c>
      <c r="G98" s="6">
        <f>(ExitPrices[[#This Row],[Revenues - 10% Decrease]]-ExitPrices[[#This Row],[Base Model]:[Base Model]])/ExitPrices[[#This Row],[Base Model]:[Base Model]]</f>
        <v>-6.451612903225809E-2</v>
      </c>
      <c r="H98" s="6">
        <f>(ExitPrices[[#This Row],[Capacity Values - 10% Increase]]-ExitPrices[[#This Row],[Base Model]:[Base Model]])/ExitPrices[[#This Row],[Base Model]:[Base Model]]</f>
        <v>-6.0483870967741854E-2</v>
      </c>
      <c r="I98" s="6">
        <f>(ExitPrices[[#This Row],[Capacity Values - 10% Decrease]]-ExitPrices[[#This Row],[Base Model]:[Base Model]])/ExitPrices[[#This Row],[Base Model]:[Base Model]]</f>
        <v>6.451612903225809E-2</v>
      </c>
      <c r="J98" s="6">
        <f>(ExitPrices[[#This Row],[Merit Order - Prorated / Supply and Demand - 10% Increase]]-ExitPrices[[#This Row],[Base Model]:[Base Model]])/ExitPrices[[#This Row],[Base Model]:[Base Model]]</f>
        <v>4.838709677419354E-2</v>
      </c>
      <c r="K98" s="6">
        <f>(ExitPrices[[#This Row],[Merit Order - Prorated / Supply and Demand - 10% Decrease]]-ExitPrices[[#This Row],[Base Model]:[Base Model]])/ExitPrices[[#This Row],[Base Model]:[Base Model]]</f>
        <v>4.838709677419354E-2</v>
      </c>
      <c r="L98" s="6">
        <f>(ExitPrices[[#This Row],[Supply and Demand / Revenue / Capacity Values - 10% Increase]]-ExitPrices[[#This Row],[Base Model]:[Base Model]])/ExitPrices[[#This Row],[Base Model]:[Base Model]]</f>
        <v>6.8548387096774202E-2</v>
      </c>
      <c r="M98" s="6">
        <f>(ExitPrices[[#This Row],[Supply and Demand / Revenue / Capacity Values - 10% Decrease]]-ExitPrices[[#This Row],[Base Model]:[Base Model]])/ExitPrices[[#This Row],[Base Model]:[Base Model]]</f>
        <v>-4.0322580645161185E-2</v>
      </c>
    </row>
    <row r="99" spans="1:13" x14ac:dyDescent="0.2">
      <c r="A99" t="s">
        <v>110</v>
      </c>
      <c r="B99" s="6">
        <v>0</v>
      </c>
      <c r="C99" s="6">
        <f>(ExitPrices[[#This Row],[Merit Order - Prorated]]-ExitPrices[[#This Row],[Base Model]:[Base Model]])/ExitPrices[[#This Row],[Base Model]:[Base Model]]</f>
        <v>0</v>
      </c>
      <c r="D99" s="6">
        <f>(ExitPrices[[#This Row],[Supply and Demand - 10% Increase]]-ExitPrices[[#This Row],[Base Model]:[Base Model]])/ExitPrices[[#This Row],[Base Model]:[Base Model]]</f>
        <v>0</v>
      </c>
      <c r="E99" s="6">
        <f>(ExitPrices[[#This Row],[Supply and Demand - 10% Decrease]]-ExitPrices[[#This Row],[Base Model]:[Base Model]])/ExitPrices[[#This Row],[Base Model]:[Base Model]]</f>
        <v>0</v>
      </c>
      <c r="F99" s="6">
        <f>(ExitPrices[[#This Row],[Revenues - 10% Increase]]-ExitPrices[[#This Row],[Base Model]:[Base Model]])/ExitPrices[[#This Row],[Base Model]:[Base Model]]</f>
        <v>0</v>
      </c>
      <c r="G99" s="6">
        <f>(ExitPrices[[#This Row],[Revenues - 10% Decrease]]-ExitPrices[[#This Row],[Base Model]:[Base Model]])/ExitPrices[[#This Row],[Base Model]:[Base Model]]</f>
        <v>0</v>
      </c>
      <c r="H99" s="6">
        <f>(ExitPrices[[#This Row],[Capacity Values - 10% Increase]]-ExitPrices[[#This Row],[Base Model]:[Base Model]])/ExitPrices[[#This Row],[Base Model]:[Base Model]]</f>
        <v>0</v>
      </c>
      <c r="I99" s="6">
        <f>(ExitPrices[[#This Row],[Capacity Values - 10% Decrease]]-ExitPrices[[#This Row],[Base Model]:[Base Model]])/ExitPrices[[#This Row],[Base Model]:[Base Model]]</f>
        <v>0</v>
      </c>
      <c r="J99" s="6">
        <f>(ExitPrices[[#This Row],[Merit Order - Prorated / Supply and Demand - 10% Increase]]-ExitPrices[[#This Row],[Base Model]:[Base Model]])/ExitPrices[[#This Row],[Base Model]:[Base Model]]</f>
        <v>0</v>
      </c>
      <c r="K99" s="6">
        <f>(ExitPrices[[#This Row],[Merit Order - Prorated / Supply and Demand - 10% Decrease]]-ExitPrices[[#This Row],[Base Model]:[Base Model]])/ExitPrices[[#This Row],[Base Model]:[Base Model]]</f>
        <v>0</v>
      </c>
      <c r="L99" s="6">
        <f>(ExitPrices[[#This Row],[Supply and Demand / Revenue / Capacity Values - 10% Increase]]-ExitPrices[[#This Row],[Base Model]:[Base Model]])/ExitPrices[[#This Row],[Base Model]:[Base Model]]</f>
        <v>0</v>
      </c>
      <c r="M99" s="6">
        <f>(ExitPrices[[#This Row],[Supply and Demand / Revenue / Capacity Values - 10% Decrease]]-ExitPrices[[#This Row],[Base Model]:[Base Model]])/ExitPrices[[#This Row],[Base Model]:[Base Model]]</f>
        <v>0</v>
      </c>
    </row>
    <row r="100" spans="1:13" x14ac:dyDescent="0.2">
      <c r="A100" t="s">
        <v>111</v>
      </c>
      <c r="B100" s="6">
        <v>0</v>
      </c>
      <c r="C100" s="6">
        <f>(ExitPrices[[#This Row],[Merit Order - Prorated]]-ExitPrices[[#This Row],[Base Model]:[Base Model]])/ExitPrices[[#This Row],[Base Model]:[Base Model]]</f>
        <v>-0.34782608695652178</v>
      </c>
      <c r="D100" s="6">
        <f>(ExitPrices[[#This Row],[Supply and Demand - 10% Increase]]-ExitPrices[[#This Row],[Base Model]:[Base Model]])/ExitPrices[[#This Row],[Base Model]:[Base Model]]</f>
        <v>6.1594202898550728E-2</v>
      </c>
      <c r="E100" s="6">
        <f>(ExitPrices[[#This Row],[Supply and Demand - 10% Decrease]]-ExitPrices[[#This Row],[Base Model]:[Base Model]])/ExitPrices[[#This Row],[Base Model]:[Base Model]]</f>
        <v>-3.623188405797105E-2</v>
      </c>
      <c r="F100" s="6">
        <f>(ExitPrices[[#This Row],[Revenues - 10% Increase]]-ExitPrices[[#This Row],[Base Model]:[Base Model]])/ExitPrices[[#This Row],[Base Model]:[Base Model]]</f>
        <v>5.4347826086956569E-2</v>
      </c>
      <c r="G100" s="6">
        <f>(ExitPrices[[#This Row],[Revenues - 10% Decrease]]-ExitPrices[[#This Row],[Base Model]:[Base Model]])/ExitPrices[[#This Row],[Base Model]:[Base Model]]</f>
        <v>-5.7971014492753652E-2</v>
      </c>
      <c r="H100" s="6">
        <f>(ExitPrices[[#This Row],[Capacity Values - 10% Increase]]-ExitPrices[[#This Row],[Base Model]:[Base Model]])/ExitPrices[[#This Row],[Base Model]:[Base Model]]</f>
        <v>-5.0724637681159368E-2</v>
      </c>
      <c r="I100" s="6">
        <f>(ExitPrices[[#This Row],[Capacity Values - 10% Decrease]]-ExitPrices[[#This Row],[Base Model]:[Base Model]])/ExitPrices[[#This Row],[Base Model]:[Base Model]]</f>
        <v>5.7971014492753652E-2</v>
      </c>
      <c r="J100" s="6">
        <f>(ExitPrices[[#This Row],[Merit Order - Prorated / Supply and Demand - 10% Increase]]-ExitPrices[[#This Row],[Base Model]:[Base Model]])/ExitPrices[[#This Row],[Base Model]:[Base Model]]</f>
        <v>-0.34782608695652178</v>
      </c>
      <c r="K100" s="6">
        <f>(ExitPrices[[#This Row],[Merit Order - Prorated / Supply and Demand - 10% Decrease]]-ExitPrices[[#This Row],[Base Model]:[Base Model]])/ExitPrices[[#This Row],[Base Model]:[Base Model]]</f>
        <v>-0.34782608695652178</v>
      </c>
      <c r="L100" s="6">
        <f>(ExitPrices[[#This Row],[Supply and Demand / Revenue / Capacity Values - 10% Increase]]-ExitPrices[[#This Row],[Base Model]:[Base Model]])/ExitPrices[[#This Row],[Base Model]:[Base Model]]</f>
        <v>6.1594202898550728E-2</v>
      </c>
      <c r="M100" s="6">
        <f>(ExitPrices[[#This Row],[Supply and Demand / Revenue / Capacity Values - 10% Decrease]]-ExitPrices[[#This Row],[Base Model]:[Base Model]])/ExitPrices[[#This Row],[Base Model]:[Base Model]]</f>
        <v>-3.623188405797105E-2</v>
      </c>
    </row>
    <row r="101" spans="1:13" x14ac:dyDescent="0.2">
      <c r="A101" t="s">
        <v>112</v>
      </c>
      <c r="B101" s="6">
        <v>0</v>
      </c>
      <c r="C101" s="6">
        <f>(ExitPrices[[#This Row],[Merit Order - Prorated]]-ExitPrices[[#This Row],[Base Model]:[Base Model]])/ExitPrices[[#This Row],[Base Model]:[Base Model]]</f>
        <v>-5.5921052631578955E-2</v>
      </c>
      <c r="D101" s="6">
        <f>(ExitPrices[[#This Row],[Supply and Demand - 10% Increase]]-ExitPrices[[#This Row],[Base Model]:[Base Model]])/ExitPrices[[#This Row],[Base Model]:[Base Model]]</f>
        <v>-0.2960526315789474</v>
      </c>
      <c r="E101" s="6">
        <f>(ExitPrices[[#This Row],[Supply and Demand - 10% Decrease]]-ExitPrices[[#This Row],[Base Model]:[Base Model]])/ExitPrices[[#This Row],[Base Model]:[Base Model]]</f>
        <v>-3.2894736842105289E-2</v>
      </c>
      <c r="F101" s="6">
        <f>(ExitPrices[[#This Row],[Revenues - 10% Increase]]-ExitPrices[[#This Row],[Base Model]:[Base Model]])/ExitPrices[[#This Row],[Base Model]:[Base Model]]</f>
        <v>4.6052631578947435E-2</v>
      </c>
      <c r="G101" s="6">
        <f>(ExitPrices[[#This Row],[Revenues - 10% Decrease]]-ExitPrices[[#This Row],[Base Model]:[Base Model]])/ExitPrices[[#This Row],[Base Model]:[Base Model]]</f>
        <v>-5.2631578947368446E-2</v>
      </c>
      <c r="H101" s="6">
        <f>(ExitPrices[[#This Row],[Capacity Values - 10% Increase]]-ExitPrices[[#This Row],[Base Model]:[Base Model]])/ExitPrices[[#This Row],[Base Model]:[Base Model]]</f>
        <v>-4.9342105263157937E-2</v>
      </c>
      <c r="I101" s="6">
        <f>(ExitPrices[[#This Row],[Capacity Values - 10% Decrease]]-ExitPrices[[#This Row],[Base Model]:[Base Model]])/ExitPrices[[#This Row],[Base Model]:[Base Model]]</f>
        <v>5.2631578947368446E-2</v>
      </c>
      <c r="J101" s="6">
        <f>(ExitPrices[[#This Row],[Merit Order - Prorated / Supply and Demand - 10% Increase]]-ExitPrices[[#This Row],[Base Model]:[Base Model]])/ExitPrices[[#This Row],[Base Model]:[Base Model]]</f>
        <v>-5.5921052631578955E-2</v>
      </c>
      <c r="K101" s="6">
        <f>(ExitPrices[[#This Row],[Merit Order - Prorated / Supply and Demand - 10% Decrease]]-ExitPrices[[#This Row],[Base Model]:[Base Model]])/ExitPrices[[#This Row],[Base Model]:[Base Model]]</f>
        <v>-5.5921052631578955E-2</v>
      </c>
      <c r="L101" s="6">
        <f>(ExitPrices[[#This Row],[Supply and Demand / Revenue / Capacity Values - 10% Increase]]-ExitPrices[[#This Row],[Base Model]:[Base Model]])/ExitPrices[[#This Row],[Base Model]:[Base Model]]</f>
        <v>-0.2960526315789474</v>
      </c>
      <c r="M101" s="6">
        <f>(ExitPrices[[#This Row],[Supply and Demand / Revenue / Capacity Values - 10% Decrease]]-ExitPrices[[#This Row],[Base Model]:[Base Model]])/ExitPrices[[#This Row],[Base Model]:[Base Model]]</f>
        <v>-3.2894736842105289E-2</v>
      </c>
    </row>
    <row r="102" spans="1:13" x14ac:dyDescent="0.2">
      <c r="A102" t="s">
        <v>113</v>
      </c>
      <c r="B102" s="6">
        <v>0</v>
      </c>
      <c r="C102" s="6">
        <f>(ExitPrices[[#This Row],[Merit Order - Prorated]]-ExitPrices[[#This Row],[Base Model]:[Base Model]])/ExitPrices[[#This Row],[Base Model]:[Base Model]]</f>
        <v>0</v>
      </c>
      <c r="D102" s="6">
        <f>(ExitPrices[[#This Row],[Supply and Demand - 10% Increase]]-ExitPrices[[#This Row],[Base Model]:[Base Model]])/ExitPrices[[#This Row],[Base Model]:[Base Model]]</f>
        <v>0</v>
      </c>
      <c r="E102" s="6">
        <f>(ExitPrices[[#This Row],[Supply and Demand - 10% Decrease]]-ExitPrices[[#This Row],[Base Model]:[Base Model]])/ExitPrices[[#This Row],[Base Model]:[Base Model]]</f>
        <v>0</v>
      </c>
      <c r="F102" s="6">
        <f>(ExitPrices[[#This Row],[Revenues - 10% Increase]]-ExitPrices[[#This Row],[Base Model]:[Base Model]])/ExitPrices[[#This Row],[Base Model]:[Base Model]]</f>
        <v>0</v>
      </c>
      <c r="G102" s="6">
        <f>(ExitPrices[[#This Row],[Revenues - 10% Decrease]]-ExitPrices[[#This Row],[Base Model]:[Base Model]])/ExitPrices[[#This Row],[Base Model]:[Base Model]]</f>
        <v>0</v>
      </c>
      <c r="H102" s="6">
        <f>(ExitPrices[[#This Row],[Capacity Values - 10% Increase]]-ExitPrices[[#This Row],[Base Model]:[Base Model]])/ExitPrices[[#This Row],[Base Model]:[Base Model]]</f>
        <v>0</v>
      </c>
      <c r="I102" s="6">
        <f>(ExitPrices[[#This Row],[Capacity Values - 10% Decrease]]-ExitPrices[[#This Row],[Base Model]:[Base Model]])/ExitPrices[[#This Row],[Base Model]:[Base Model]]</f>
        <v>0</v>
      </c>
      <c r="J102" s="6">
        <f>(ExitPrices[[#This Row],[Merit Order - Prorated / Supply and Demand - 10% Increase]]-ExitPrices[[#This Row],[Base Model]:[Base Model]])/ExitPrices[[#This Row],[Base Model]:[Base Model]]</f>
        <v>0</v>
      </c>
      <c r="K102" s="6">
        <f>(ExitPrices[[#This Row],[Merit Order - Prorated / Supply and Demand - 10% Decrease]]-ExitPrices[[#This Row],[Base Model]:[Base Model]])/ExitPrices[[#This Row],[Base Model]:[Base Model]]</f>
        <v>0</v>
      </c>
      <c r="L102" s="6">
        <f>(ExitPrices[[#This Row],[Supply and Demand / Revenue / Capacity Values - 10% Increase]]-ExitPrices[[#This Row],[Base Model]:[Base Model]])/ExitPrices[[#This Row],[Base Model]:[Base Model]]</f>
        <v>0</v>
      </c>
      <c r="M102" s="6">
        <f>(ExitPrices[[#This Row],[Supply and Demand / Revenue / Capacity Values - 10% Decrease]]-ExitPrices[[#This Row],[Base Model]:[Base Model]])/ExitPrices[[#This Row],[Base Model]:[Base Model]]</f>
        <v>0</v>
      </c>
    </row>
    <row r="103" spans="1:13" x14ac:dyDescent="0.2">
      <c r="A103" t="s">
        <v>114</v>
      </c>
      <c r="B103" s="6">
        <v>0</v>
      </c>
      <c r="C103" s="6">
        <f>(ExitPrices[[#This Row],[Merit Order - Prorated]]-ExitPrices[[#This Row],[Base Model]:[Base Model]])/ExitPrices[[#This Row],[Base Model]:[Base Model]]</f>
        <v>5.9999999999999984E-2</v>
      </c>
      <c r="D103" s="6">
        <f>(ExitPrices[[#This Row],[Supply and Demand - 10% Increase]]-ExitPrices[[#This Row],[Base Model]:[Base Model]])/ExitPrices[[#This Row],[Base Model]:[Base Model]]</f>
        <v>8.5000000000000006E-2</v>
      </c>
      <c r="E103" s="6">
        <f>(ExitPrices[[#This Row],[Supply and Demand - 10% Decrease]]-ExitPrices[[#This Row],[Base Model]:[Base Model]])/ExitPrices[[#This Row],[Base Model]:[Base Model]]</f>
        <v>-5.0000000000000044E-2</v>
      </c>
      <c r="F103" s="6">
        <f>(ExitPrices[[#This Row],[Revenues - 10% Increase]]-ExitPrices[[#This Row],[Base Model]:[Base Model]])/ExitPrices[[#This Row],[Base Model]:[Base Model]]</f>
        <v>7.4999999999999886E-2</v>
      </c>
      <c r="G103" s="6">
        <f>(ExitPrices[[#This Row],[Revenues - 10% Decrease]]-ExitPrices[[#This Row],[Base Model]:[Base Model]])/ExitPrices[[#This Row],[Base Model]:[Base Model]]</f>
        <v>-8.0000000000000029E-2</v>
      </c>
      <c r="H103" s="6">
        <f>(ExitPrices[[#This Row],[Capacity Values - 10% Increase]]-ExitPrices[[#This Row],[Base Model]:[Base Model]])/ExitPrices[[#This Row],[Base Model]:[Base Model]]</f>
        <v>-7.000000000000009E-2</v>
      </c>
      <c r="I103" s="6">
        <f>(ExitPrices[[#This Row],[Capacity Values - 10% Decrease]]-ExitPrices[[#This Row],[Base Model]:[Base Model]])/ExitPrices[[#This Row],[Base Model]:[Base Model]]</f>
        <v>8.0000000000000029E-2</v>
      </c>
      <c r="J103" s="6">
        <f>(ExitPrices[[#This Row],[Merit Order - Prorated / Supply and Demand - 10% Increase]]-ExitPrices[[#This Row],[Base Model]:[Base Model]])/ExitPrices[[#This Row],[Base Model]:[Base Model]]</f>
        <v>5.9999999999999984E-2</v>
      </c>
      <c r="K103" s="6">
        <f>(ExitPrices[[#This Row],[Merit Order - Prorated / Supply and Demand - 10% Decrease]]-ExitPrices[[#This Row],[Base Model]:[Base Model]])/ExitPrices[[#This Row],[Base Model]:[Base Model]]</f>
        <v>5.9999999999999984E-2</v>
      </c>
      <c r="L103" s="6">
        <f>(ExitPrices[[#This Row],[Supply and Demand / Revenue / Capacity Values - 10% Increase]]-ExitPrices[[#This Row],[Base Model]:[Base Model]])/ExitPrices[[#This Row],[Base Model]:[Base Model]]</f>
        <v>8.5000000000000006E-2</v>
      </c>
      <c r="M103" s="6">
        <f>(ExitPrices[[#This Row],[Supply and Demand / Revenue / Capacity Values - 10% Decrease]]-ExitPrices[[#This Row],[Base Model]:[Base Model]])/ExitPrices[[#This Row],[Base Model]:[Base Model]]</f>
        <v>-5.0000000000000044E-2</v>
      </c>
    </row>
    <row r="104" spans="1:13" x14ac:dyDescent="0.2">
      <c r="A104" t="s">
        <v>115</v>
      </c>
      <c r="B104" s="6">
        <v>0</v>
      </c>
      <c r="C104" s="6">
        <f>(ExitPrices[[#This Row],[Merit Order - Prorated]]-ExitPrices[[#This Row],[Base Model]:[Base Model]])/ExitPrices[[#This Row],[Base Model]:[Base Model]]</f>
        <v>5.9999999999999984E-2</v>
      </c>
      <c r="D104" s="6">
        <f>(ExitPrices[[#This Row],[Supply and Demand - 10% Increase]]-ExitPrices[[#This Row],[Base Model]:[Base Model]])/ExitPrices[[#This Row],[Base Model]:[Base Model]]</f>
        <v>8.5000000000000006E-2</v>
      </c>
      <c r="E104" s="6">
        <f>(ExitPrices[[#This Row],[Supply and Demand - 10% Decrease]]-ExitPrices[[#This Row],[Base Model]:[Base Model]])/ExitPrices[[#This Row],[Base Model]:[Base Model]]</f>
        <v>-5.0000000000000044E-2</v>
      </c>
      <c r="F104" s="6">
        <f>(ExitPrices[[#This Row],[Revenues - 10% Increase]]-ExitPrices[[#This Row],[Base Model]:[Base Model]])/ExitPrices[[#This Row],[Base Model]:[Base Model]]</f>
        <v>7.4999999999999886E-2</v>
      </c>
      <c r="G104" s="6">
        <f>(ExitPrices[[#This Row],[Revenues - 10% Decrease]]-ExitPrices[[#This Row],[Base Model]:[Base Model]])/ExitPrices[[#This Row],[Base Model]:[Base Model]]</f>
        <v>-8.0000000000000029E-2</v>
      </c>
      <c r="H104" s="6">
        <f>(ExitPrices[[#This Row],[Capacity Values - 10% Increase]]-ExitPrices[[#This Row],[Base Model]:[Base Model]])/ExitPrices[[#This Row],[Base Model]:[Base Model]]</f>
        <v>-7.000000000000009E-2</v>
      </c>
      <c r="I104" s="6">
        <f>(ExitPrices[[#This Row],[Capacity Values - 10% Decrease]]-ExitPrices[[#This Row],[Base Model]:[Base Model]])/ExitPrices[[#This Row],[Base Model]:[Base Model]]</f>
        <v>8.0000000000000029E-2</v>
      </c>
      <c r="J104" s="6">
        <f>(ExitPrices[[#This Row],[Merit Order - Prorated / Supply and Demand - 10% Increase]]-ExitPrices[[#This Row],[Base Model]:[Base Model]])/ExitPrices[[#This Row],[Base Model]:[Base Model]]</f>
        <v>5.9999999999999984E-2</v>
      </c>
      <c r="K104" s="6">
        <f>(ExitPrices[[#This Row],[Merit Order - Prorated / Supply and Demand - 10% Decrease]]-ExitPrices[[#This Row],[Base Model]:[Base Model]])/ExitPrices[[#This Row],[Base Model]:[Base Model]]</f>
        <v>5.9999999999999984E-2</v>
      </c>
      <c r="L104" s="6">
        <f>(ExitPrices[[#This Row],[Supply and Demand / Revenue / Capacity Values - 10% Increase]]-ExitPrices[[#This Row],[Base Model]:[Base Model]])/ExitPrices[[#This Row],[Base Model]:[Base Model]]</f>
        <v>8.5000000000000006E-2</v>
      </c>
      <c r="M104" s="6">
        <f>(ExitPrices[[#This Row],[Supply and Demand / Revenue / Capacity Values - 10% Decrease]]-ExitPrices[[#This Row],[Base Model]:[Base Model]])/ExitPrices[[#This Row],[Base Model]:[Base Model]]</f>
        <v>-5.0000000000000044E-2</v>
      </c>
    </row>
    <row r="105" spans="1:13" x14ac:dyDescent="0.2">
      <c r="A105" t="s">
        <v>116</v>
      </c>
      <c r="B105" s="6">
        <v>0</v>
      </c>
      <c r="C105" s="6">
        <f>(ExitPrices[[#This Row],[Merit Order - Prorated]]-ExitPrices[[#This Row],[Base Model]:[Base Model]])/ExitPrices[[#This Row],[Base Model]:[Base Model]]</f>
        <v>0.32352941176470584</v>
      </c>
      <c r="D105" s="6">
        <f>(ExitPrices[[#This Row],[Supply and Demand - 10% Increase]]-ExitPrices[[#This Row],[Base Model]:[Base Model]])/ExitPrices[[#This Row],[Base Model]:[Base Model]]</f>
        <v>0.47058823529411775</v>
      </c>
      <c r="E105" s="6">
        <f>(ExitPrices[[#This Row],[Supply and Demand - 10% Decrease]]-ExitPrices[[#This Row],[Base Model]:[Base Model]])/ExitPrices[[#This Row],[Base Model]:[Base Model]]</f>
        <v>-0.32352941176470584</v>
      </c>
      <c r="F105" s="6">
        <f>(ExitPrices[[#This Row],[Revenues - 10% Increase]]-ExitPrices[[#This Row],[Base Model]:[Base Model]])/ExitPrices[[#This Row],[Base Model]:[Base Model]]</f>
        <v>0.41176470588235292</v>
      </c>
      <c r="G105" s="6">
        <f>(ExitPrices[[#This Row],[Revenues - 10% Decrease]]-ExitPrices[[#This Row],[Base Model]:[Base Model]])/ExitPrices[[#This Row],[Base Model]:[Base Model]]</f>
        <v>-0.5</v>
      </c>
      <c r="H105" s="6">
        <f>(ExitPrices[[#This Row],[Capacity Values - 10% Increase]]-ExitPrices[[#This Row],[Base Model]:[Base Model]])/ExitPrices[[#This Row],[Base Model]:[Base Model]]</f>
        <v>-0.44117647058823528</v>
      </c>
      <c r="I105" s="6">
        <f>(ExitPrices[[#This Row],[Capacity Values - 10% Decrease]]-ExitPrices[[#This Row],[Base Model]:[Base Model]])/ExitPrices[[#This Row],[Base Model]:[Base Model]]</f>
        <v>0.44117647058823534</v>
      </c>
      <c r="J105" s="6">
        <f>(ExitPrices[[#This Row],[Merit Order - Prorated / Supply and Demand - 10% Increase]]-ExitPrices[[#This Row],[Base Model]:[Base Model]])/ExitPrices[[#This Row],[Base Model]:[Base Model]]</f>
        <v>0.32352941176470584</v>
      </c>
      <c r="K105" s="6">
        <f>(ExitPrices[[#This Row],[Merit Order - Prorated / Supply and Demand - 10% Decrease]]-ExitPrices[[#This Row],[Base Model]:[Base Model]])/ExitPrices[[#This Row],[Base Model]:[Base Model]]</f>
        <v>0.32352941176470584</v>
      </c>
      <c r="L105" s="6">
        <f>(ExitPrices[[#This Row],[Supply and Demand / Revenue / Capacity Values - 10% Increase]]-ExitPrices[[#This Row],[Base Model]:[Base Model]])/ExitPrices[[#This Row],[Base Model]:[Base Model]]</f>
        <v>0.47058823529411775</v>
      </c>
      <c r="M105" s="6">
        <f>(ExitPrices[[#This Row],[Supply and Demand / Revenue / Capacity Values - 10% Decrease]]-ExitPrices[[#This Row],[Base Model]:[Base Model]])/ExitPrices[[#This Row],[Base Model]:[Base Model]]</f>
        <v>-0.32352941176470584</v>
      </c>
    </row>
    <row r="106" spans="1:13" x14ac:dyDescent="0.2">
      <c r="A106" t="s">
        <v>117</v>
      </c>
      <c r="B106" s="6">
        <v>0</v>
      </c>
      <c r="C106" s="6">
        <f>(ExitPrices[[#This Row],[Merit Order - Prorated]]-ExitPrices[[#This Row],[Base Model]:[Base Model]])/ExitPrices[[#This Row],[Base Model]:[Base Model]]</f>
        <v>0.32352941176470584</v>
      </c>
      <c r="D106" s="6">
        <f>(ExitPrices[[#This Row],[Supply and Demand - 10% Increase]]-ExitPrices[[#This Row],[Base Model]:[Base Model]])/ExitPrices[[#This Row],[Base Model]:[Base Model]]</f>
        <v>0.47058823529411775</v>
      </c>
      <c r="E106" s="6">
        <f>(ExitPrices[[#This Row],[Supply and Demand - 10% Decrease]]-ExitPrices[[#This Row],[Base Model]:[Base Model]])/ExitPrices[[#This Row],[Base Model]:[Base Model]]</f>
        <v>-0.32352941176470584</v>
      </c>
      <c r="F106" s="6">
        <f>(ExitPrices[[#This Row],[Revenues - 10% Increase]]-ExitPrices[[#This Row],[Base Model]:[Base Model]])/ExitPrices[[#This Row],[Base Model]:[Base Model]]</f>
        <v>0.41176470588235292</v>
      </c>
      <c r="G106" s="6">
        <f>(ExitPrices[[#This Row],[Revenues - 10% Decrease]]-ExitPrices[[#This Row],[Base Model]:[Base Model]])/ExitPrices[[#This Row],[Base Model]:[Base Model]]</f>
        <v>-0.5</v>
      </c>
      <c r="H106" s="6">
        <f>(ExitPrices[[#This Row],[Capacity Values - 10% Increase]]-ExitPrices[[#This Row],[Base Model]:[Base Model]])/ExitPrices[[#This Row],[Base Model]:[Base Model]]</f>
        <v>-0.44117647058823528</v>
      </c>
      <c r="I106" s="6">
        <f>(ExitPrices[[#This Row],[Capacity Values - 10% Decrease]]-ExitPrices[[#This Row],[Base Model]:[Base Model]])/ExitPrices[[#This Row],[Base Model]:[Base Model]]</f>
        <v>0.44117647058823534</v>
      </c>
      <c r="J106" s="6">
        <f>(ExitPrices[[#This Row],[Merit Order - Prorated / Supply and Demand - 10% Increase]]-ExitPrices[[#This Row],[Base Model]:[Base Model]])/ExitPrices[[#This Row],[Base Model]:[Base Model]]</f>
        <v>0.32352941176470584</v>
      </c>
      <c r="K106" s="6">
        <f>(ExitPrices[[#This Row],[Merit Order - Prorated / Supply and Demand - 10% Decrease]]-ExitPrices[[#This Row],[Base Model]:[Base Model]])/ExitPrices[[#This Row],[Base Model]:[Base Model]]</f>
        <v>0.32352941176470584</v>
      </c>
      <c r="L106" s="6">
        <f>(ExitPrices[[#This Row],[Supply and Demand / Revenue / Capacity Values - 10% Increase]]-ExitPrices[[#This Row],[Base Model]:[Base Model]])/ExitPrices[[#This Row],[Base Model]:[Base Model]]</f>
        <v>0.47058823529411775</v>
      </c>
      <c r="M106" s="6">
        <f>(ExitPrices[[#This Row],[Supply and Demand / Revenue / Capacity Values - 10% Decrease]]-ExitPrices[[#This Row],[Base Model]:[Base Model]])/ExitPrices[[#This Row],[Base Model]:[Base Model]]</f>
        <v>-0.32352941176470584</v>
      </c>
    </row>
    <row r="107" spans="1:13" x14ac:dyDescent="0.2">
      <c r="A107" t="s">
        <v>118</v>
      </c>
      <c r="B107" s="6">
        <v>0</v>
      </c>
      <c r="C107" s="6">
        <f>(ExitPrices[[#This Row],[Merit Order - Prorated]]-ExitPrices[[#This Row],[Base Model]:[Base Model]])/ExitPrices[[#This Row],[Base Model]:[Base Model]]</f>
        <v>0.11578947368421055</v>
      </c>
      <c r="D107" s="6">
        <f>(ExitPrices[[#This Row],[Supply and Demand - 10% Increase]]-ExitPrices[[#This Row],[Base Model]:[Base Model]])/ExitPrices[[#This Row],[Base Model]:[Base Model]]</f>
        <v>0.16842105263157903</v>
      </c>
      <c r="E107" s="6">
        <f>(ExitPrices[[#This Row],[Supply and Demand - 10% Decrease]]-ExitPrices[[#This Row],[Base Model]:[Base Model]])/ExitPrices[[#This Row],[Base Model]:[Base Model]]</f>
        <v>-0.23157894736842102</v>
      </c>
      <c r="F107" s="6">
        <f>(ExitPrices[[#This Row],[Revenues - 10% Increase]]-ExitPrices[[#This Row],[Base Model]:[Base Model]])/ExitPrices[[#This Row],[Base Model]:[Base Model]]</f>
        <v>0.14736842105263159</v>
      </c>
      <c r="G107" s="6">
        <f>(ExitPrices[[#This Row],[Revenues - 10% Decrease]]-ExitPrices[[#This Row],[Base Model]:[Base Model]])/ExitPrices[[#This Row],[Base Model]:[Base Model]]</f>
        <v>-0.17894736842105266</v>
      </c>
      <c r="H107" s="6">
        <f>(ExitPrices[[#This Row],[Capacity Values - 10% Increase]]-ExitPrices[[#This Row],[Base Model]:[Base Model]])/ExitPrices[[#This Row],[Base Model]:[Base Model]]</f>
        <v>-0.15789473684210523</v>
      </c>
      <c r="I107" s="6">
        <f>(ExitPrices[[#This Row],[Capacity Values - 10% Decrease]]-ExitPrices[[#This Row],[Base Model]:[Base Model]])/ExitPrices[[#This Row],[Base Model]:[Base Model]]</f>
        <v>0.15789473684210523</v>
      </c>
      <c r="J107" s="6">
        <f>(ExitPrices[[#This Row],[Merit Order - Prorated / Supply and Demand - 10% Increase]]-ExitPrices[[#This Row],[Base Model]:[Base Model]])/ExitPrices[[#This Row],[Base Model]:[Base Model]]</f>
        <v>0.11578947368421055</v>
      </c>
      <c r="K107" s="6">
        <f>(ExitPrices[[#This Row],[Merit Order - Prorated / Supply and Demand - 10% Decrease]]-ExitPrices[[#This Row],[Base Model]:[Base Model]])/ExitPrices[[#This Row],[Base Model]:[Base Model]]</f>
        <v>0.11578947368421055</v>
      </c>
      <c r="L107" s="6">
        <f>(ExitPrices[[#This Row],[Supply and Demand / Revenue / Capacity Values - 10% Increase]]-ExitPrices[[#This Row],[Base Model]:[Base Model]])/ExitPrices[[#This Row],[Base Model]:[Base Model]]</f>
        <v>0.16842105263157903</v>
      </c>
      <c r="M107" s="6">
        <f>(ExitPrices[[#This Row],[Supply and Demand / Revenue / Capacity Values - 10% Decrease]]-ExitPrices[[#This Row],[Base Model]:[Base Model]])/ExitPrices[[#This Row],[Base Model]:[Base Model]]</f>
        <v>-0.23157894736842102</v>
      </c>
    </row>
    <row r="108" spans="1:13" x14ac:dyDescent="0.2">
      <c r="A108" t="s">
        <v>119</v>
      </c>
      <c r="B108" s="6">
        <v>0</v>
      </c>
      <c r="C108" s="6">
        <f>(ExitPrices[[#This Row],[Merit Order - Prorated]]-ExitPrices[[#This Row],[Base Model]:[Base Model]])/ExitPrices[[#This Row],[Base Model]:[Base Model]]</f>
        <v>-0.35661764705882343</v>
      </c>
      <c r="D108" s="6">
        <f>(ExitPrices[[#This Row],[Supply and Demand - 10% Increase]]-ExitPrices[[#This Row],[Base Model]:[Base Model]])/ExitPrices[[#This Row],[Base Model]:[Base Model]]</f>
        <v>5.8823529411764733E-2</v>
      </c>
      <c r="E108" s="6">
        <f>(ExitPrices[[#This Row],[Supply and Demand - 10% Decrease]]-ExitPrices[[#This Row],[Base Model]:[Base Model]])/ExitPrices[[#This Row],[Base Model]:[Base Model]]</f>
        <v>-3.6764705882352845E-2</v>
      </c>
      <c r="F108" s="6">
        <f>(ExitPrices[[#This Row],[Revenues - 10% Increase]]-ExitPrices[[#This Row],[Base Model]:[Base Model]])/ExitPrices[[#This Row],[Base Model]:[Base Model]]</f>
        <v>5.1470588235294192E-2</v>
      </c>
      <c r="G108" s="6">
        <f>(ExitPrices[[#This Row],[Revenues - 10% Decrease]]-ExitPrices[[#This Row],[Base Model]:[Base Model]])/ExitPrices[[#This Row],[Base Model]:[Base Model]]</f>
        <v>-5.8823529411764608E-2</v>
      </c>
      <c r="H108" s="6">
        <f>(ExitPrices[[#This Row],[Capacity Values - 10% Increase]]-ExitPrices[[#This Row],[Base Model]:[Base Model]])/ExitPrices[[#This Row],[Base Model]:[Base Model]]</f>
        <v>-5.5147058823529334E-2</v>
      </c>
      <c r="I108" s="6">
        <f>(ExitPrices[[#This Row],[Capacity Values - 10% Decrease]]-ExitPrices[[#This Row],[Base Model]:[Base Model]])/ExitPrices[[#This Row],[Base Model]:[Base Model]]</f>
        <v>5.8823529411764733E-2</v>
      </c>
      <c r="J108" s="6">
        <f>(ExitPrices[[#This Row],[Merit Order - Prorated / Supply and Demand - 10% Increase]]-ExitPrices[[#This Row],[Base Model]:[Base Model]])/ExitPrices[[#This Row],[Base Model]:[Base Model]]</f>
        <v>-0.35661764705882343</v>
      </c>
      <c r="K108" s="6">
        <f>(ExitPrices[[#This Row],[Merit Order - Prorated / Supply and Demand - 10% Decrease]]-ExitPrices[[#This Row],[Base Model]:[Base Model]])/ExitPrices[[#This Row],[Base Model]:[Base Model]]</f>
        <v>-0.35661764705882343</v>
      </c>
      <c r="L108" s="6">
        <f>(ExitPrices[[#This Row],[Supply and Demand / Revenue / Capacity Values - 10% Increase]]-ExitPrices[[#This Row],[Base Model]:[Base Model]])/ExitPrices[[#This Row],[Base Model]:[Base Model]]</f>
        <v>5.8823529411764733E-2</v>
      </c>
      <c r="M108" s="6">
        <f>(ExitPrices[[#This Row],[Supply and Demand / Revenue / Capacity Values - 10% Decrease]]-ExitPrices[[#This Row],[Base Model]:[Base Model]])/ExitPrices[[#This Row],[Base Model]:[Base Model]]</f>
        <v>-3.6764705882352845E-2</v>
      </c>
    </row>
    <row r="109" spans="1:13" x14ac:dyDescent="0.2">
      <c r="A109" t="s">
        <v>120</v>
      </c>
      <c r="B109" s="6">
        <v>0</v>
      </c>
      <c r="C109" s="6">
        <f>(ExitPrices[[#This Row],[Merit Order - Prorated]]-ExitPrices[[#This Row],[Base Model]:[Base Model]])/ExitPrices[[#This Row],[Base Model]:[Base Model]]</f>
        <v>-4.3596730245231717E-2</v>
      </c>
      <c r="D109" s="6">
        <f>(ExitPrices[[#This Row],[Supply and Demand - 10% Increase]]-ExitPrices[[#This Row],[Base Model]:[Base Model]])/ExitPrices[[#This Row],[Base Model]:[Base Model]]</f>
        <v>-0.24250681198910093</v>
      </c>
      <c r="E109" s="6">
        <f>(ExitPrices[[#This Row],[Supply and Demand - 10% Decrease]]-ExitPrices[[#This Row],[Base Model]:[Base Model]])/ExitPrices[[#This Row],[Base Model]:[Base Model]]</f>
        <v>-2.7247956403269775E-2</v>
      </c>
      <c r="F109" s="6">
        <f>(ExitPrices[[#This Row],[Revenues - 10% Increase]]-ExitPrices[[#This Row],[Base Model]:[Base Model]])/ExitPrices[[#This Row],[Base Model]:[Base Model]]</f>
        <v>4.0871934604904472E-2</v>
      </c>
      <c r="G109" s="6">
        <f>(ExitPrices[[#This Row],[Revenues - 10% Decrease]]-ExitPrices[[#This Row],[Base Model]:[Base Model]])/ExitPrices[[#This Row],[Base Model]:[Base Model]]</f>
        <v>-4.3596730245231717E-2</v>
      </c>
      <c r="H109" s="6">
        <f>(ExitPrices[[#This Row],[Capacity Values - 10% Increase]]-ExitPrices[[#This Row],[Base Model]:[Base Model]])/ExitPrices[[#This Row],[Base Model]:[Base Model]]</f>
        <v>-3.8147138964577804E-2</v>
      </c>
      <c r="I109" s="6">
        <f>(ExitPrices[[#This Row],[Capacity Values - 10% Decrease]]-ExitPrices[[#This Row],[Base Model]:[Base Model]])/ExitPrices[[#This Row],[Base Model]:[Base Model]]</f>
        <v>4.359673024523153E-2</v>
      </c>
      <c r="J109" s="6">
        <f>(ExitPrices[[#This Row],[Merit Order - Prorated / Supply and Demand - 10% Increase]]-ExitPrices[[#This Row],[Base Model]:[Base Model]])/ExitPrices[[#This Row],[Base Model]:[Base Model]]</f>
        <v>-4.3596730245231717E-2</v>
      </c>
      <c r="K109" s="6">
        <f>(ExitPrices[[#This Row],[Merit Order - Prorated / Supply and Demand - 10% Decrease]]-ExitPrices[[#This Row],[Base Model]:[Base Model]])/ExitPrices[[#This Row],[Base Model]:[Base Model]]</f>
        <v>-4.3596730245231717E-2</v>
      </c>
      <c r="L109" s="6">
        <f>(ExitPrices[[#This Row],[Supply and Demand / Revenue / Capacity Values - 10% Increase]]-ExitPrices[[#This Row],[Base Model]:[Base Model]])/ExitPrices[[#This Row],[Base Model]:[Base Model]]</f>
        <v>-0.24250681198910093</v>
      </c>
      <c r="M109" s="6">
        <f>(ExitPrices[[#This Row],[Supply and Demand / Revenue / Capacity Values - 10% Decrease]]-ExitPrices[[#This Row],[Base Model]:[Base Model]])/ExitPrices[[#This Row],[Base Model]:[Base Model]]</f>
        <v>-2.7247956403269775E-2</v>
      </c>
    </row>
    <row r="110" spans="1:13" x14ac:dyDescent="0.2">
      <c r="A110" t="s">
        <v>121</v>
      </c>
      <c r="B110" s="6">
        <v>0</v>
      </c>
      <c r="C110" s="6">
        <f>(ExitPrices[[#This Row],[Merit Order - Prorated]]-ExitPrices[[#This Row],[Base Model]:[Base Model]])/ExitPrices[[#This Row],[Base Model]:[Base Model]]</f>
        <v>0.34285714285714286</v>
      </c>
      <c r="D110" s="6">
        <f>(ExitPrices[[#This Row],[Supply and Demand - 10% Increase]]-ExitPrices[[#This Row],[Base Model]:[Base Model]])/ExitPrices[[#This Row],[Base Model]:[Base Model]]</f>
        <v>0.4857142857142856</v>
      </c>
      <c r="E110" s="6">
        <f>(ExitPrices[[#This Row],[Supply and Demand - 10% Decrease]]-ExitPrices[[#This Row],[Base Model]:[Base Model]])/ExitPrices[[#This Row],[Base Model]:[Base Model]]</f>
        <v>-0.2857142857142857</v>
      </c>
      <c r="F110" s="6">
        <f>(ExitPrices[[#This Row],[Revenues - 10% Increase]]-ExitPrices[[#This Row],[Base Model]:[Base Model]])/ExitPrices[[#This Row],[Base Model]:[Base Model]]</f>
        <v>0.42857142857142855</v>
      </c>
      <c r="G110" s="6">
        <f>(ExitPrices[[#This Row],[Revenues - 10% Decrease]]-ExitPrices[[#This Row],[Base Model]:[Base Model]])/ExitPrices[[#This Row],[Base Model]:[Base Model]]</f>
        <v>-0.45714285714285713</v>
      </c>
      <c r="H110" s="6">
        <f>(ExitPrices[[#This Row],[Capacity Values - 10% Increase]]-ExitPrices[[#This Row],[Base Model]:[Base Model]])/ExitPrices[[#This Row],[Base Model]:[Base Model]]</f>
        <v>-0.42857142857142855</v>
      </c>
      <c r="I110" s="6">
        <f>(ExitPrices[[#This Row],[Capacity Values - 10% Decrease]]-ExitPrices[[#This Row],[Base Model]:[Base Model]])/ExitPrices[[#This Row],[Base Model]:[Base Model]]</f>
        <v>0.45714285714285724</v>
      </c>
      <c r="J110" s="6">
        <f>(ExitPrices[[#This Row],[Merit Order - Prorated / Supply and Demand - 10% Increase]]-ExitPrices[[#This Row],[Base Model]:[Base Model]])/ExitPrices[[#This Row],[Base Model]:[Base Model]]</f>
        <v>0.34285714285714286</v>
      </c>
      <c r="K110" s="6">
        <f>(ExitPrices[[#This Row],[Merit Order - Prorated / Supply and Demand - 10% Decrease]]-ExitPrices[[#This Row],[Base Model]:[Base Model]])/ExitPrices[[#This Row],[Base Model]:[Base Model]]</f>
        <v>0.34285714285714286</v>
      </c>
      <c r="L110" s="6">
        <f>(ExitPrices[[#This Row],[Supply and Demand / Revenue / Capacity Values - 10% Increase]]-ExitPrices[[#This Row],[Base Model]:[Base Model]])/ExitPrices[[#This Row],[Base Model]:[Base Model]]</f>
        <v>0.4857142857142856</v>
      </c>
      <c r="M110" s="6">
        <f>(ExitPrices[[#This Row],[Supply and Demand / Revenue / Capacity Values - 10% Decrease]]-ExitPrices[[#This Row],[Base Model]:[Base Model]])/ExitPrices[[#This Row],[Base Model]:[Base Model]]</f>
        <v>-0.2857142857142857</v>
      </c>
    </row>
    <row r="111" spans="1:13" x14ac:dyDescent="0.2">
      <c r="A111" t="s">
        <v>122</v>
      </c>
      <c r="B111" s="6">
        <v>0</v>
      </c>
      <c r="C111" s="6">
        <f>(ExitPrices[[#This Row],[Merit Order - Prorated]]-ExitPrices[[#This Row],[Base Model]:[Base Model]])/ExitPrices[[#This Row],[Base Model]:[Base Model]]</f>
        <v>0</v>
      </c>
      <c r="D111" s="6">
        <f>(ExitPrices[[#This Row],[Supply and Demand - 10% Increase]]-ExitPrices[[#This Row],[Base Model]:[Base Model]])/ExitPrices[[#This Row],[Base Model]:[Base Model]]</f>
        <v>0</v>
      </c>
      <c r="E111" s="6">
        <f>(ExitPrices[[#This Row],[Supply and Demand - 10% Decrease]]-ExitPrices[[#This Row],[Base Model]:[Base Model]])/ExitPrices[[#This Row],[Base Model]:[Base Model]]</f>
        <v>0</v>
      </c>
      <c r="F111" s="6">
        <f>(ExitPrices[[#This Row],[Revenues - 10% Increase]]-ExitPrices[[#This Row],[Base Model]:[Base Model]])/ExitPrices[[#This Row],[Base Model]:[Base Model]]</f>
        <v>0</v>
      </c>
      <c r="G111" s="6">
        <f>(ExitPrices[[#This Row],[Revenues - 10% Decrease]]-ExitPrices[[#This Row],[Base Model]:[Base Model]])/ExitPrices[[#This Row],[Base Model]:[Base Model]]</f>
        <v>0</v>
      </c>
      <c r="H111" s="6">
        <f>(ExitPrices[[#This Row],[Capacity Values - 10% Increase]]-ExitPrices[[#This Row],[Base Model]:[Base Model]])/ExitPrices[[#This Row],[Base Model]:[Base Model]]</f>
        <v>0</v>
      </c>
      <c r="I111" s="6">
        <f>(ExitPrices[[#This Row],[Capacity Values - 10% Decrease]]-ExitPrices[[#This Row],[Base Model]:[Base Model]])/ExitPrices[[#This Row],[Base Model]:[Base Model]]</f>
        <v>0</v>
      </c>
      <c r="J111" s="6">
        <f>(ExitPrices[[#This Row],[Merit Order - Prorated / Supply and Demand - 10% Increase]]-ExitPrices[[#This Row],[Base Model]:[Base Model]])/ExitPrices[[#This Row],[Base Model]:[Base Model]]</f>
        <v>0</v>
      </c>
      <c r="K111" s="6">
        <f>(ExitPrices[[#This Row],[Merit Order - Prorated / Supply and Demand - 10% Decrease]]-ExitPrices[[#This Row],[Base Model]:[Base Model]])/ExitPrices[[#This Row],[Base Model]:[Base Model]]</f>
        <v>0</v>
      </c>
      <c r="L111" s="6">
        <f>(ExitPrices[[#This Row],[Supply and Demand / Revenue / Capacity Values - 10% Increase]]-ExitPrices[[#This Row],[Base Model]:[Base Model]])/ExitPrices[[#This Row],[Base Model]:[Base Model]]</f>
        <v>0</v>
      </c>
      <c r="M111" s="6">
        <f>(ExitPrices[[#This Row],[Supply and Demand / Revenue / Capacity Values - 10% Decrease]]-ExitPrices[[#This Row],[Base Model]:[Base Model]])/ExitPrices[[#This Row],[Base Model]:[Base Model]]</f>
        <v>0</v>
      </c>
    </row>
    <row r="112" spans="1:13" x14ac:dyDescent="0.2">
      <c r="A112" t="s">
        <v>123</v>
      </c>
      <c r="B112" s="6">
        <v>0</v>
      </c>
      <c r="C112" s="6">
        <f>(ExitPrices[[#This Row],[Merit Order - Prorated]]-ExitPrices[[#This Row],[Base Model]:[Base Model]])/ExitPrices[[#This Row],[Base Model]:[Base Model]]</f>
        <v>0.52173913043478271</v>
      </c>
      <c r="D112" s="6">
        <f>(ExitPrices[[#This Row],[Supply and Demand - 10% Increase]]-ExitPrices[[#This Row],[Base Model]:[Base Model]])/ExitPrices[[#This Row],[Base Model]:[Base Model]]</f>
        <v>0.73913043478260876</v>
      </c>
      <c r="E112" s="6">
        <f>(ExitPrices[[#This Row],[Supply and Demand - 10% Decrease]]-ExitPrices[[#This Row],[Base Model]:[Base Model]])/ExitPrices[[#This Row],[Base Model]:[Base Model]]</f>
        <v>-0.43478260869565222</v>
      </c>
      <c r="F112" s="6">
        <f>(ExitPrices[[#This Row],[Revenues - 10% Increase]]-ExitPrices[[#This Row],[Base Model]:[Base Model]])/ExitPrices[[#This Row],[Base Model]:[Base Model]]</f>
        <v>0.65217391304347827</v>
      </c>
      <c r="G112" s="6">
        <f>(ExitPrices[[#This Row],[Revenues - 10% Decrease]]-ExitPrices[[#This Row],[Base Model]:[Base Model]])/ExitPrices[[#This Row],[Base Model]:[Base Model]]</f>
        <v>-0.69565217391304346</v>
      </c>
      <c r="H112" s="6">
        <f>(ExitPrices[[#This Row],[Capacity Values - 10% Increase]]-ExitPrices[[#This Row],[Base Model]:[Base Model]])/ExitPrices[[#This Row],[Base Model]:[Base Model]]</f>
        <v>-0.60869565217391308</v>
      </c>
      <c r="I112" s="6">
        <f>(ExitPrices[[#This Row],[Capacity Values - 10% Decrease]]-ExitPrices[[#This Row],[Base Model]:[Base Model]])/ExitPrices[[#This Row],[Base Model]:[Base Model]]</f>
        <v>0.69565217391304346</v>
      </c>
      <c r="J112" s="6">
        <f>(ExitPrices[[#This Row],[Merit Order - Prorated / Supply and Demand - 10% Increase]]-ExitPrices[[#This Row],[Base Model]:[Base Model]])/ExitPrices[[#This Row],[Base Model]:[Base Model]]</f>
        <v>0.52173913043478271</v>
      </c>
      <c r="K112" s="6">
        <f>(ExitPrices[[#This Row],[Merit Order - Prorated / Supply and Demand - 10% Decrease]]-ExitPrices[[#This Row],[Base Model]:[Base Model]])/ExitPrices[[#This Row],[Base Model]:[Base Model]]</f>
        <v>0.52173913043478271</v>
      </c>
      <c r="L112" s="6">
        <f>(ExitPrices[[#This Row],[Supply and Demand / Revenue / Capacity Values - 10% Increase]]-ExitPrices[[#This Row],[Base Model]:[Base Model]])/ExitPrices[[#This Row],[Base Model]:[Base Model]]</f>
        <v>0.73913043478260876</v>
      </c>
      <c r="M112" s="6">
        <f>(ExitPrices[[#This Row],[Supply and Demand / Revenue / Capacity Values - 10% Decrease]]-ExitPrices[[#This Row],[Base Model]:[Base Model]])/ExitPrices[[#This Row],[Base Model]:[Base Model]]</f>
        <v>-0.43478260869565222</v>
      </c>
    </row>
    <row r="113" spans="1:13" x14ac:dyDescent="0.2">
      <c r="A113" t="s">
        <v>124</v>
      </c>
      <c r="B113" s="6">
        <v>0</v>
      </c>
      <c r="C113" s="6">
        <f>(ExitPrices[[#This Row],[Merit Order - Prorated]]-ExitPrices[[#This Row],[Base Model]:[Base Model]])/ExitPrices[[#This Row],[Base Model]:[Base Model]]</f>
        <v>-4.0572792362768499E-2</v>
      </c>
      <c r="D113" s="6">
        <f>(ExitPrices[[#This Row],[Supply and Demand - 10% Increase]]-ExitPrices[[#This Row],[Base Model]:[Base Model]])/ExitPrices[[#This Row],[Base Model]:[Base Model]]</f>
        <v>-0.21479713603818618</v>
      </c>
      <c r="E113" s="6">
        <f>(ExitPrices[[#This Row],[Supply and Demand - 10% Decrease]]-ExitPrices[[#This Row],[Base Model]:[Base Model]])/ExitPrices[[#This Row],[Base Model]:[Base Model]]</f>
        <v>-2.3866348448687371E-2</v>
      </c>
      <c r="F113" s="6">
        <f>(ExitPrices[[#This Row],[Revenues - 10% Increase]]-ExitPrices[[#This Row],[Base Model]:[Base Model]])/ExitPrices[[#This Row],[Base Model]:[Base Model]]</f>
        <v>3.3412887828162256E-2</v>
      </c>
      <c r="G113" s="6">
        <f>(ExitPrices[[#This Row],[Revenues - 10% Decrease]]-ExitPrices[[#This Row],[Base Model]:[Base Model]])/ExitPrices[[#This Row],[Base Model]:[Base Model]]</f>
        <v>-3.8186157517899694E-2</v>
      </c>
      <c r="H113" s="6">
        <f>(ExitPrices[[#This Row],[Capacity Values - 10% Increase]]-ExitPrices[[#This Row],[Base Model]:[Base Model]])/ExitPrices[[#This Row],[Base Model]:[Base Model]]</f>
        <v>-3.5799522673031062E-2</v>
      </c>
      <c r="I113" s="6">
        <f>(ExitPrices[[#This Row],[Capacity Values - 10% Decrease]]-ExitPrices[[#This Row],[Base Model]:[Base Model]])/ExitPrices[[#This Row],[Base Model]:[Base Model]]</f>
        <v>3.8186157517899694E-2</v>
      </c>
      <c r="J113" s="6">
        <f>(ExitPrices[[#This Row],[Merit Order - Prorated / Supply and Demand - 10% Increase]]-ExitPrices[[#This Row],[Base Model]:[Base Model]])/ExitPrices[[#This Row],[Base Model]:[Base Model]]</f>
        <v>-4.0572792362768499E-2</v>
      </c>
      <c r="K113" s="6">
        <f>(ExitPrices[[#This Row],[Merit Order - Prorated / Supply and Demand - 10% Decrease]]-ExitPrices[[#This Row],[Base Model]:[Base Model]])/ExitPrices[[#This Row],[Base Model]:[Base Model]]</f>
        <v>-4.0572792362768499E-2</v>
      </c>
      <c r="L113" s="6">
        <f>(ExitPrices[[#This Row],[Supply and Demand / Revenue / Capacity Values - 10% Increase]]-ExitPrices[[#This Row],[Base Model]:[Base Model]])/ExitPrices[[#This Row],[Base Model]:[Base Model]]</f>
        <v>-0.21479713603818618</v>
      </c>
      <c r="M113" s="6">
        <f>(ExitPrices[[#This Row],[Supply and Demand / Revenue / Capacity Values - 10% Decrease]]-ExitPrices[[#This Row],[Base Model]:[Base Model]])/ExitPrices[[#This Row],[Base Model]:[Base Model]]</f>
        <v>-2.3866348448687371E-2</v>
      </c>
    </row>
    <row r="114" spans="1:13" x14ac:dyDescent="0.2">
      <c r="A114" t="s">
        <v>125</v>
      </c>
      <c r="B114" s="6">
        <v>0</v>
      </c>
      <c r="C114" s="6">
        <f>(ExitPrices[[#This Row],[Merit Order - Prorated]]-ExitPrices[[#This Row],[Base Model]:[Base Model]])/ExitPrices[[#This Row],[Base Model]:[Base Model]]</f>
        <v>0.44444444444444431</v>
      </c>
      <c r="D114" s="6">
        <f>(ExitPrices[[#This Row],[Supply and Demand - 10% Increase]]-ExitPrices[[#This Row],[Base Model]:[Base Model]])/ExitPrices[[#This Row],[Base Model]:[Base Model]]</f>
        <v>0.59259259259259256</v>
      </c>
      <c r="E114" s="6">
        <f>(ExitPrices[[#This Row],[Supply and Demand - 10% Decrease]]-ExitPrices[[#This Row],[Base Model]:[Base Model]])/ExitPrices[[#This Row],[Base Model]:[Base Model]]</f>
        <v>-0.81481481481481477</v>
      </c>
      <c r="F114" s="6">
        <f>(ExitPrices[[#This Row],[Revenues - 10% Increase]]-ExitPrices[[#This Row],[Base Model]:[Base Model]])/ExitPrices[[#This Row],[Base Model]:[Base Model]]</f>
        <v>0.5185185185185186</v>
      </c>
      <c r="G114" s="6">
        <f>(ExitPrices[[#This Row],[Revenues - 10% Decrease]]-ExitPrices[[#This Row],[Base Model]:[Base Model]])/ExitPrices[[#This Row],[Base Model]:[Base Model]]</f>
        <v>-0.59259259259259256</v>
      </c>
      <c r="H114" s="6">
        <f>(ExitPrices[[#This Row],[Capacity Values - 10% Increase]]-ExitPrices[[#This Row],[Base Model]:[Base Model]])/ExitPrices[[#This Row],[Base Model]:[Base Model]]</f>
        <v>-0.55555555555555558</v>
      </c>
      <c r="I114" s="6">
        <f>(ExitPrices[[#This Row],[Capacity Values - 10% Decrease]]-ExitPrices[[#This Row],[Base Model]:[Base Model]])/ExitPrices[[#This Row],[Base Model]:[Base Model]]</f>
        <v>0.59259259259259256</v>
      </c>
      <c r="J114" s="6">
        <f>(ExitPrices[[#This Row],[Merit Order - Prorated / Supply and Demand - 10% Increase]]-ExitPrices[[#This Row],[Base Model]:[Base Model]])/ExitPrices[[#This Row],[Base Model]:[Base Model]]</f>
        <v>0.44444444444444431</v>
      </c>
      <c r="K114" s="6">
        <f>(ExitPrices[[#This Row],[Merit Order - Prorated / Supply and Demand - 10% Decrease]]-ExitPrices[[#This Row],[Base Model]:[Base Model]])/ExitPrices[[#This Row],[Base Model]:[Base Model]]</f>
        <v>0.44444444444444431</v>
      </c>
      <c r="L114" s="6">
        <f>(ExitPrices[[#This Row],[Supply and Demand / Revenue / Capacity Values - 10% Increase]]-ExitPrices[[#This Row],[Base Model]:[Base Model]])/ExitPrices[[#This Row],[Base Model]:[Base Model]]</f>
        <v>0.59259259259259256</v>
      </c>
      <c r="M114" s="6">
        <f>(ExitPrices[[#This Row],[Supply and Demand / Revenue / Capacity Values - 10% Decrease]]-ExitPrices[[#This Row],[Base Model]:[Base Model]])/ExitPrices[[#This Row],[Base Model]:[Base Model]]</f>
        <v>-0.81481481481481477</v>
      </c>
    </row>
    <row r="115" spans="1:13" x14ac:dyDescent="0.2">
      <c r="A115" t="s">
        <v>126</v>
      </c>
      <c r="B115" s="6">
        <v>0</v>
      </c>
      <c r="C115" s="6">
        <f>(ExitPrices[[#This Row],[Merit Order - Prorated]]-ExitPrices[[#This Row],[Base Model]:[Base Model]])/ExitPrices[[#This Row],[Base Model]:[Base Model]]</f>
        <v>0</v>
      </c>
      <c r="D115" s="6">
        <f>(ExitPrices[[#This Row],[Supply and Demand - 10% Increase]]-ExitPrices[[#This Row],[Base Model]:[Base Model]])/ExitPrices[[#This Row],[Base Model]:[Base Model]]</f>
        <v>0</v>
      </c>
      <c r="E115" s="6">
        <f>(ExitPrices[[#This Row],[Supply and Demand - 10% Decrease]]-ExitPrices[[#This Row],[Base Model]:[Base Model]])/ExitPrices[[#This Row],[Base Model]:[Base Model]]</f>
        <v>0</v>
      </c>
      <c r="F115" s="6">
        <f>(ExitPrices[[#This Row],[Revenues - 10% Increase]]-ExitPrices[[#This Row],[Base Model]:[Base Model]])/ExitPrices[[#This Row],[Base Model]:[Base Model]]</f>
        <v>0</v>
      </c>
      <c r="G115" s="6">
        <f>(ExitPrices[[#This Row],[Revenues - 10% Decrease]]-ExitPrices[[#This Row],[Base Model]:[Base Model]])/ExitPrices[[#This Row],[Base Model]:[Base Model]]</f>
        <v>0</v>
      </c>
      <c r="H115" s="6">
        <f>(ExitPrices[[#This Row],[Capacity Values - 10% Increase]]-ExitPrices[[#This Row],[Base Model]:[Base Model]])/ExitPrices[[#This Row],[Base Model]:[Base Model]]</f>
        <v>0</v>
      </c>
      <c r="I115" s="6">
        <f>(ExitPrices[[#This Row],[Capacity Values - 10% Decrease]]-ExitPrices[[#This Row],[Base Model]:[Base Model]])/ExitPrices[[#This Row],[Base Model]:[Base Model]]</f>
        <v>0</v>
      </c>
      <c r="J115" s="6">
        <f>(ExitPrices[[#This Row],[Merit Order - Prorated / Supply and Demand - 10% Increase]]-ExitPrices[[#This Row],[Base Model]:[Base Model]])/ExitPrices[[#This Row],[Base Model]:[Base Model]]</f>
        <v>0</v>
      </c>
      <c r="K115" s="6">
        <f>(ExitPrices[[#This Row],[Merit Order - Prorated / Supply and Demand - 10% Decrease]]-ExitPrices[[#This Row],[Base Model]:[Base Model]])/ExitPrices[[#This Row],[Base Model]:[Base Model]]</f>
        <v>0</v>
      </c>
      <c r="L115" s="6">
        <f>(ExitPrices[[#This Row],[Supply and Demand / Revenue / Capacity Values - 10% Increase]]-ExitPrices[[#This Row],[Base Model]:[Base Model]])/ExitPrices[[#This Row],[Base Model]:[Base Model]]</f>
        <v>0</v>
      </c>
      <c r="M115" s="6">
        <f>(ExitPrices[[#This Row],[Supply and Demand / Revenue / Capacity Values - 10% Decrease]]-ExitPrices[[#This Row],[Base Model]:[Base Model]])/ExitPrices[[#This Row],[Base Model]:[Base Model]]</f>
        <v>0</v>
      </c>
    </row>
    <row r="116" spans="1:13" x14ac:dyDescent="0.2">
      <c r="A116" t="s">
        <v>127</v>
      </c>
      <c r="B116" s="6">
        <v>0</v>
      </c>
      <c r="C116" s="6">
        <f>(ExitPrices[[#This Row],[Merit Order - Prorated]]-ExitPrices[[#This Row],[Base Model]:[Base Model]])/ExitPrices[[#This Row],[Base Model]:[Base Model]]</f>
        <v>7.7419354838709653E-2</v>
      </c>
      <c r="D116" s="6">
        <f>(ExitPrices[[#This Row],[Supply and Demand - 10% Increase]]-ExitPrices[[#This Row],[Base Model]:[Base Model]])/ExitPrices[[#This Row],[Base Model]:[Base Model]]</f>
        <v>-0.13548387096774189</v>
      </c>
      <c r="E116" s="6">
        <f>(ExitPrices[[#This Row],[Supply and Demand - 10% Decrease]]-ExitPrices[[#This Row],[Base Model]:[Base Model]])/ExitPrices[[#This Row],[Base Model]:[Base Model]]</f>
        <v>-6.4516129032258007E-2</v>
      </c>
      <c r="F116" s="6">
        <f>(ExitPrices[[#This Row],[Revenues - 10% Increase]]-ExitPrices[[#This Row],[Base Model]:[Base Model]])/ExitPrices[[#This Row],[Base Model]:[Base Model]]</f>
        <v>9.6774193548387177E-2</v>
      </c>
      <c r="G116" s="6">
        <f>(ExitPrices[[#This Row],[Revenues - 10% Decrease]]-ExitPrices[[#This Row],[Base Model]:[Base Model]])/ExitPrices[[#This Row],[Base Model]:[Base Model]]</f>
        <v>-0.10322580645161294</v>
      </c>
      <c r="H116" s="6">
        <f>(ExitPrices[[#This Row],[Capacity Values - 10% Increase]]-ExitPrices[[#This Row],[Base Model]:[Base Model]])/ExitPrices[[#This Row],[Base Model]:[Base Model]]</f>
        <v>-9.0322580645161299E-2</v>
      </c>
      <c r="I116" s="6">
        <f>(ExitPrices[[#This Row],[Capacity Values - 10% Decrease]]-ExitPrices[[#This Row],[Base Model]:[Base Model]])/ExitPrices[[#This Row],[Base Model]:[Base Model]]</f>
        <v>0.10322580645161294</v>
      </c>
      <c r="J116" s="6">
        <f>(ExitPrices[[#This Row],[Merit Order - Prorated / Supply and Demand - 10% Increase]]-ExitPrices[[#This Row],[Base Model]:[Base Model]])/ExitPrices[[#This Row],[Base Model]:[Base Model]]</f>
        <v>7.7419354838709653E-2</v>
      </c>
      <c r="K116" s="6">
        <f>(ExitPrices[[#This Row],[Merit Order - Prorated / Supply and Demand - 10% Decrease]]-ExitPrices[[#This Row],[Base Model]:[Base Model]])/ExitPrices[[#This Row],[Base Model]:[Base Model]]</f>
        <v>7.7419354838709653E-2</v>
      </c>
      <c r="L116" s="6">
        <f>(ExitPrices[[#This Row],[Supply and Demand / Revenue / Capacity Values - 10% Increase]]-ExitPrices[[#This Row],[Base Model]:[Base Model]])/ExitPrices[[#This Row],[Base Model]:[Base Model]]</f>
        <v>-0.13548387096774189</v>
      </c>
      <c r="M116" s="6">
        <f>(ExitPrices[[#This Row],[Supply and Demand / Revenue / Capacity Values - 10% Decrease]]-ExitPrices[[#This Row],[Base Model]:[Base Model]])/ExitPrices[[#This Row],[Base Model]:[Base Model]]</f>
        <v>-6.4516129032258007E-2</v>
      </c>
    </row>
    <row r="117" spans="1:13" x14ac:dyDescent="0.2">
      <c r="A117" t="s">
        <v>128</v>
      </c>
      <c r="B117" s="6">
        <v>0</v>
      </c>
      <c r="C117" s="6">
        <f>(ExitPrices[[#This Row],[Merit Order - Prorated]]-ExitPrices[[#This Row],[Base Model]:[Base Model]])/ExitPrices[[#This Row],[Base Model]:[Base Model]]</f>
        <v>0.10256410256410253</v>
      </c>
      <c r="D117" s="6">
        <f>(ExitPrices[[#This Row],[Supply and Demand - 10% Increase]]-ExitPrices[[#This Row],[Base Model]:[Base Model]])/ExitPrices[[#This Row],[Base Model]:[Base Model]]</f>
        <v>0.13675213675213665</v>
      </c>
      <c r="E117" s="6">
        <f>(ExitPrices[[#This Row],[Supply and Demand - 10% Decrease]]-ExitPrices[[#This Row],[Base Model]:[Base Model]])/ExitPrices[[#This Row],[Base Model]:[Base Model]]</f>
        <v>-8.5470085470085541E-2</v>
      </c>
      <c r="F117" s="6">
        <f>(ExitPrices[[#This Row],[Revenues - 10% Increase]]-ExitPrices[[#This Row],[Base Model]:[Base Model]])/ExitPrices[[#This Row],[Base Model]:[Base Model]]</f>
        <v>0.11965811965811968</v>
      </c>
      <c r="G117" s="6">
        <f>(ExitPrices[[#This Row],[Revenues - 10% Decrease]]-ExitPrices[[#This Row],[Base Model]:[Base Model]])/ExitPrices[[#This Row],[Base Model]:[Base Model]]</f>
        <v>-0.13675213675213682</v>
      </c>
      <c r="H117" s="6">
        <f>(ExitPrices[[#This Row],[Capacity Values - 10% Increase]]-ExitPrices[[#This Row],[Base Model]:[Base Model]])/ExitPrices[[#This Row],[Base Model]:[Base Model]]</f>
        <v>-0.12820512820512817</v>
      </c>
      <c r="I117" s="6">
        <f>(ExitPrices[[#This Row],[Capacity Values - 10% Decrease]]-ExitPrices[[#This Row],[Base Model]:[Base Model]])/ExitPrices[[#This Row],[Base Model]:[Base Model]]</f>
        <v>0.13675213675213665</v>
      </c>
      <c r="J117" s="6">
        <f>(ExitPrices[[#This Row],[Merit Order - Prorated / Supply and Demand - 10% Increase]]-ExitPrices[[#This Row],[Base Model]:[Base Model]])/ExitPrices[[#This Row],[Base Model]:[Base Model]]</f>
        <v>0.10256410256410253</v>
      </c>
      <c r="K117" s="6">
        <f>(ExitPrices[[#This Row],[Merit Order - Prorated / Supply and Demand - 10% Decrease]]-ExitPrices[[#This Row],[Base Model]:[Base Model]])/ExitPrices[[#This Row],[Base Model]:[Base Model]]</f>
        <v>0.10256410256410253</v>
      </c>
      <c r="L117" s="6">
        <f>(ExitPrices[[#This Row],[Supply and Demand / Revenue / Capacity Values - 10% Increase]]-ExitPrices[[#This Row],[Base Model]:[Base Model]])/ExitPrices[[#This Row],[Base Model]:[Base Model]]</f>
        <v>0.13675213675213665</v>
      </c>
      <c r="M117" s="6">
        <f>(ExitPrices[[#This Row],[Supply and Demand / Revenue / Capacity Values - 10% Decrease]]-ExitPrices[[#This Row],[Base Model]:[Base Model]])/ExitPrices[[#This Row],[Base Model]:[Base Model]]</f>
        <v>-8.5470085470085541E-2</v>
      </c>
    </row>
    <row r="118" spans="1:13" x14ac:dyDescent="0.2">
      <c r="A118" t="s">
        <v>129</v>
      </c>
      <c r="B118" s="6">
        <v>0</v>
      </c>
      <c r="C118" s="6">
        <f>(ExitPrices[[#This Row],[Merit Order - Prorated]]-ExitPrices[[#This Row],[Base Model]:[Base Model]])/ExitPrices[[#This Row],[Base Model]:[Base Model]]</f>
        <v>22.333333333333336</v>
      </c>
      <c r="D118" s="6">
        <f>(ExitPrices[[#This Row],[Supply and Demand - 10% Increase]]-ExitPrices[[#This Row],[Base Model]:[Base Model]])/ExitPrices[[#This Row],[Base Model]:[Base Model]]</f>
        <v>9.0000000000000018</v>
      </c>
      <c r="E118" s="6">
        <f>(ExitPrices[[#This Row],[Supply and Demand - 10% Decrease]]-ExitPrices[[#This Row],[Base Model]:[Base Model]])/ExitPrices[[#This Row],[Base Model]:[Base Model]]</f>
        <v>-0.66666666666666663</v>
      </c>
      <c r="F118" s="6">
        <f>(ExitPrices[[#This Row],[Revenues - 10% Increase]]-ExitPrices[[#This Row],[Base Model]:[Base Model]])/ExitPrices[[#This Row],[Base Model]:[Base Model]]</f>
        <v>4.666666666666667</v>
      </c>
      <c r="G118" s="6">
        <f>(ExitPrices[[#This Row],[Revenues - 10% Decrease]]-ExitPrices[[#This Row],[Base Model]:[Base Model]])/ExitPrices[[#This Row],[Base Model]:[Base Model]]</f>
        <v>-0.66666666666666663</v>
      </c>
      <c r="H118" s="6">
        <f>(ExitPrices[[#This Row],[Capacity Values - 10% Increase]]-ExitPrices[[#This Row],[Base Model]:[Base Model]])/ExitPrices[[#This Row],[Base Model]:[Base Model]]</f>
        <v>-0.66666666666666663</v>
      </c>
      <c r="I118" s="6">
        <f>(ExitPrices[[#This Row],[Capacity Values - 10% Decrease]]-ExitPrices[[#This Row],[Base Model]:[Base Model]])/ExitPrices[[#This Row],[Base Model]:[Base Model]]</f>
        <v>5.3333333333333339</v>
      </c>
      <c r="J118" s="6">
        <f>(ExitPrices[[#This Row],[Merit Order - Prorated / Supply and Demand - 10% Increase]]-ExitPrices[[#This Row],[Base Model]:[Base Model]])/ExitPrices[[#This Row],[Base Model]:[Base Model]]</f>
        <v>22.333333333333336</v>
      </c>
      <c r="K118" s="6">
        <f>(ExitPrices[[#This Row],[Merit Order - Prorated / Supply and Demand - 10% Decrease]]-ExitPrices[[#This Row],[Base Model]:[Base Model]])/ExitPrices[[#This Row],[Base Model]:[Base Model]]</f>
        <v>22.333333333333336</v>
      </c>
      <c r="L118" s="6">
        <f>(ExitPrices[[#This Row],[Supply and Demand / Revenue / Capacity Values - 10% Increase]]-ExitPrices[[#This Row],[Base Model]:[Base Model]])/ExitPrices[[#This Row],[Base Model]:[Base Model]]</f>
        <v>9.0000000000000018</v>
      </c>
      <c r="M118" s="6">
        <f>(ExitPrices[[#This Row],[Supply and Demand / Revenue / Capacity Values - 10% Decrease]]-ExitPrices[[#This Row],[Base Model]:[Base Model]])/ExitPrices[[#This Row],[Base Model]:[Base Model]]</f>
        <v>-0.66666666666666663</v>
      </c>
    </row>
    <row r="119" spans="1:13" x14ac:dyDescent="0.2">
      <c r="A119" t="s">
        <v>130</v>
      </c>
      <c r="B119" s="6">
        <v>0</v>
      </c>
      <c r="C119" s="6">
        <f>(ExitPrices[[#This Row],[Merit Order - Prorated]]-ExitPrices[[#This Row],[Base Model]:[Base Model]])/ExitPrices[[#This Row],[Base Model]:[Base Model]]</f>
        <v>-6.9672131147540978E-2</v>
      </c>
      <c r="D119" s="6">
        <f>(ExitPrices[[#This Row],[Supply and Demand - 10% Increase]]-ExitPrices[[#This Row],[Base Model]:[Base Model]])/ExitPrices[[#This Row],[Base Model]:[Base Model]]</f>
        <v>-0.36885245901639346</v>
      </c>
      <c r="E119" s="6">
        <f>(ExitPrices[[#This Row],[Supply and Demand - 10% Decrease]]-ExitPrices[[#This Row],[Base Model]:[Base Model]])/ExitPrices[[#This Row],[Base Model]:[Base Model]]</f>
        <v>-4.0983606557377081E-2</v>
      </c>
      <c r="F119" s="6">
        <f>(ExitPrices[[#This Row],[Revenues - 10% Increase]]-ExitPrices[[#This Row],[Base Model]:[Base Model]])/ExitPrices[[#This Row],[Base Model]:[Base Model]]</f>
        <v>5.7377049180327801E-2</v>
      </c>
      <c r="G119" s="6">
        <f>(ExitPrices[[#This Row],[Revenues - 10% Decrease]]-ExitPrices[[#This Row],[Base Model]:[Base Model]])/ExitPrices[[#This Row],[Base Model]:[Base Model]]</f>
        <v>-6.557377049180331E-2</v>
      </c>
      <c r="H119" s="6">
        <f>(ExitPrices[[#This Row],[Capacity Values - 10% Increase]]-ExitPrices[[#This Row],[Base Model]:[Base Model]])/ExitPrices[[#This Row],[Base Model]:[Base Model]]</f>
        <v>-6.1475409836065621E-2</v>
      </c>
      <c r="I119" s="6">
        <f>(ExitPrices[[#This Row],[Capacity Values - 10% Decrease]]-ExitPrices[[#This Row],[Base Model]:[Base Model]])/ExitPrices[[#This Row],[Base Model]:[Base Model]]</f>
        <v>6.5573770491803157E-2</v>
      </c>
      <c r="J119" s="6">
        <f>(ExitPrices[[#This Row],[Merit Order - Prorated / Supply and Demand - 10% Increase]]-ExitPrices[[#This Row],[Base Model]:[Base Model]])/ExitPrices[[#This Row],[Base Model]:[Base Model]]</f>
        <v>-6.9672131147540978E-2</v>
      </c>
      <c r="K119" s="6">
        <f>(ExitPrices[[#This Row],[Merit Order - Prorated / Supply and Demand - 10% Decrease]]-ExitPrices[[#This Row],[Base Model]:[Base Model]])/ExitPrices[[#This Row],[Base Model]:[Base Model]]</f>
        <v>-6.9672131147540978E-2</v>
      </c>
      <c r="L119" s="6">
        <f>(ExitPrices[[#This Row],[Supply and Demand / Revenue / Capacity Values - 10% Increase]]-ExitPrices[[#This Row],[Base Model]:[Base Model]])/ExitPrices[[#This Row],[Base Model]:[Base Model]]</f>
        <v>-0.36885245901639346</v>
      </c>
      <c r="M119" s="6">
        <f>(ExitPrices[[#This Row],[Supply and Demand / Revenue / Capacity Values - 10% Decrease]]-ExitPrices[[#This Row],[Base Model]:[Base Model]])/ExitPrices[[#This Row],[Base Model]:[Base Model]]</f>
        <v>-4.0983606557377081E-2</v>
      </c>
    </row>
    <row r="120" spans="1:13" x14ac:dyDescent="0.2">
      <c r="A120" t="s">
        <v>131</v>
      </c>
      <c r="B120" s="6">
        <v>0</v>
      </c>
      <c r="C120" s="6">
        <f>(ExitPrices[[#This Row],[Merit Order - Prorated]]-ExitPrices[[#This Row],[Base Model]:[Base Model]])/ExitPrices[[#This Row],[Base Model]:[Base Model]]</f>
        <v>0.6875</v>
      </c>
      <c r="D120" s="6">
        <f>(ExitPrices[[#This Row],[Supply and Demand - 10% Increase]]-ExitPrices[[#This Row],[Base Model]:[Base Model]])/ExitPrices[[#This Row],[Base Model]:[Base Model]]</f>
        <v>1</v>
      </c>
      <c r="E120" s="6">
        <f>(ExitPrices[[#This Row],[Supply and Demand - 10% Decrease]]-ExitPrices[[#This Row],[Base Model]:[Base Model]])/ExitPrices[[#This Row],[Base Model]:[Base Model]]</f>
        <v>-0.9375</v>
      </c>
      <c r="F120" s="6">
        <f>(ExitPrices[[#This Row],[Revenues - 10% Increase]]-ExitPrices[[#This Row],[Base Model]:[Base Model]])/ExitPrices[[#This Row],[Base Model]:[Base Model]]</f>
        <v>0.875</v>
      </c>
      <c r="G120" s="6">
        <f>(ExitPrices[[#This Row],[Revenues - 10% Decrease]]-ExitPrices[[#This Row],[Base Model]:[Base Model]])/ExitPrices[[#This Row],[Base Model]:[Base Model]]</f>
        <v>-0.9375</v>
      </c>
      <c r="H120" s="6">
        <f>(ExitPrices[[#This Row],[Capacity Values - 10% Increase]]-ExitPrices[[#This Row],[Base Model]:[Base Model]])/ExitPrices[[#This Row],[Base Model]:[Base Model]]</f>
        <v>-0.9375</v>
      </c>
      <c r="I120" s="6">
        <f>(ExitPrices[[#This Row],[Capacity Values - 10% Decrease]]-ExitPrices[[#This Row],[Base Model]:[Base Model]])/ExitPrices[[#This Row],[Base Model]:[Base Model]]</f>
        <v>0.93749999999999989</v>
      </c>
      <c r="J120" s="6">
        <f>(ExitPrices[[#This Row],[Merit Order - Prorated / Supply and Demand - 10% Increase]]-ExitPrices[[#This Row],[Base Model]:[Base Model]])/ExitPrices[[#This Row],[Base Model]:[Base Model]]</f>
        <v>0.6875</v>
      </c>
      <c r="K120" s="6">
        <f>(ExitPrices[[#This Row],[Merit Order - Prorated / Supply and Demand - 10% Decrease]]-ExitPrices[[#This Row],[Base Model]:[Base Model]])/ExitPrices[[#This Row],[Base Model]:[Base Model]]</f>
        <v>0.6875</v>
      </c>
      <c r="L120" s="6">
        <f>(ExitPrices[[#This Row],[Supply and Demand / Revenue / Capacity Values - 10% Increase]]-ExitPrices[[#This Row],[Base Model]:[Base Model]])/ExitPrices[[#This Row],[Base Model]:[Base Model]]</f>
        <v>1</v>
      </c>
      <c r="M120" s="6">
        <f>(ExitPrices[[#This Row],[Supply and Demand / Revenue / Capacity Values - 10% Decrease]]-ExitPrices[[#This Row],[Base Model]:[Base Model]])/ExitPrices[[#This Row],[Base Model]:[Base Model]]</f>
        <v>-0.9375</v>
      </c>
    </row>
    <row r="121" spans="1:13" x14ac:dyDescent="0.2">
      <c r="A121" t="s">
        <v>132</v>
      </c>
      <c r="B121" s="6">
        <v>0</v>
      </c>
      <c r="C121" s="6">
        <f>(ExitPrices[[#This Row],[Merit Order - Prorated]]-ExitPrices[[#This Row],[Base Model]:[Base Model]])/ExitPrices[[#This Row],[Base Model]:[Base Model]]</f>
        <v>0</v>
      </c>
      <c r="D121" s="6">
        <f>(ExitPrices[[#This Row],[Supply and Demand - 10% Increase]]-ExitPrices[[#This Row],[Base Model]:[Base Model]])/ExitPrices[[#This Row],[Base Model]:[Base Model]]</f>
        <v>0</v>
      </c>
      <c r="E121" s="6">
        <f>(ExitPrices[[#This Row],[Supply and Demand - 10% Decrease]]-ExitPrices[[#This Row],[Base Model]:[Base Model]])/ExitPrices[[#This Row],[Base Model]:[Base Model]]</f>
        <v>0</v>
      </c>
      <c r="F121" s="6">
        <f>(ExitPrices[[#This Row],[Revenues - 10% Increase]]-ExitPrices[[#This Row],[Base Model]:[Base Model]])/ExitPrices[[#This Row],[Base Model]:[Base Model]]</f>
        <v>0</v>
      </c>
      <c r="G121" s="6">
        <f>(ExitPrices[[#This Row],[Revenues - 10% Decrease]]-ExitPrices[[#This Row],[Base Model]:[Base Model]])/ExitPrices[[#This Row],[Base Model]:[Base Model]]</f>
        <v>0</v>
      </c>
      <c r="H121" s="6">
        <f>(ExitPrices[[#This Row],[Capacity Values - 10% Increase]]-ExitPrices[[#This Row],[Base Model]:[Base Model]])/ExitPrices[[#This Row],[Base Model]:[Base Model]]</f>
        <v>0</v>
      </c>
      <c r="I121" s="6">
        <f>(ExitPrices[[#This Row],[Capacity Values - 10% Decrease]]-ExitPrices[[#This Row],[Base Model]:[Base Model]])/ExitPrices[[#This Row],[Base Model]:[Base Model]]</f>
        <v>0</v>
      </c>
      <c r="J121" s="6">
        <f>(ExitPrices[[#This Row],[Merit Order - Prorated / Supply and Demand - 10% Increase]]-ExitPrices[[#This Row],[Base Model]:[Base Model]])/ExitPrices[[#This Row],[Base Model]:[Base Model]]</f>
        <v>0</v>
      </c>
      <c r="K121" s="6">
        <f>(ExitPrices[[#This Row],[Merit Order - Prorated / Supply and Demand - 10% Decrease]]-ExitPrices[[#This Row],[Base Model]:[Base Model]])/ExitPrices[[#This Row],[Base Model]:[Base Model]]</f>
        <v>0</v>
      </c>
      <c r="L121" s="6">
        <f>(ExitPrices[[#This Row],[Supply and Demand / Revenue / Capacity Values - 10% Increase]]-ExitPrices[[#This Row],[Base Model]:[Base Model]])/ExitPrices[[#This Row],[Base Model]:[Base Model]]</f>
        <v>0</v>
      </c>
      <c r="M121" s="6">
        <f>(ExitPrices[[#This Row],[Supply and Demand / Revenue / Capacity Values - 10% Decrease]]-ExitPrices[[#This Row],[Base Model]:[Base Model]])/ExitPrices[[#This Row],[Base Model]:[Base Model]]</f>
        <v>0</v>
      </c>
    </row>
    <row r="122" spans="1:13" x14ac:dyDescent="0.2">
      <c r="A122" t="s">
        <v>133</v>
      </c>
      <c r="B122" s="6">
        <v>0</v>
      </c>
      <c r="C122" s="6">
        <f>(ExitPrices[[#This Row],[Merit Order - Prorated]]-ExitPrices[[#This Row],[Base Model]:[Base Model]])/ExitPrices[[#This Row],[Base Model]:[Base Model]]</f>
        <v>6.7796610169491511E-2</v>
      </c>
      <c r="D122" s="6">
        <f>(ExitPrices[[#This Row],[Supply and Demand - 10% Increase]]-ExitPrices[[#This Row],[Base Model]:[Base Model]])/ExitPrices[[#This Row],[Base Model]:[Base Model]]</f>
        <v>-0.34463276836158196</v>
      </c>
      <c r="E122" s="6">
        <f>(ExitPrices[[#This Row],[Supply and Demand - 10% Decrease]]-ExitPrices[[#This Row],[Base Model]:[Base Model]])/ExitPrices[[#This Row],[Base Model]:[Base Model]]</f>
        <v>-5.6497175141242986E-2</v>
      </c>
      <c r="F122" s="6">
        <f>(ExitPrices[[#This Row],[Revenues - 10% Increase]]-ExitPrices[[#This Row],[Base Model]:[Base Model]])/ExitPrices[[#This Row],[Base Model]:[Base Model]]</f>
        <v>8.4745762711864278E-2</v>
      </c>
      <c r="G122" s="6">
        <f>(ExitPrices[[#This Row],[Revenues - 10% Decrease]]-ExitPrices[[#This Row],[Base Model]:[Base Model]])/ExitPrices[[#This Row],[Base Model]:[Base Model]]</f>
        <v>-9.0395480225988742E-2</v>
      </c>
      <c r="H122" s="6">
        <f>(ExitPrices[[#This Row],[Capacity Values - 10% Increase]]-ExitPrices[[#This Row],[Base Model]:[Base Model]])/ExitPrices[[#This Row],[Base Model]:[Base Model]]</f>
        <v>-8.4745762711864486E-2</v>
      </c>
      <c r="I122" s="6">
        <f>(ExitPrices[[#This Row],[Capacity Values - 10% Decrease]]-ExitPrices[[#This Row],[Base Model]:[Base Model]])/ExitPrices[[#This Row],[Base Model]:[Base Model]]</f>
        <v>9.0395480225988742E-2</v>
      </c>
      <c r="J122" s="6">
        <f>(ExitPrices[[#This Row],[Merit Order - Prorated / Supply and Demand - 10% Increase]]-ExitPrices[[#This Row],[Base Model]:[Base Model]])/ExitPrices[[#This Row],[Base Model]:[Base Model]]</f>
        <v>6.7796610169491511E-2</v>
      </c>
      <c r="K122" s="6">
        <f>(ExitPrices[[#This Row],[Merit Order - Prorated / Supply and Demand - 10% Decrease]]-ExitPrices[[#This Row],[Base Model]:[Base Model]])/ExitPrices[[#This Row],[Base Model]:[Base Model]]</f>
        <v>6.7796610169491511E-2</v>
      </c>
      <c r="L122" s="6">
        <f>(ExitPrices[[#This Row],[Supply and Demand / Revenue / Capacity Values - 10% Increase]]-ExitPrices[[#This Row],[Base Model]:[Base Model]])/ExitPrices[[#This Row],[Base Model]:[Base Model]]</f>
        <v>-0.34463276836158196</v>
      </c>
      <c r="M122" s="6">
        <f>(ExitPrices[[#This Row],[Supply and Demand / Revenue / Capacity Values - 10% Decrease]]-ExitPrices[[#This Row],[Base Model]:[Base Model]])/ExitPrices[[#This Row],[Base Model]:[Base Model]]</f>
        <v>-5.6497175141242986E-2</v>
      </c>
    </row>
    <row r="123" spans="1:13" x14ac:dyDescent="0.2">
      <c r="A123" t="s">
        <v>134</v>
      </c>
      <c r="B123" s="6">
        <v>0</v>
      </c>
      <c r="C123" s="6">
        <f>(ExitPrices[[#This Row],[Merit Order - Prorated]]-ExitPrices[[#This Row],[Base Model]:[Base Model]])/ExitPrices[[#This Row],[Base Model]:[Base Model]]</f>
        <v>9.5999999999999974E-2</v>
      </c>
      <c r="D123" s="6">
        <f>(ExitPrices[[#This Row],[Supply and Demand - 10% Increase]]-ExitPrices[[#This Row],[Base Model]:[Base Model]])/ExitPrices[[#This Row],[Base Model]:[Base Model]]</f>
        <v>0.13600000000000001</v>
      </c>
      <c r="E123" s="6">
        <f>(ExitPrices[[#This Row],[Supply and Demand - 10% Decrease]]-ExitPrices[[#This Row],[Base Model]:[Base Model]])/ExitPrices[[#This Row],[Base Model]:[Base Model]]</f>
        <v>-0.17600000000000005</v>
      </c>
      <c r="F123" s="6">
        <f>(ExitPrices[[#This Row],[Revenues - 10% Increase]]-ExitPrices[[#This Row],[Base Model]:[Base Model]])/ExitPrices[[#This Row],[Base Model]:[Base Model]]</f>
        <v>0.11199999999999988</v>
      </c>
      <c r="G123" s="6">
        <f>(ExitPrices[[#This Row],[Revenues - 10% Decrease]]-ExitPrices[[#This Row],[Base Model]:[Base Model]])/ExitPrices[[#This Row],[Base Model]:[Base Model]]</f>
        <v>-0.12800000000000006</v>
      </c>
      <c r="H123" s="6">
        <f>(ExitPrices[[#This Row],[Capacity Values - 10% Increase]]-ExitPrices[[#This Row],[Base Model]:[Base Model]])/ExitPrices[[#This Row],[Base Model]:[Base Model]]</f>
        <v>-0.12000000000000011</v>
      </c>
      <c r="I123" s="6">
        <f>(ExitPrices[[#This Row],[Capacity Values - 10% Decrease]]-ExitPrices[[#This Row],[Base Model]:[Base Model]])/ExitPrices[[#This Row],[Base Model]:[Base Model]]</f>
        <v>0.12799999999999992</v>
      </c>
      <c r="J123" s="6">
        <f>(ExitPrices[[#This Row],[Merit Order - Prorated / Supply and Demand - 10% Increase]]-ExitPrices[[#This Row],[Base Model]:[Base Model]])/ExitPrices[[#This Row],[Base Model]:[Base Model]]</f>
        <v>9.5999999999999974E-2</v>
      </c>
      <c r="K123" s="6">
        <f>(ExitPrices[[#This Row],[Merit Order - Prorated / Supply and Demand - 10% Decrease]]-ExitPrices[[#This Row],[Base Model]:[Base Model]])/ExitPrices[[#This Row],[Base Model]:[Base Model]]</f>
        <v>9.5999999999999974E-2</v>
      </c>
      <c r="L123" s="6">
        <f>(ExitPrices[[#This Row],[Supply and Demand / Revenue / Capacity Values - 10% Increase]]-ExitPrices[[#This Row],[Base Model]:[Base Model]])/ExitPrices[[#This Row],[Base Model]:[Base Model]]</f>
        <v>0.13600000000000001</v>
      </c>
      <c r="M123" s="6">
        <f>(ExitPrices[[#This Row],[Supply and Demand / Revenue / Capacity Values - 10% Decrease]]-ExitPrices[[#This Row],[Base Model]:[Base Model]])/ExitPrices[[#This Row],[Base Model]:[Base Model]]</f>
        <v>-0.17600000000000005</v>
      </c>
    </row>
    <row r="124" spans="1:13" x14ac:dyDescent="0.2">
      <c r="A124" t="s">
        <v>135</v>
      </c>
      <c r="B124" s="6">
        <v>0</v>
      </c>
      <c r="C124" s="6">
        <f>(ExitPrices[[#This Row],[Merit Order - Prorated]]-ExitPrices[[#This Row],[Base Model]:[Base Model]])/ExitPrices[[#This Row],[Base Model]:[Base Model]]</f>
        <v>9.3749999999999972E-2</v>
      </c>
      <c r="D124" s="6">
        <f>(ExitPrices[[#This Row],[Supply and Demand - 10% Increase]]-ExitPrices[[#This Row],[Base Model]:[Base Model]])/ExitPrices[[#This Row],[Base Model]:[Base Model]]</f>
        <v>3.9062499999999896E-2</v>
      </c>
      <c r="E124" s="6">
        <f>(ExitPrices[[#This Row],[Supply and Demand - 10% Decrease]]-ExitPrices[[#This Row],[Base Model]:[Base Model]])/ExitPrices[[#This Row],[Base Model]:[Base Model]]</f>
        <v>-7.8125000000000069E-2</v>
      </c>
      <c r="F124" s="6">
        <f>(ExitPrices[[#This Row],[Revenues - 10% Increase]]-ExitPrices[[#This Row],[Base Model]:[Base Model]])/ExitPrices[[#This Row],[Base Model]:[Base Model]]</f>
        <v>0.10937500000000001</v>
      </c>
      <c r="G124" s="6">
        <f>(ExitPrices[[#This Row],[Revenues - 10% Decrease]]-ExitPrices[[#This Row],[Base Model]:[Base Model]])/ExitPrices[[#This Row],[Base Model]:[Base Model]]</f>
        <v>-0.12500000000000006</v>
      </c>
      <c r="H124" s="6">
        <f>(ExitPrices[[#This Row],[Capacity Values - 10% Increase]]-ExitPrices[[#This Row],[Base Model]:[Base Model]])/ExitPrices[[#This Row],[Base Model]:[Base Model]]</f>
        <v>-0.1171875000000001</v>
      </c>
      <c r="I124" s="6">
        <f>(ExitPrices[[#This Row],[Capacity Values - 10% Decrease]]-ExitPrices[[#This Row],[Base Model]:[Base Model]])/ExitPrices[[#This Row],[Base Model]:[Base Model]]</f>
        <v>0.12499999999999992</v>
      </c>
      <c r="J124" s="6">
        <f>(ExitPrices[[#This Row],[Merit Order - Prorated / Supply and Demand - 10% Increase]]-ExitPrices[[#This Row],[Base Model]:[Base Model]])/ExitPrices[[#This Row],[Base Model]:[Base Model]]</f>
        <v>9.3749999999999972E-2</v>
      </c>
      <c r="K124" s="6">
        <f>(ExitPrices[[#This Row],[Merit Order - Prorated / Supply and Demand - 10% Decrease]]-ExitPrices[[#This Row],[Base Model]:[Base Model]])/ExitPrices[[#This Row],[Base Model]:[Base Model]]</f>
        <v>9.3749999999999972E-2</v>
      </c>
      <c r="L124" s="6">
        <f>(ExitPrices[[#This Row],[Supply and Demand / Revenue / Capacity Values - 10% Increase]]-ExitPrices[[#This Row],[Base Model]:[Base Model]])/ExitPrices[[#This Row],[Base Model]:[Base Model]]</f>
        <v>3.9062499999999896E-2</v>
      </c>
      <c r="M124" s="6">
        <f>(ExitPrices[[#This Row],[Supply and Demand / Revenue / Capacity Values - 10% Decrease]]-ExitPrices[[#This Row],[Base Model]:[Base Model]])/ExitPrices[[#This Row],[Base Model]:[Base Model]]</f>
        <v>-7.8125000000000069E-2</v>
      </c>
    </row>
    <row r="125" spans="1:13" x14ac:dyDescent="0.2">
      <c r="A125" t="s">
        <v>136</v>
      </c>
      <c r="B125" s="6">
        <v>0</v>
      </c>
      <c r="C125" s="6">
        <f>(ExitPrices[[#This Row],[Merit Order - Prorated]]-ExitPrices[[#This Row],[Base Model]:[Base Model]])/ExitPrices[[#This Row],[Base Model]:[Base Model]]</f>
        <v>-0.27692307692307688</v>
      </c>
      <c r="D125" s="6">
        <f>(ExitPrices[[#This Row],[Supply and Demand - 10% Increase]]-ExitPrices[[#This Row],[Base Model]:[Base Model]])/ExitPrices[[#This Row],[Base Model]:[Base Model]]</f>
        <v>6.5384615384615388E-2</v>
      </c>
      <c r="E125" s="6">
        <f>(ExitPrices[[#This Row],[Supply and Demand - 10% Decrease]]-ExitPrices[[#This Row],[Base Model]:[Base Model]])/ExitPrices[[#This Row],[Base Model]:[Base Model]]</f>
        <v>-3.8461538461538367E-2</v>
      </c>
      <c r="F125" s="6">
        <f>(ExitPrices[[#This Row],[Revenues - 10% Increase]]-ExitPrices[[#This Row],[Base Model]:[Base Model]])/ExitPrices[[#This Row],[Base Model]:[Base Model]]</f>
        <v>5.7692307692307744E-2</v>
      </c>
      <c r="G125" s="6">
        <f>(ExitPrices[[#This Row],[Revenues - 10% Decrease]]-ExitPrices[[#This Row],[Base Model]:[Base Model]])/ExitPrices[[#This Row],[Base Model]:[Base Model]]</f>
        <v>-6.1538461538461438E-2</v>
      </c>
      <c r="H125" s="6">
        <f>(ExitPrices[[#This Row],[Capacity Values - 10% Increase]]-ExitPrices[[#This Row],[Base Model]:[Base Model]])/ExitPrices[[#This Row],[Base Model]:[Base Model]]</f>
        <v>-5.3846153846153787E-2</v>
      </c>
      <c r="I125" s="6">
        <f>(ExitPrices[[#This Row],[Capacity Values - 10% Decrease]]-ExitPrices[[#This Row],[Base Model]:[Base Model]])/ExitPrices[[#This Row],[Base Model]:[Base Model]]</f>
        <v>6.153846153846157E-2</v>
      </c>
      <c r="J125" s="6">
        <f>(ExitPrices[[#This Row],[Merit Order - Prorated / Supply and Demand - 10% Increase]]-ExitPrices[[#This Row],[Base Model]:[Base Model]])/ExitPrices[[#This Row],[Base Model]:[Base Model]]</f>
        <v>-0.27692307692307688</v>
      </c>
      <c r="K125" s="6">
        <f>(ExitPrices[[#This Row],[Merit Order - Prorated / Supply and Demand - 10% Decrease]]-ExitPrices[[#This Row],[Base Model]:[Base Model]])/ExitPrices[[#This Row],[Base Model]:[Base Model]]</f>
        <v>-0.27692307692307688</v>
      </c>
      <c r="L125" s="6">
        <f>(ExitPrices[[#This Row],[Supply and Demand / Revenue / Capacity Values - 10% Increase]]-ExitPrices[[#This Row],[Base Model]:[Base Model]])/ExitPrices[[#This Row],[Base Model]:[Base Model]]</f>
        <v>6.5384615384615388E-2</v>
      </c>
      <c r="M125" s="6">
        <f>(ExitPrices[[#This Row],[Supply and Demand / Revenue / Capacity Values - 10% Decrease]]-ExitPrices[[#This Row],[Base Model]:[Base Model]])/ExitPrices[[#This Row],[Base Model]:[Base Model]]</f>
        <v>-3.8461538461538367E-2</v>
      </c>
    </row>
    <row r="126" spans="1:13" x14ac:dyDescent="0.2">
      <c r="A126" t="s">
        <v>137</v>
      </c>
      <c r="B126" s="6">
        <v>0</v>
      </c>
      <c r="C126" s="6">
        <f>(ExitPrices[[#This Row],[Merit Order - Prorated]]-ExitPrices[[#This Row],[Base Model]:[Base Model]])/ExitPrices[[#This Row],[Base Model]:[Base Model]]</f>
        <v>-0.2908366533864542</v>
      </c>
      <c r="D126" s="6">
        <f>(ExitPrices[[#This Row],[Supply and Demand - 10% Increase]]-ExitPrices[[#This Row],[Base Model]:[Base Model]])/ExitPrices[[#This Row],[Base Model]:[Base Model]]</f>
        <v>6.3745019920318752E-2</v>
      </c>
      <c r="E126" s="6">
        <f>(ExitPrices[[#This Row],[Supply and Demand - 10% Decrease]]-ExitPrices[[#This Row],[Base Model]:[Base Model]])/ExitPrices[[#This Row],[Base Model]:[Base Model]]</f>
        <v>-3.9840637450199237E-2</v>
      </c>
      <c r="F126" s="6">
        <f>(ExitPrices[[#This Row],[Revenues - 10% Increase]]-ExitPrices[[#This Row],[Base Model]:[Base Model]])/ExitPrices[[#This Row],[Base Model]:[Base Model]]</f>
        <v>5.5776892430278821E-2</v>
      </c>
      <c r="G126" s="6">
        <f>(ExitPrices[[#This Row],[Revenues - 10% Decrease]]-ExitPrices[[#This Row],[Base Model]:[Base Model]])/ExitPrices[[#This Row],[Base Model]:[Base Model]]</f>
        <v>-6.7729083665338655E-2</v>
      </c>
      <c r="H126" s="6">
        <f>(ExitPrices[[#This Row],[Capacity Values - 10% Increase]]-ExitPrices[[#This Row],[Base Model]:[Base Model]])/ExitPrices[[#This Row],[Base Model]:[Base Model]]</f>
        <v>-5.9760956175298856E-2</v>
      </c>
      <c r="I126" s="6">
        <f>(ExitPrices[[#This Row],[Capacity Values - 10% Decrease]]-ExitPrices[[#This Row],[Base Model]:[Base Model]])/ExitPrices[[#This Row],[Base Model]:[Base Model]]</f>
        <v>6.3745019920318752E-2</v>
      </c>
      <c r="J126" s="6">
        <f>(ExitPrices[[#This Row],[Merit Order - Prorated / Supply and Demand - 10% Increase]]-ExitPrices[[#This Row],[Base Model]:[Base Model]])/ExitPrices[[#This Row],[Base Model]:[Base Model]]</f>
        <v>-0.2908366533864542</v>
      </c>
      <c r="K126" s="6">
        <f>(ExitPrices[[#This Row],[Merit Order - Prorated / Supply and Demand - 10% Decrease]]-ExitPrices[[#This Row],[Base Model]:[Base Model]])/ExitPrices[[#This Row],[Base Model]:[Base Model]]</f>
        <v>-0.2908366533864542</v>
      </c>
      <c r="L126" s="6">
        <f>(ExitPrices[[#This Row],[Supply and Demand / Revenue / Capacity Values - 10% Increase]]-ExitPrices[[#This Row],[Base Model]:[Base Model]])/ExitPrices[[#This Row],[Base Model]:[Base Model]]</f>
        <v>6.3745019920318752E-2</v>
      </c>
      <c r="M126" s="6">
        <f>(ExitPrices[[#This Row],[Supply and Demand / Revenue / Capacity Values - 10% Decrease]]-ExitPrices[[#This Row],[Base Model]:[Base Model]])/ExitPrices[[#This Row],[Base Model]:[Base Model]]</f>
        <v>-3.9840637450199237E-2</v>
      </c>
    </row>
    <row r="127" spans="1:13" x14ac:dyDescent="0.2">
      <c r="A127" t="s">
        <v>138</v>
      </c>
      <c r="B127" s="6">
        <v>0</v>
      </c>
      <c r="C127" s="6">
        <f>(ExitPrices[[#This Row],[Merit Order - Prorated]]-ExitPrices[[#This Row],[Base Model]:[Base Model]])/ExitPrices[[#This Row],[Base Model]:[Base Model]]</f>
        <v>-3.7037037037037028E-2</v>
      </c>
      <c r="D127" s="6">
        <f>(ExitPrices[[#This Row],[Supply and Demand - 10% Increase]]-ExitPrices[[#This Row],[Base Model]:[Base Model]])/ExitPrices[[#This Row],[Base Model]:[Base Model]]</f>
        <v>-0.26234567901234562</v>
      </c>
      <c r="E127" s="6">
        <f>(ExitPrices[[#This Row],[Supply and Demand - 10% Decrease]]-ExitPrices[[#This Row],[Base Model]:[Base Model]])/ExitPrices[[#This Row],[Base Model]:[Base Model]]</f>
        <v>-3.0864197530864227E-2</v>
      </c>
      <c r="F127" s="6">
        <f>(ExitPrices[[#This Row],[Revenues - 10% Increase]]-ExitPrices[[#This Row],[Base Model]:[Base Model]])/ExitPrices[[#This Row],[Base Model]:[Base Model]]</f>
        <v>4.6296296296296342E-2</v>
      </c>
      <c r="G127" s="6">
        <f>(ExitPrices[[#This Row],[Revenues - 10% Decrease]]-ExitPrices[[#This Row],[Base Model]:[Base Model]])/ExitPrices[[#This Row],[Base Model]:[Base Model]]</f>
        <v>-4.9382716049382637E-2</v>
      </c>
      <c r="H127" s="6">
        <f>(ExitPrices[[#This Row],[Capacity Values - 10% Increase]]-ExitPrices[[#This Row],[Base Model]:[Base Model]])/ExitPrices[[#This Row],[Base Model]:[Base Model]]</f>
        <v>-4.6296296296296231E-2</v>
      </c>
      <c r="I127" s="6">
        <f>(ExitPrices[[#This Row],[Capacity Values - 10% Decrease]]-ExitPrices[[#This Row],[Base Model]:[Base Model]])/ExitPrices[[#This Row],[Base Model]:[Base Model]]</f>
        <v>4.9382716049382845E-2</v>
      </c>
      <c r="J127" s="6">
        <f>(ExitPrices[[#This Row],[Merit Order - Prorated / Supply and Demand - 10% Increase]]-ExitPrices[[#This Row],[Base Model]:[Base Model]])/ExitPrices[[#This Row],[Base Model]:[Base Model]]</f>
        <v>-3.7037037037037028E-2</v>
      </c>
      <c r="K127" s="6">
        <f>(ExitPrices[[#This Row],[Merit Order - Prorated / Supply and Demand - 10% Decrease]]-ExitPrices[[#This Row],[Base Model]:[Base Model]])/ExitPrices[[#This Row],[Base Model]:[Base Model]]</f>
        <v>-3.7037037037037028E-2</v>
      </c>
      <c r="L127" s="6">
        <f>(ExitPrices[[#This Row],[Supply and Demand / Revenue / Capacity Values - 10% Increase]]-ExitPrices[[#This Row],[Base Model]:[Base Model]])/ExitPrices[[#This Row],[Base Model]:[Base Model]]</f>
        <v>-0.26234567901234562</v>
      </c>
      <c r="M127" s="6">
        <f>(ExitPrices[[#This Row],[Supply and Demand / Revenue / Capacity Values - 10% Decrease]]-ExitPrices[[#This Row],[Base Model]:[Base Model]])/ExitPrices[[#This Row],[Base Model]:[Base Model]]</f>
        <v>-3.0864197530864227E-2</v>
      </c>
    </row>
    <row r="128" spans="1:13" x14ac:dyDescent="0.2">
      <c r="A128" t="s">
        <v>139</v>
      </c>
      <c r="B128" s="6">
        <v>0</v>
      </c>
      <c r="C128" s="6">
        <f>(ExitPrices[[#This Row],[Merit Order - Prorated]]-ExitPrices[[#This Row],[Base Model]:[Base Model]])/ExitPrices[[#This Row],[Base Model]:[Base Model]]</f>
        <v>4.4609665427509285E-2</v>
      </c>
      <c r="D128" s="6">
        <f>(ExitPrices[[#This Row],[Supply and Demand - 10% Increase]]-ExitPrices[[#This Row],[Base Model]:[Base Model]])/ExitPrices[[#This Row],[Base Model]:[Base Model]]</f>
        <v>6.3197026022304842E-2</v>
      </c>
      <c r="E128" s="6">
        <f>(ExitPrices[[#This Row],[Supply and Demand - 10% Decrease]]-ExitPrices[[#This Row],[Base Model]:[Base Model]])/ExitPrices[[#This Row],[Base Model]:[Base Model]]</f>
        <v>-3.7174721189591108E-2</v>
      </c>
      <c r="F128" s="6">
        <f>(ExitPrices[[#This Row],[Revenues - 10% Increase]]-ExitPrices[[#This Row],[Base Model]:[Base Model]])/ExitPrices[[#This Row],[Base Model]:[Base Model]]</f>
        <v>5.5762081784386665E-2</v>
      </c>
      <c r="G128" s="6">
        <f>(ExitPrices[[#This Row],[Revenues - 10% Decrease]]-ExitPrices[[#This Row],[Base Model]:[Base Model]])/ExitPrices[[#This Row],[Base Model]:[Base Model]]</f>
        <v>-5.947955390334575E-2</v>
      </c>
      <c r="H128" s="6">
        <f>(ExitPrices[[#This Row],[Capacity Values - 10% Increase]]-ExitPrices[[#This Row],[Base Model]:[Base Model]])/ExitPrices[[#This Row],[Base Model]:[Base Model]]</f>
        <v>-5.204460966542758E-2</v>
      </c>
      <c r="I128" s="6">
        <f>(ExitPrices[[#This Row],[Capacity Values - 10% Decrease]]-ExitPrices[[#This Row],[Base Model]:[Base Model]])/ExitPrices[[#This Row],[Base Model]:[Base Model]]</f>
        <v>5.947955390334575E-2</v>
      </c>
      <c r="J128" s="6">
        <f>(ExitPrices[[#This Row],[Merit Order - Prorated / Supply and Demand - 10% Increase]]-ExitPrices[[#This Row],[Base Model]:[Base Model]])/ExitPrices[[#This Row],[Base Model]:[Base Model]]</f>
        <v>4.4609665427509285E-2</v>
      </c>
      <c r="K128" s="6">
        <f>(ExitPrices[[#This Row],[Merit Order - Prorated / Supply and Demand - 10% Decrease]]-ExitPrices[[#This Row],[Base Model]:[Base Model]])/ExitPrices[[#This Row],[Base Model]:[Base Model]]</f>
        <v>4.4609665427509285E-2</v>
      </c>
      <c r="L128" s="6">
        <f>(ExitPrices[[#This Row],[Supply and Demand / Revenue / Capacity Values - 10% Increase]]-ExitPrices[[#This Row],[Base Model]:[Base Model]])/ExitPrices[[#This Row],[Base Model]:[Base Model]]</f>
        <v>6.3197026022304842E-2</v>
      </c>
      <c r="M128" s="6">
        <f>(ExitPrices[[#This Row],[Supply and Demand / Revenue / Capacity Values - 10% Decrease]]-ExitPrices[[#This Row],[Base Model]:[Base Model]])/ExitPrices[[#This Row],[Base Model]:[Base Model]]</f>
        <v>-3.7174721189591108E-2</v>
      </c>
    </row>
    <row r="129" spans="1:13" x14ac:dyDescent="0.2">
      <c r="A129" t="s">
        <v>140</v>
      </c>
      <c r="B129" s="6">
        <v>0</v>
      </c>
      <c r="C129" s="6">
        <f>(ExitPrices[[#This Row],[Merit Order - Prorated]]-ExitPrices[[#This Row],[Base Model]:[Base Model]])/ExitPrices[[#This Row],[Base Model]:[Base Model]]</f>
        <v>0.10344827586206909</v>
      </c>
      <c r="D129" s="6">
        <f>(ExitPrices[[#This Row],[Supply and Demand - 10% Increase]]-ExitPrices[[#This Row],[Base Model]:[Base Model]])/ExitPrices[[#This Row],[Base Model]:[Base Model]]</f>
        <v>0.14655172413793105</v>
      </c>
      <c r="E129" s="6">
        <f>(ExitPrices[[#This Row],[Supply and Demand - 10% Decrease]]-ExitPrices[[#This Row],[Base Model]:[Base Model]])/ExitPrices[[#This Row],[Base Model]:[Base Model]]</f>
        <v>-8.6206896551724074E-2</v>
      </c>
      <c r="F129" s="6">
        <f>(ExitPrices[[#This Row],[Revenues - 10% Increase]]-ExitPrices[[#This Row],[Base Model]:[Base Model]])/ExitPrices[[#This Row],[Base Model]:[Base Model]]</f>
        <v>0.12931034482758633</v>
      </c>
      <c r="G129" s="6">
        <f>(ExitPrices[[#This Row],[Revenues - 10% Decrease]]-ExitPrices[[#This Row],[Base Model]:[Base Model]])/ExitPrices[[#This Row],[Base Model]:[Base Model]]</f>
        <v>-0.13793103448275854</v>
      </c>
      <c r="H129" s="6">
        <f>(ExitPrices[[#This Row],[Capacity Values - 10% Increase]]-ExitPrices[[#This Row],[Base Model]:[Base Model]])/ExitPrices[[#This Row],[Base Model]:[Base Model]]</f>
        <v>-0.12068965517241367</v>
      </c>
      <c r="I129" s="6">
        <f>(ExitPrices[[#This Row],[Capacity Values - 10% Decrease]]-ExitPrices[[#This Row],[Base Model]:[Base Model]])/ExitPrices[[#This Row],[Base Model]:[Base Model]]</f>
        <v>0.1379310344827587</v>
      </c>
      <c r="J129" s="6">
        <f>(ExitPrices[[#This Row],[Merit Order - Prorated / Supply and Demand - 10% Increase]]-ExitPrices[[#This Row],[Base Model]:[Base Model]])/ExitPrices[[#This Row],[Base Model]:[Base Model]]</f>
        <v>0.10344827586206909</v>
      </c>
      <c r="K129" s="6">
        <f>(ExitPrices[[#This Row],[Merit Order - Prorated / Supply and Demand - 10% Decrease]]-ExitPrices[[#This Row],[Base Model]:[Base Model]])/ExitPrices[[#This Row],[Base Model]:[Base Model]]</f>
        <v>0.10344827586206909</v>
      </c>
      <c r="L129" s="6">
        <f>(ExitPrices[[#This Row],[Supply and Demand / Revenue / Capacity Values - 10% Increase]]-ExitPrices[[#This Row],[Base Model]:[Base Model]])/ExitPrices[[#This Row],[Base Model]:[Base Model]]</f>
        <v>0.14655172413793105</v>
      </c>
      <c r="M129" s="6">
        <f>(ExitPrices[[#This Row],[Supply and Demand / Revenue / Capacity Values - 10% Decrease]]-ExitPrices[[#This Row],[Base Model]:[Base Model]])/ExitPrices[[#This Row],[Base Model]:[Base Model]]</f>
        <v>-8.6206896551724074E-2</v>
      </c>
    </row>
    <row r="130" spans="1:13" x14ac:dyDescent="0.2">
      <c r="A130" t="s">
        <v>141</v>
      </c>
      <c r="B130" s="6">
        <v>0</v>
      </c>
      <c r="C130" s="6">
        <f>(ExitPrices[[#This Row],[Merit Order - Prorated]]-ExitPrices[[#This Row],[Base Model]:[Base Model]])/ExitPrices[[#This Row],[Base Model]:[Base Model]]</f>
        <v>9.9999999999999978E-2</v>
      </c>
      <c r="D130" s="6">
        <f>(ExitPrices[[#This Row],[Supply and Demand - 10% Increase]]-ExitPrices[[#This Row],[Base Model]:[Base Model]])/ExitPrices[[#This Row],[Base Model]:[Base Model]]</f>
        <v>0.13333333333333325</v>
      </c>
      <c r="E130" s="6">
        <f>(ExitPrices[[#This Row],[Supply and Demand - 10% Decrease]]-ExitPrices[[#This Row],[Base Model]:[Base Model]])/ExitPrices[[#This Row],[Base Model]:[Base Model]]</f>
        <v>-8.3333333333333412E-2</v>
      </c>
      <c r="F130" s="6">
        <f>(ExitPrices[[#This Row],[Revenues - 10% Increase]]-ExitPrices[[#This Row],[Base Model]:[Base Model]])/ExitPrices[[#This Row],[Base Model]:[Base Model]]</f>
        <v>0.11666666666666668</v>
      </c>
      <c r="G130" s="6">
        <f>(ExitPrices[[#This Row],[Revenues - 10% Decrease]]-ExitPrices[[#This Row],[Base Model]:[Base Model]])/ExitPrices[[#This Row],[Base Model]:[Base Model]]</f>
        <v>-0.13333333333333339</v>
      </c>
      <c r="H130" s="6">
        <f>(ExitPrices[[#This Row],[Capacity Values - 10% Increase]]-ExitPrices[[#This Row],[Base Model]:[Base Model]])/ExitPrices[[#This Row],[Base Model]:[Base Model]]</f>
        <v>-0.12499999999999996</v>
      </c>
      <c r="I130" s="6">
        <f>(ExitPrices[[#This Row],[Capacity Values - 10% Decrease]]-ExitPrices[[#This Row],[Base Model]:[Base Model]])/ExitPrices[[#This Row],[Base Model]:[Base Model]]</f>
        <v>0.13333333333333325</v>
      </c>
      <c r="J130" s="6">
        <f>(ExitPrices[[#This Row],[Merit Order - Prorated / Supply and Demand - 10% Increase]]-ExitPrices[[#This Row],[Base Model]:[Base Model]])/ExitPrices[[#This Row],[Base Model]:[Base Model]]</f>
        <v>9.9999999999999978E-2</v>
      </c>
      <c r="K130" s="6">
        <f>(ExitPrices[[#This Row],[Merit Order - Prorated / Supply and Demand - 10% Decrease]]-ExitPrices[[#This Row],[Base Model]:[Base Model]])/ExitPrices[[#This Row],[Base Model]:[Base Model]]</f>
        <v>9.9999999999999978E-2</v>
      </c>
      <c r="L130" s="6">
        <f>(ExitPrices[[#This Row],[Supply and Demand / Revenue / Capacity Values - 10% Increase]]-ExitPrices[[#This Row],[Base Model]:[Base Model]])/ExitPrices[[#This Row],[Base Model]:[Base Model]]</f>
        <v>0.13333333333333325</v>
      </c>
      <c r="M130" s="6">
        <f>(ExitPrices[[#This Row],[Supply and Demand / Revenue / Capacity Values - 10% Decrease]]-ExitPrices[[#This Row],[Base Model]:[Base Model]])/ExitPrices[[#This Row],[Base Model]:[Base Model]]</f>
        <v>-8.3333333333333412E-2</v>
      </c>
    </row>
    <row r="131" spans="1:13" x14ac:dyDescent="0.2">
      <c r="A131" t="s">
        <v>142</v>
      </c>
      <c r="B131" s="6">
        <v>0</v>
      </c>
      <c r="C131" s="6">
        <f>(ExitPrices[[#This Row],[Merit Order - Prorated]]-ExitPrices[[#This Row],[Base Model]:[Base Model]])/ExitPrices[[#This Row],[Base Model]:[Base Model]]</f>
        <v>4.7169811320754762E-2</v>
      </c>
      <c r="D131" s="6">
        <f>(ExitPrices[[#This Row],[Supply and Demand - 10% Increase]]-ExitPrices[[#This Row],[Base Model]:[Base Model]])/ExitPrices[[#This Row],[Base Model]:[Base Model]]</f>
        <v>-0.26415094339622647</v>
      </c>
      <c r="E131" s="6">
        <f>(ExitPrices[[#This Row],[Supply and Demand - 10% Decrease]]-ExitPrices[[#This Row],[Base Model]:[Base Model]])/ExitPrices[[#This Row],[Base Model]:[Base Model]]</f>
        <v>4.7169811320754762E-2</v>
      </c>
      <c r="F131" s="6">
        <f>(ExitPrices[[#This Row],[Revenues - 10% Increase]]-ExitPrices[[#This Row],[Base Model]:[Base Model]])/ExitPrices[[#This Row],[Base Model]:[Base Model]]</f>
        <v>0.14150943396226412</v>
      </c>
      <c r="G131" s="6">
        <f>(ExitPrices[[#This Row],[Revenues - 10% Decrease]]-ExitPrices[[#This Row],[Base Model]:[Base Model]])/ExitPrices[[#This Row],[Base Model]:[Base Model]]</f>
        <v>-0.15094339622641517</v>
      </c>
      <c r="H131" s="6">
        <f>(ExitPrices[[#This Row],[Capacity Values - 10% Increase]]-ExitPrices[[#This Row],[Base Model]:[Base Model]])/ExitPrices[[#This Row],[Base Model]:[Base Model]]</f>
        <v>-0.13207547169811323</v>
      </c>
      <c r="I131" s="6">
        <f>(ExitPrices[[#This Row],[Capacity Values - 10% Decrease]]-ExitPrices[[#This Row],[Base Model]:[Base Model]])/ExitPrices[[#This Row],[Base Model]:[Base Model]]</f>
        <v>0.15094339622641517</v>
      </c>
      <c r="J131" s="6">
        <f>(ExitPrices[[#This Row],[Merit Order - Prorated / Supply and Demand - 10% Increase]]-ExitPrices[[#This Row],[Base Model]:[Base Model]])/ExitPrices[[#This Row],[Base Model]:[Base Model]]</f>
        <v>4.7169811320754762E-2</v>
      </c>
      <c r="K131" s="6">
        <f>(ExitPrices[[#This Row],[Merit Order - Prorated / Supply and Demand - 10% Decrease]]-ExitPrices[[#This Row],[Base Model]:[Base Model]])/ExitPrices[[#This Row],[Base Model]:[Base Model]]</f>
        <v>4.7169811320754762E-2</v>
      </c>
      <c r="L131" s="6">
        <f>(ExitPrices[[#This Row],[Supply and Demand / Revenue / Capacity Values - 10% Increase]]-ExitPrices[[#This Row],[Base Model]:[Base Model]])/ExitPrices[[#This Row],[Base Model]:[Base Model]]</f>
        <v>-0.26415094339622647</v>
      </c>
      <c r="M131" s="6">
        <f>(ExitPrices[[#This Row],[Supply and Demand / Revenue / Capacity Values - 10% Decrease]]-ExitPrices[[#This Row],[Base Model]:[Base Model]])/ExitPrices[[#This Row],[Base Model]:[Base Model]]</f>
        <v>4.7169811320754762E-2</v>
      </c>
    </row>
    <row r="132" spans="1:13" x14ac:dyDescent="0.2">
      <c r="A132" t="s">
        <v>143</v>
      </c>
      <c r="B132" s="6">
        <v>0</v>
      </c>
      <c r="C132" s="6">
        <f>(ExitPrices[[#This Row],[Merit Order - Prorated]]-ExitPrices[[#This Row],[Base Model]:[Base Model]])/ExitPrices[[#This Row],[Base Model]:[Base Model]]</f>
        <v>0.12790697674418608</v>
      </c>
      <c r="D132" s="6">
        <f>(ExitPrices[[#This Row],[Supply and Demand - 10% Increase]]-ExitPrices[[#This Row],[Base Model]:[Base Model]])/ExitPrices[[#This Row],[Base Model]:[Base Model]]</f>
        <v>0.18604651162790706</v>
      </c>
      <c r="E132" s="6">
        <f>(ExitPrices[[#This Row],[Supply and Demand - 10% Decrease]]-ExitPrices[[#This Row],[Base Model]:[Base Model]])/ExitPrices[[#This Row],[Base Model]:[Base Model]]</f>
        <v>-0.25581395348837205</v>
      </c>
      <c r="F132" s="6">
        <f>(ExitPrices[[#This Row],[Revenues - 10% Increase]]-ExitPrices[[#This Row],[Base Model]:[Base Model]])/ExitPrices[[#This Row],[Base Model]:[Base Model]]</f>
        <v>0.16279069767441862</v>
      </c>
      <c r="G132" s="6">
        <f>(ExitPrices[[#This Row],[Revenues - 10% Decrease]]-ExitPrices[[#This Row],[Base Model]:[Base Model]])/ExitPrices[[#This Row],[Base Model]:[Base Model]]</f>
        <v>-0.19767441860465118</v>
      </c>
      <c r="H132" s="6">
        <f>(ExitPrices[[#This Row],[Capacity Values - 10% Increase]]-ExitPrices[[#This Row],[Base Model]:[Base Model]])/ExitPrices[[#This Row],[Base Model]:[Base Model]]</f>
        <v>-0.17441860465116274</v>
      </c>
      <c r="I132" s="6">
        <f>(ExitPrices[[#This Row],[Capacity Values - 10% Decrease]]-ExitPrices[[#This Row],[Base Model]:[Base Model]])/ExitPrices[[#This Row],[Base Model]:[Base Model]]</f>
        <v>0.17441860465116274</v>
      </c>
      <c r="J132" s="6">
        <f>(ExitPrices[[#This Row],[Merit Order - Prorated / Supply and Demand - 10% Increase]]-ExitPrices[[#This Row],[Base Model]:[Base Model]])/ExitPrices[[#This Row],[Base Model]:[Base Model]]</f>
        <v>0.12790697674418608</v>
      </c>
      <c r="K132" s="6">
        <f>(ExitPrices[[#This Row],[Merit Order - Prorated / Supply and Demand - 10% Decrease]]-ExitPrices[[#This Row],[Base Model]:[Base Model]])/ExitPrices[[#This Row],[Base Model]:[Base Model]]</f>
        <v>0.12790697674418608</v>
      </c>
      <c r="L132" s="6">
        <f>(ExitPrices[[#This Row],[Supply and Demand / Revenue / Capacity Values - 10% Increase]]-ExitPrices[[#This Row],[Base Model]:[Base Model]])/ExitPrices[[#This Row],[Base Model]:[Base Model]]</f>
        <v>0.18604651162790706</v>
      </c>
      <c r="M132" s="6">
        <f>(ExitPrices[[#This Row],[Supply and Demand / Revenue / Capacity Values - 10% Decrease]]-ExitPrices[[#This Row],[Base Model]:[Base Model]])/ExitPrices[[#This Row],[Base Model]:[Base Model]]</f>
        <v>-0.25581395348837205</v>
      </c>
    </row>
    <row r="133" spans="1:13" x14ac:dyDescent="0.2">
      <c r="A133" t="s">
        <v>144</v>
      </c>
      <c r="B133" s="6">
        <v>0</v>
      </c>
      <c r="C133" s="6">
        <f>(ExitPrices[[#This Row],[Merit Order - Prorated]]-ExitPrices[[#This Row],[Base Model]:[Base Model]])/ExitPrices[[#This Row],[Base Model]:[Base Model]]</f>
        <v>-0.36603773584905663</v>
      </c>
      <c r="D133" s="6">
        <f>(ExitPrices[[#This Row],[Supply and Demand - 10% Increase]]-ExitPrices[[#This Row],[Base Model]:[Base Model]])/ExitPrices[[#This Row],[Base Model]:[Base Model]]</f>
        <v>6.4150943396226415E-2</v>
      </c>
      <c r="E133" s="6">
        <f>(ExitPrices[[#This Row],[Supply and Demand - 10% Decrease]]-ExitPrices[[#This Row],[Base Model]:[Base Model]])/ExitPrices[[#This Row],[Base Model]:[Base Model]]</f>
        <v>-3.7735849056603807E-2</v>
      </c>
      <c r="F133" s="6">
        <f>(ExitPrices[[#This Row],[Revenues - 10% Increase]]-ExitPrices[[#This Row],[Base Model]:[Base Model]])/ExitPrices[[#This Row],[Base Model]:[Base Model]]</f>
        <v>5.2830188679245355E-2</v>
      </c>
      <c r="G133" s="6">
        <f>(ExitPrices[[#This Row],[Revenues - 10% Decrease]]-ExitPrices[[#This Row],[Base Model]:[Base Model]])/ExitPrices[[#This Row],[Base Model]:[Base Model]]</f>
        <v>-6.0377358490566066E-2</v>
      </c>
      <c r="H133" s="6">
        <f>(ExitPrices[[#This Row],[Capacity Values - 10% Increase]]-ExitPrices[[#This Row],[Base Model]:[Base Model]])/ExitPrices[[#This Row],[Base Model]:[Base Model]]</f>
        <v>-5.6603773584905578E-2</v>
      </c>
      <c r="I133" s="6">
        <f>(ExitPrices[[#This Row],[Capacity Values - 10% Decrease]]-ExitPrices[[#This Row],[Base Model]:[Base Model]])/ExitPrices[[#This Row],[Base Model]:[Base Model]]</f>
        <v>6.0377358490566066E-2</v>
      </c>
      <c r="J133" s="6">
        <f>(ExitPrices[[#This Row],[Merit Order - Prorated / Supply and Demand - 10% Increase]]-ExitPrices[[#This Row],[Base Model]:[Base Model]])/ExitPrices[[#This Row],[Base Model]:[Base Model]]</f>
        <v>-0.36603773584905663</v>
      </c>
      <c r="K133" s="6">
        <f>(ExitPrices[[#This Row],[Merit Order - Prorated / Supply and Demand - 10% Decrease]]-ExitPrices[[#This Row],[Base Model]:[Base Model]])/ExitPrices[[#This Row],[Base Model]:[Base Model]]</f>
        <v>-0.36603773584905663</v>
      </c>
      <c r="L133" s="6">
        <f>(ExitPrices[[#This Row],[Supply and Demand / Revenue / Capacity Values - 10% Increase]]-ExitPrices[[#This Row],[Base Model]:[Base Model]])/ExitPrices[[#This Row],[Base Model]:[Base Model]]</f>
        <v>6.4150943396226415E-2</v>
      </c>
      <c r="M133" s="6">
        <f>(ExitPrices[[#This Row],[Supply and Demand / Revenue / Capacity Values - 10% Decrease]]-ExitPrices[[#This Row],[Base Model]:[Base Model]])/ExitPrices[[#This Row],[Base Model]:[Base Model]]</f>
        <v>-3.7735849056603807E-2</v>
      </c>
    </row>
    <row r="134" spans="1:13" x14ac:dyDescent="0.2">
      <c r="A134" t="s">
        <v>145</v>
      </c>
      <c r="B134" s="6">
        <v>0</v>
      </c>
      <c r="C134" s="6">
        <f>(ExitPrices[[#This Row],[Merit Order - Prorated]]-ExitPrices[[#This Row],[Base Model]:[Base Model]])/ExitPrices[[#This Row],[Base Model]:[Base Model]]</f>
        <v>0</v>
      </c>
      <c r="D134" s="6">
        <f>(ExitPrices[[#This Row],[Supply and Demand - 10% Increase]]-ExitPrices[[#This Row],[Base Model]:[Base Model]])/ExitPrices[[#This Row],[Base Model]:[Base Model]]</f>
        <v>0</v>
      </c>
      <c r="E134" s="6">
        <f>(ExitPrices[[#This Row],[Supply and Demand - 10% Decrease]]-ExitPrices[[#This Row],[Base Model]:[Base Model]])/ExitPrices[[#This Row],[Base Model]:[Base Model]]</f>
        <v>114.99999999999999</v>
      </c>
      <c r="F134" s="6">
        <f>(ExitPrices[[#This Row],[Revenues - 10% Increase]]-ExitPrices[[#This Row],[Base Model]:[Base Model]])/ExitPrices[[#This Row],[Base Model]:[Base Model]]</f>
        <v>0</v>
      </c>
      <c r="G134" s="6">
        <f>(ExitPrices[[#This Row],[Revenues - 10% Decrease]]-ExitPrices[[#This Row],[Base Model]:[Base Model]])/ExitPrices[[#This Row],[Base Model]:[Base Model]]</f>
        <v>0</v>
      </c>
      <c r="H134" s="6">
        <f>(ExitPrices[[#This Row],[Capacity Values - 10% Increase]]-ExitPrices[[#This Row],[Base Model]:[Base Model]])/ExitPrices[[#This Row],[Base Model]:[Base Model]]</f>
        <v>0</v>
      </c>
      <c r="I134" s="6">
        <f>(ExitPrices[[#This Row],[Capacity Values - 10% Decrease]]-ExitPrices[[#This Row],[Base Model]:[Base Model]])/ExitPrices[[#This Row],[Base Model]:[Base Model]]</f>
        <v>0</v>
      </c>
      <c r="J134" s="6">
        <f>(ExitPrices[[#This Row],[Merit Order - Prorated / Supply and Demand - 10% Increase]]-ExitPrices[[#This Row],[Base Model]:[Base Model]])/ExitPrices[[#This Row],[Base Model]:[Base Model]]</f>
        <v>0</v>
      </c>
      <c r="K134" s="6">
        <f>(ExitPrices[[#This Row],[Merit Order - Prorated / Supply and Demand - 10% Decrease]]-ExitPrices[[#This Row],[Base Model]:[Base Model]])/ExitPrices[[#This Row],[Base Model]:[Base Model]]</f>
        <v>0</v>
      </c>
      <c r="L134" s="6">
        <f>(ExitPrices[[#This Row],[Supply and Demand / Revenue / Capacity Values - 10% Increase]]-ExitPrices[[#This Row],[Base Model]:[Base Model]])/ExitPrices[[#This Row],[Base Model]:[Base Model]]</f>
        <v>0</v>
      </c>
      <c r="M134" s="6">
        <f>(ExitPrices[[#This Row],[Supply and Demand / Revenue / Capacity Values - 10% Decrease]]-ExitPrices[[#This Row],[Base Model]:[Base Model]])/ExitPrices[[#This Row],[Base Model]:[Base Model]]</f>
        <v>114.99999999999999</v>
      </c>
    </row>
    <row r="135" spans="1:13" x14ac:dyDescent="0.2">
      <c r="A135" t="s">
        <v>146</v>
      </c>
      <c r="B135" s="6">
        <v>0</v>
      </c>
      <c r="C135" s="6">
        <f>(ExitPrices[[#This Row],[Merit Order - Prorated]]-ExitPrices[[#This Row],[Base Model]:[Base Model]])/ExitPrices[[#This Row],[Base Model]:[Base Model]]</f>
        <v>-2.0618556701030983E-2</v>
      </c>
      <c r="D135" s="6">
        <f>(ExitPrices[[#This Row],[Supply and Demand - 10% Increase]]-ExitPrices[[#This Row],[Base Model]:[Base Model]])/ExitPrices[[#This Row],[Base Model]:[Base Model]]</f>
        <v>8.2474226804123751E-2</v>
      </c>
      <c r="E135" s="6">
        <f>(ExitPrices[[#This Row],[Supply and Demand - 10% Decrease]]-ExitPrices[[#This Row],[Base Model]:[Base Model]])/ExitPrices[[#This Row],[Base Model]:[Base Model]]</f>
        <v>-5.6701030927835065E-2</v>
      </c>
      <c r="F135" s="6">
        <f>(ExitPrices[[#This Row],[Revenues - 10% Increase]]-ExitPrices[[#This Row],[Base Model]:[Base Model]])/ExitPrices[[#This Row],[Base Model]:[Base Model]]</f>
        <v>7.2164948453608171E-2</v>
      </c>
      <c r="G135" s="6">
        <f>(ExitPrices[[#This Row],[Revenues - 10% Decrease]]-ExitPrices[[#This Row],[Base Model]:[Base Model]])/ExitPrices[[#This Row],[Base Model]:[Base Model]]</f>
        <v>-8.7628865979381451E-2</v>
      </c>
      <c r="H135" s="6">
        <f>(ExitPrices[[#This Row],[Capacity Values - 10% Increase]]-ExitPrices[[#This Row],[Base Model]:[Base Model]])/ExitPrices[[#This Row],[Base Model]:[Base Model]]</f>
        <v>-7.7319587628866052E-2</v>
      </c>
      <c r="I135" s="6">
        <f>(ExitPrices[[#This Row],[Capacity Values - 10% Decrease]]-ExitPrices[[#This Row],[Base Model]:[Base Model]])/ExitPrices[[#This Row],[Base Model]:[Base Model]]</f>
        <v>7.7319587628865871E-2</v>
      </c>
      <c r="J135" s="6">
        <f>(ExitPrices[[#This Row],[Merit Order - Prorated / Supply and Demand - 10% Increase]]-ExitPrices[[#This Row],[Base Model]:[Base Model]])/ExitPrices[[#This Row],[Base Model]:[Base Model]]</f>
        <v>-2.0618556701030983E-2</v>
      </c>
      <c r="K135" s="6">
        <f>(ExitPrices[[#This Row],[Merit Order - Prorated / Supply and Demand - 10% Decrease]]-ExitPrices[[#This Row],[Base Model]:[Base Model]])/ExitPrices[[#This Row],[Base Model]:[Base Model]]</f>
        <v>-2.0618556701030983E-2</v>
      </c>
      <c r="L135" s="6">
        <f>(ExitPrices[[#This Row],[Supply and Demand / Revenue / Capacity Values - 10% Increase]]-ExitPrices[[#This Row],[Base Model]:[Base Model]])/ExitPrices[[#This Row],[Base Model]:[Base Model]]</f>
        <v>8.2474226804123751E-2</v>
      </c>
      <c r="M135" s="6">
        <f>(ExitPrices[[#This Row],[Supply and Demand / Revenue / Capacity Values - 10% Decrease]]-ExitPrices[[#This Row],[Base Model]:[Base Model]])/ExitPrices[[#This Row],[Base Model]:[Base Model]]</f>
        <v>-5.6701030927835065E-2</v>
      </c>
    </row>
    <row r="136" spans="1:13" x14ac:dyDescent="0.2">
      <c r="A136" t="s">
        <v>147</v>
      </c>
      <c r="B136" s="6">
        <v>0</v>
      </c>
      <c r="C136" s="6">
        <f>(ExitPrices[[#This Row],[Merit Order - Prorated]]-ExitPrices[[#This Row],[Base Model]:[Base Model]])/ExitPrices[[#This Row],[Base Model]:[Base Model]]</f>
        <v>3.6666666666666674</v>
      </c>
      <c r="D136" s="6">
        <f>(ExitPrices[[#This Row],[Supply and Demand - 10% Increase]]-ExitPrices[[#This Row],[Base Model]:[Base Model]])/ExitPrices[[#This Row],[Base Model]:[Base Model]]</f>
        <v>5.3333333333333339</v>
      </c>
      <c r="E136" s="6">
        <f>(ExitPrices[[#This Row],[Supply and Demand - 10% Decrease]]-ExitPrices[[#This Row],[Base Model]:[Base Model]])/ExitPrices[[#This Row],[Base Model]:[Base Model]]</f>
        <v>-0.66666666666666663</v>
      </c>
      <c r="F136" s="6">
        <f>(ExitPrices[[#This Row],[Revenues - 10% Increase]]-ExitPrices[[#This Row],[Base Model]:[Base Model]])/ExitPrices[[#This Row],[Base Model]:[Base Model]]</f>
        <v>4.666666666666667</v>
      </c>
      <c r="G136" s="6">
        <f>(ExitPrices[[#This Row],[Revenues - 10% Decrease]]-ExitPrices[[#This Row],[Base Model]:[Base Model]])/ExitPrices[[#This Row],[Base Model]:[Base Model]]</f>
        <v>-0.66666666666666663</v>
      </c>
      <c r="H136" s="6">
        <f>(ExitPrices[[#This Row],[Capacity Values - 10% Increase]]-ExitPrices[[#This Row],[Base Model]:[Base Model]])/ExitPrices[[#This Row],[Base Model]:[Base Model]]</f>
        <v>-0.66666666666666663</v>
      </c>
      <c r="I136" s="6">
        <f>(ExitPrices[[#This Row],[Capacity Values - 10% Decrease]]-ExitPrices[[#This Row],[Base Model]:[Base Model]])/ExitPrices[[#This Row],[Base Model]:[Base Model]]</f>
        <v>5.0000000000000009</v>
      </c>
      <c r="J136" s="6">
        <f>(ExitPrices[[#This Row],[Merit Order - Prorated / Supply and Demand - 10% Increase]]-ExitPrices[[#This Row],[Base Model]:[Base Model]])/ExitPrices[[#This Row],[Base Model]:[Base Model]]</f>
        <v>3.6666666666666674</v>
      </c>
      <c r="K136" s="6">
        <f>(ExitPrices[[#This Row],[Merit Order - Prorated / Supply and Demand - 10% Decrease]]-ExitPrices[[#This Row],[Base Model]:[Base Model]])/ExitPrices[[#This Row],[Base Model]:[Base Model]]</f>
        <v>3.6666666666666674</v>
      </c>
      <c r="L136" s="6">
        <f>(ExitPrices[[#This Row],[Supply and Demand / Revenue / Capacity Values - 10% Increase]]-ExitPrices[[#This Row],[Base Model]:[Base Model]])/ExitPrices[[#This Row],[Base Model]:[Base Model]]</f>
        <v>5.3333333333333339</v>
      </c>
      <c r="M136" s="6">
        <f>(ExitPrices[[#This Row],[Supply and Demand / Revenue / Capacity Values - 10% Decrease]]-ExitPrices[[#This Row],[Base Model]:[Base Model]])/ExitPrices[[#This Row],[Base Model]:[Base Model]]</f>
        <v>-0.66666666666666663</v>
      </c>
    </row>
    <row r="137" spans="1:13" x14ac:dyDescent="0.2">
      <c r="A137" t="s">
        <v>148</v>
      </c>
      <c r="B137" s="6">
        <v>0</v>
      </c>
      <c r="C137" s="6">
        <f>(ExitPrices[[#This Row],[Merit Order - Prorated]]-ExitPrices[[#This Row],[Base Model]:[Base Model]])/ExitPrices[[#This Row],[Base Model]:[Base Model]]</f>
        <v>0</v>
      </c>
      <c r="D137" s="6">
        <f>(ExitPrices[[#This Row],[Supply and Demand - 10% Increase]]-ExitPrices[[#This Row],[Base Model]:[Base Model]])/ExitPrices[[#This Row],[Base Model]:[Base Model]]</f>
        <v>0</v>
      </c>
      <c r="E137" s="6">
        <f>(ExitPrices[[#This Row],[Supply and Demand - 10% Decrease]]-ExitPrices[[#This Row],[Base Model]:[Base Model]])/ExitPrices[[#This Row],[Base Model]:[Base Model]]</f>
        <v>0</v>
      </c>
      <c r="F137" s="6">
        <f>(ExitPrices[[#This Row],[Revenues - 10% Increase]]-ExitPrices[[#This Row],[Base Model]:[Base Model]])/ExitPrices[[#This Row],[Base Model]:[Base Model]]</f>
        <v>0</v>
      </c>
      <c r="G137" s="6">
        <f>(ExitPrices[[#This Row],[Revenues - 10% Decrease]]-ExitPrices[[#This Row],[Base Model]:[Base Model]])/ExitPrices[[#This Row],[Base Model]:[Base Model]]</f>
        <v>0</v>
      </c>
      <c r="H137" s="6">
        <f>(ExitPrices[[#This Row],[Capacity Values - 10% Increase]]-ExitPrices[[#This Row],[Base Model]:[Base Model]])/ExitPrices[[#This Row],[Base Model]:[Base Model]]</f>
        <v>0</v>
      </c>
      <c r="I137" s="6">
        <f>(ExitPrices[[#This Row],[Capacity Values - 10% Decrease]]-ExitPrices[[#This Row],[Base Model]:[Base Model]])/ExitPrices[[#This Row],[Base Model]:[Base Model]]</f>
        <v>0</v>
      </c>
      <c r="J137" s="6">
        <f>(ExitPrices[[#This Row],[Merit Order - Prorated / Supply and Demand - 10% Increase]]-ExitPrices[[#This Row],[Base Model]:[Base Model]])/ExitPrices[[#This Row],[Base Model]:[Base Model]]</f>
        <v>0</v>
      </c>
      <c r="K137" s="6">
        <f>(ExitPrices[[#This Row],[Merit Order - Prorated / Supply and Demand - 10% Decrease]]-ExitPrices[[#This Row],[Base Model]:[Base Model]])/ExitPrices[[#This Row],[Base Model]:[Base Model]]</f>
        <v>0</v>
      </c>
      <c r="L137" s="6">
        <f>(ExitPrices[[#This Row],[Supply and Demand / Revenue / Capacity Values - 10% Increase]]-ExitPrices[[#This Row],[Base Model]:[Base Model]])/ExitPrices[[#This Row],[Base Model]:[Base Model]]</f>
        <v>0</v>
      </c>
      <c r="M137" s="6">
        <f>(ExitPrices[[#This Row],[Supply and Demand / Revenue / Capacity Values - 10% Decrease]]-ExitPrices[[#This Row],[Base Model]:[Base Model]])/ExitPrices[[#This Row],[Base Model]:[Base Model]]</f>
        <v>0</v>
      </c>
    </row>
    <row r="138" spans="1:13" x14ac:dyDescent="0.2">
      <c r="A138" t="s">
        <v>149</v>
      </c>
      <c r="B138" s="6">
        <v>0</v>
      </c>
      <c r="C138" s="6">
        <f>(ExitPrices[[#This Row],[Merit Order - Prorated]]-ExitPrices[[#This Row],[Base Model]:[Base Model]])/ExitPrices[[#This Row],[Base Model]:[Base Model]]</f>
        <v>4</v>
      </c>
      <c r="D138" s="6">
        <f>(ExitPrices[[#This Row],[Supply and Demand - 10% Increase]]-ExitPrices[[#This Row],[Base Model]:[Base Model]])/ExitPrices[[#This Row],[Base Model]:[Base Model]]</f>
        <v>9</v>
      </c>
      <c r="E138" s="6">
        <f>(ExitPrices[[#This Row],[Supply and Demand - 10% Decrease]]-ExitPrices[[#This Row],[Base Model]:[Base Model]])/ExitPrices[[#This Row],[Base Model]:[Base Model]]</f>
        <v>0</v>
      </c>
      <c r="F138" s="6">
        <f>(ExitPrices[[#This Row],[Revenues - 10% Increase]]-ExitPrices[[#This Row],[Base Model]:[Base Model]])/ExitPrices[[#This Row],[Base Model]:[Base Model]]</f>
        <v>7</v>
      </c>
      <c r="G138" s="6">
        <f>(ExitPrices[[#This Row],[Revenues - 10% Decrease]]-ExitPrices[[#This Row],[Base Model]:[Base Model]])/ExitPrices[[#This Row],[Base Model]:[Base Model]]</f>
        <v>0</v>
      </c>
      <c r="H138" s="6">
        <f>(ExitPrices[[#This Row],[Capacity Values - 10% Increase]]-ExitPrices[[#This Row],[Base Model]:[Base Model]])/ExitPrices[[#This Row],[Base Model]:[Base Model]]</f>
        <v>0</v>
      </c>
      <c r="I138" s="6">
        <f>(ExitPrices[[#This Row],[Capacity Values - 10% Decrease]]-ExitPrices[[#This Row],[Base Model]:[Base Model]])/ExitPrices[[#This Row],[Base Model]:[Base Model]]</f>
        <v>9</v>
      </c>
      <c r="J138" s="6">
        <f>(ExitPrices[[#This Row],[Merit Order - Prorated / Supply and Demand - 10% Increase]]-ExitPrices[[#This Row],[Base Model]:[Base Model]])/ExitPrices[[#This Row],[Base Model]:[Base Model]]</f>
        <v>4</v>
      </c>
      <c r="K138" s="6">
        <f>(ExitPrices[[#This Row],[Merit Order - Prorated / Supply and Demand - 10% Decrease]]-ExitPrices[[#This Row],[Base Model]:[Base Model]])/ExitPrices[[#This Row],[Base Model]:[Base Model]]</f>
        <v>4</v>
      </c>
      <c r="L138" s="6">
        <f>(ExitPrices[[#This Row],[Supply and Demand / Revenue / Capacity Values - 10% Increase]]-ExitPrices[[#This Row],[Base Model]:[Base Model]])/ExitPrices[[#This Row],[Base Model]:[Base Model]]</f>
        <v>9</v>
      </c>
      <c r="M138" s="6">
        <f>(ExitPrices[[#This Row],[Supply and Demand / Revenue / Capacity Values - 10% Decrease]]-ExitPrices[[#This Row],[Base Model]:[Base Model]])/ExitPrices[[#This Row],[Base Model]:[Base Model]]</f>
        <v>0</v>
      </c>
    </row>
    <row r="139" spans="1:13" x14ac:dyDescent="0.2">
      <c r="A139" t="s">
        <v>150</v>
      </c>
      <c r="B139" s="6">
        <v>0</v>
      </c>
      <c r="C139" s="6">
        <f>(ExitPrices[[#This Row],[Merit Order - Prorated]]-ExitPrices[[#This Row],[Base Model]:[Base Model]])/ExitPrices[[#This Row],[Base Model]:[Base Model]]</f>
        <v>0.19999999999999996</v>
      </c>
      <c r="D139" s="6">
        <f>(ExitPrices[[#This Row],[Supply and Demand - 10% Increase]]-ExitPrices[[#This Row],[Base Model]:[Base Model]])/ExitPrices[[#This Row],[Base Model]:[Base Model]]</f>
        <v>0.28333333333333333</v>
      </c>
      <c r="E139" s="6">
        <f>(ExitPrices[[#This Row],[Supply and Demand - 10% Decrease]]-ExitPrices[[#This Row],[Base Model]:[Base Model]])/ExitPrices[[#This Row],[Base Model]:[Base Model]]</f>
        <v>-0.16666666666666666</v>
      </c>
      <c r="F139" s="6">
        <f>(ExitPrices[[#This Row],[Revenues - 10% Increase]]-ExitPrices[[#This Row],[Base Model]:[Base Model]])/ExitPrices[[#This Row],[Base Model]:[Base Model]]</f>
        <v>0.24999999999999992</v>
      </c>
      <c r="G139" s="6">
        <f>(ExitPrices[[#This Row],[Revenues - 10% Decrease]]-ExitPrices[[#This Row],[Base Model]:[Base Model]])/ExitPrices[[#This Row],[Base Model]:[Base Model]]</f>
        <v>-0.26666666666666666</v>
      </c>
      <c r="H139" s="6">
        <f>(ExitPrices[[#This Row],[Capacity Values - 10% Increase]]-ExitPrices[[#This Row],[Base Model]:[Base Model]])/ExitPrices[[#This Row],[Base Model]:[Base Model]]</f>
        <v>-0.23333333333333336</v>
      </c>
      <c r="I139" s="6">
        <f>(ExitPrices[[#This Row],[Capacity Values - 10% Decrease]]-ExitPrices[[#This Row],[Base Model]:[Base Model]])/ExitPrices[[#This Row],[Base Model]:[Base Model]]</f>
        <v>0.26666666666666666</v>
      </c>
      <c r="J139" s="6">
        <f>(ExitPrices[[#This Row],[Merit Order - Prorated / Supply and Demand - 10% Increase]]-ExitPrices[[#This Row],[Base Model]:[Base Model]])/ExitPrices[[#This Row],[Base Model]:[Base Model]]</f>
        <v>0.19999999999999996</v>
      </c>
      <c r="K139" s="6">
        <f>(ExitPrices[[#This Row],[Merit Order - Prorated / Supply and Demand - 10% Decrease]]-ExitPrices[[#This Row],[Base Model]:[Base Model]])/ExitPrices[[#This Row],[Base Model]:[Base Model]]</f>
        <v>0.19999999999999996</v>
      </c>
      <c r="L139" s="6">
        <f>(ExitPrices[[#This Row],[Supply and Demand / Revenue / Capacity Values - 10% Increase]]-ExitPrices[[#This Row],[Base Model]:[Base Model]])/ExitPrices[[#This Row],[Base Model]:[Base Model]]</f>
        <v>0.28333333333333333</v>
      </c>
      <c r="M139" s="6">
        <f>(ExitPrices[[#This Row],[Supply and Demand / Revenue / Capacity Values - 10% Decrease]]-ExitPrices[[#This Row],[Base Model]:[Base Model]])/ExitPrices[[#This Row],[Base Model]:[Base Model]]</f>
        <v>-0.16666666666666666</v>
      </c>
    </row>
    <row r="140" spans="1:13" x14ac:dyDescent="0.2">
      <c r="A140" t="s">
        <v>151</v>
      </c>
      <c r="B140" s="6">
        <v>0</v>
      </c>
      <c r="C140" s="6">
        <f>(ExitPrices[[#This Row],[Merit Order - Prorated]]-ExitPrices[[#This Row],[Base Model]:[Base Model]])/ExitPrices[[#This Row],[Base Model]:[Base Model]]</f>
        <v>-0.3114035087719299</v>
      </c>
      <c r="D140" s="6">
        <f>(ExitPrices[[#This Row],[Supply and Demand - 10% Increase]]-ExitPrices[[#This Row],[Base Model]:[Base Model]])/ExitPrices[[#This Row],[Base Model]:[Base Model]]</f>
        <v>7.0175438596491252E-2</v>
      </c>
      <c r="E140" s="6">
        <f>(ExitPrices[[#This Row],[Supply and Demand - 10% Decrease]]-ExitPrices[[#This Row],[Base Model]:[Base Model]])/ExitPrices[[#This Row],[Base Model]:[Base Model]]</f>
        <v>-9.6491228070175461E-2</v>
      </c>
      <c r="F140" s="6">
        <f>(ExitPrices[[#This Row],[Revenues - 10% Increase]]-ExitPrices[[#This Row],[Base Model]:[Base Model]])/ExitPrices[[#This Row],[Base Model]:[Base Model]]</f>
        <v>6.1403508771929752E-2</v>
      </c>
      <c r="G140" s="6">
        <f>(ExitPrices[[#This Row],[Revenues - 10% Decrease]]-ExitPrices[[#This Row],[Base Model]:[Base Model]])/ExitPrices[[#This Row],[Base Model]:[Base Model]]</f>
        <v>-7.4561403508771926E-2</v>
      </c>
      <c r="H140" s="6">
        <f>(ExitPrices[[#This Row],[Capacity Values - 10% Increase]]-ExitPrices[[#This Row],[Base Model]:[Base Model]])/ExitPrices[[#This Row],[Base Model]:[Base Model]]</f>
        <v>-6.5789473684210578E-2</v>
      </c>
      <c r="I140" s="6">
        <f>(ExitPrices[[#This Row],[Capacity Values - 10% Decrease]]-ExitPrices[[#This Row],[Base Model]:[Base Model]])/ExitPrices[[#This Row],[Base Model]:[Base Model]]</f>
        <v>7.0175438596491252E-2</v>
      </c>
      <c r="J140" s="6">
        <f>(ExitPrices[[#This Row],[Merit Order - Prorated / Supply and Demand - 10% Increase]]-ExitPrices[[#This Row],[Base Model]:[Base Model]])/ExitPrices[[#This Row],[Base Model]:[Base Model]]</f>
        <v>-0.3114035087719299</v>
      </c>
      <c r="K140" s="6">
        <f>(ExitPrices[[#This Row],[Merit Order - Prorated / Supply and Demand - 10% Decrease]]-ExitPrices[[#This Row],[Base Model]:[Base Model]])/ExitPrices[[#This Row],[Base Model]:[Base Model]]</f>
        <v>-0.3114035087719299</v>
      </c>
      <c r="L140" s="6">
        <f>(ExitPrices[[#This Row],[Supply and Demand / Revenue / Capacity Values - 10% Increase]]-ExitPrices[[#This Row],[Base Model]:[Base Model]])/ExitPrices[[#This Row],[Base Model]:[Base Model]]</f>
        <v>7.0175438596491252E-2</v>
      </c>
      <c r="M140" s="6">
        <f>(ExitPrices[[#This Row],[Supply and Demand / Revenue / Capacity Values - 10% Decrease]]-ExitPrices[[#This Row],[Base Model]:[Base Model]])/ExitPrices[[#This Row],[Base Model]:[Base Model]]</f>
        <v>-9.6491228070175461E-2</v>
      </c>
    </row>
    <row r="141" spans="1:13" x14ac:dyDescent="0.2">
      <c r="A141" t="s">
        <v>152</v>
      </c>
      <c r="B141" s="6">
        <v>0</v>
      </c>
      <c r="C141" s="6">
        <f>(ExitPrices[[#This Row],[Merit Order - Prorated]]-ExitPrices[[#This Row],[Base Model]:[Base Model]])/ExitPrices[[#This Row],[Base Model]:[Base Model]]</f>
        <v>-0.3114035087719299</v>
      </c>
      <c r="D141" s="6">
        <f>(ExitPrices[[#This Row],[Supply and Demand - 10% Increase]]-ExitPrices[[#This Row],[Base Model]:[Base Model]])/ExitPrices[[#This Row],[Base Model]:[Base Model]]</f>
        <v>7.0175438596491252E-2</v>
      </c>
      <c r="E141" s="6">
        <f>(ExitPrices[[#This Row],[Supply and Demand - 10% Decrease]]-ExitPrices[[#This Row],[Base Model]:[Base Model]])/ExitPrices[[#This Row],[Base Model]:[Base Model]]</f>
        <v>-9.6491228070175461E-2</v>
      </c>
      <c r="F141" s="6">
        <f>(ExitPrices[[#This Row],[Revenues - 10% Increase]]-ExitPrices[[#This Row],[Base Model]:[Base Model]])/ExitPrices[[#This Row],[Base Model]:[Base Model]]</f>
        <v>6.1403508771929752E-2</v>
      </c>
      <c r="G141" s="6">
        <f>(ExitPrices[[#This Row],[Revenues - 10% Decrease]]-ExitPrices[[#This Row],[Base Model]:[Base Model]])/ExitPrices[[#This Row],[Base Model]:[Base Model]]</f>
        <v>-7.4561403508771926E-2</v>
      </c>
      <c r="H141" s="6">
        <f>(ExitPrices[[#This Row],[Capacity Values - 10% Increase]]-ExitPrices[[#This Row],[Base Model]:[Base Model]])/ExitPrices[[#This Row],[Base Model]:[Base Model]]</f>
        <v>-6.5789473684210578E-2</v>
      </c>
      <c r="I141" s="6">
        <f>(ExitPrices[[#This Row],[Capacity Values - 10% Decrease]]-ExitPrices[[#This Row],[Base Model]:[Base Model]])/ExitPrices[[#This Row],[Base Model]:[Base Model]]</f>
        <v>7.0175438596491252E-2</v>
      </c>
      <c r="J141" s="6">
        <f>(ExitPrices[[#This Row],[Merit Order - Prorated / Supply and Demand - 10% Increase]]-ExitPrices[[#This Row],[Base Model]:[Base Model]])/ExitPrices[[#This Row],[Base Model]:[Base Model]]</f>
        <v>-0.3114035087719299</v>
      </c>
      <c r="K141" s="6">
        <f>(ExitPrices[[#This Row],[Merit Order - Prorated / Supply and Demand - 10% Decrease]]-ExitPrices[[#This Row],[Base Model]:[Base Model]])/ExitPrices[[#This Row],[Base Model]:[Base Model]]</f>
        <v>-0.3114035087719299</v>
      </c>
      <c r="L141" s="6">
        <f>(ExitPrices[[#This Row],[Supply and Demand / Revenue / Capacity Values - 10% Increase]]-ExitPrices[[#This Row],[Base Model]:[Base Model]])/ExitPrices[[#This Row],[Base Model]:[Base Model]]</f>
        <v>7.0175438596491252E-2</v>
      </c>
      <c r="M141" s="6">
        <f>(ExitPrices[[#This Row],[Supply and Demand / Revenue / Capacity Values - 10% Decrease]]-ExitPrices[[#This Row],[Base Model]:[Base Model]])/ExitPrices[[#This Row],[Base Model]:[Base Model]]</f>
        <v>-9.6491228070175461E-2</v>
      </c>
    </row>
    <row r="142" spans="1:13" x14ac:dyDescent="0.2">
      <c r="A142" t="s">
        <v>153</v>
      </c>
      <c r="B142" s="6">
        <v>0</v>
      </c>
      <c r="C142" s="6">
        <f>(ExitPrices[[#This Row],[Merit Order - Prorated]]-ExitPrices[[#This Row],[Base Model]:[Base Model]])/ExitPrices[[#This Row],[Base Model]:[Base Model]]</f>
        <v>0</v>
      </c>
      <c r="D142" s="6">
        <f>(ExitPrices[[#This Row],[Supply and Demand - 10% Increase]]-ExitPrices[[#This Row],[Base Model]:[Base Model]])/ExitPrices[[#This Row],[Base Model]:[Base Model]]</f>
        <v>0</v>
      </c>
      <c r="E142" s="6">
        <f>(ExitPrices[[#This Row],[Supply and Demand - 10% Decrease]]-ExitPrices[[#This Row],[Base Model]:[Base Model]])/ExitPrices[[#This Row],[Base Model]:[Base Model]]</f>
        <v>0</v>
      </c>
      <c r="F142" s="6">
        <f>(ExitPrices[[#This Row],[Revenues - 10% Increase]]-ExitPrices[[#This Row],[Base Model]:[Base Model]])/ExitPrices[[#This Row],[Base Model]:[Base Model]]</f>
        <v>0</v>
      </c>
      <c r="G142" s="6">
        <f>(ExitPrices[[#This Row],[Revenues - 10% Decrease]]-ExitPrices[[#This Row],[Base Model]:[Base Model]])/ExitPrices[[#This Row],[Base Model]:[Base Model]]</f>
        <v>0</v>
      </c>
      <c r="H142" s="6">
        <f>(ExitPrices[[#This Row],[Capacity Values - 10% Increase]]-ExitPrices[[#This Row],[Base Model]:[Base Model]])/ExitPrices[[#This Row],[Base Model]:[Base Model]]</f>
        <v>0</v>
      </c>
      <c r="I142" s="6">
        <f>(ExitPrices[[#This Row],[Capacity Values - 10% Decrease]]-ExitPrices[[#This Row],[Base Model]:[Base Model]])/ExitPrices[[#This Row],[Base Model]:[Base Model]]</f>
        <v>0</v>
      </c>
      <c r="J142" s="6">
        <f>(ExitPrices[[#This Row],[Merit Order - Prorated / Supply and Demand - 10% Increase]]-ExitPrices[[#This Row],[Base Model]:[Base Model]])/ExitPrices[[#This Row],[Base Model]:[Base Model]]</f>
        <v>0</v>
      </c>
      <c r="K142" s="6">
        <f>(ExitPrices[[#This Row],[Merit Order - Prorated / Supply and Demand - 10% Decrease]]-ExitPrices[[#This Row],[Base Model]:[Base Model]])/ExitPrices[[#This Row],[Base Model]:[Base Model]]</f>
        <v>0</v>
      </c>
      <c r="L142" s="6">
        <f>(ExitPrices[[#This Row],[Supply and Demand / Revenue / Capacity Values - 10% Increase]]-ExitPrices[[#This Row],[Base Model]:[Base Model]])/ExitPrices[[#This Row],[Base Model]:[Base Model]]</f>
        <v>0</v>
      </c>
      <c r="M142" s="6">
        <f>(ExitPrices[[#This Row],[Supply and Demand / Revenue / Capacity Values - 10% Decrease]]-ExitPrices[[#This Row],[Base Model]:[Base Model]])/ExitPrices[[#This Row],[Base Model]:[Base Model]]</f>
        <v>0</v>
      </c>
    </row>
    <row r="143" spans="1:13" x14ac:dyDescent="0.2">
      <c r="A143" t="s">
        <v>154</v>
      </c>
      <c r="B143" s="6">
        <v>0</v>
      </c>
      <c r="C143" s="6">
        <f>(ExitPrices[[#This Row],[Merit Order - Prorated]]-ExitPrices[[#This Row],[Base Model]:[Base Model]])/ExitPrices[[#This Row],[Base Model]:[Base Model]]</f>
        <v>0</v>
      </c>
      <c r="D143" s="6">
        <f>(ExitPrices[[#This Row],[Supply and Demand - 10% Increase]]-ExitPrices[[#This Row],[Base Model]:[Base Model]])/ExitPrices[[#This Row],[Base Model]:[Base Model]]</f>
        <v>0</v>
      </c>
      <c r="E143" s="6">
        <f>(ExitPrices[[#This Row],[Supply and Demand - 10% Decrease]]-ExitPrices[[#This Row],[Base Model]:[Base Model]])/ExitPrices[[#This Row],[Base Model]:[Base Model]]</f>
        <v>121.00000000000001</v>
      </c>
      <c r="F143" s="6">
        <f>(ExitPrices[[#This Row],[Revenues - 10% Increase]]-ExitPrices[[#This Row],[Base Model]:[Base Model]])/ExitPrices[[#This Row],[Base Model]:[Base Model]]</f>
        <v>0</v>
      </c>
      <c r="G143" s="6">
        <f>(ExitPrices[[#This Row],[Revenues - 10% Decrease]]-ExitPrices[[#This Row],[Base Model]:[Base Model]])/ExitPrices[[#This Row],[Base Model]:[Base Model]]</f>
        <v>0</v>
      </c>
      <c r="H143" s="6">
        <f>(ExitPrices[[#This Row],[Capacity Values - 10% Increase]]-ExitPrices[[#This Row],[Base Model]:[Base Model]])/ExitPrices[[#This Row],[Base Model]:[Base Model]]</f>
        <v>0</v>
      </c>
      <c r="I143" s="6">
        <f>(ExitPrices[[#This Row],[Capacity Values - 10% Decrease]]-ExitPrices[[#This Row],[Base Model]:[Base Model]])/ExitPrices[[#This Row],[Base Model]:[Base Model]]</f>
        <v>0</v>
      </c>
      <c r="J143" s="6">
        <f>(ExitPrices[[#This Row],[Merit Order - Prorated / Supply and Demand - 10% Increase]]-ExitPrices[[#This Row],[Base Model]:[Base Model]])/ExitPrices[[#This Row],[Base Model]:[Base Model]]</f>
        <v>0</v>
      </c>
      <c r="K143" s="6">
        <f>(ExitPrices[[#This Row],[Merit Order - Prorated / Supply and Demand - 10% Decrease]]-ExitPrices[[#This Row],[Base Model]:[Base Model]])/ExitPrices[[#This Row],[Base Model]:[Base Model]]</f>
        <v>0</v>
      </c>
      <c r="L143" s="6">
        <f>(ExitPrices[[#This Row],[Supply and Demand / Revenue / Capacity Values - 10% Increase]]-ExitPrices[[#This Row],[Base Model]:[Base Model]])/ExitPrices[[#This Row],[Base Model]:[Base Model]]</f>
        <v>0</v>
      </c>
      <c r="M143" s="6">
        <f>(ExitPrices[[#This Row],[Supply and Demand / Revenue / Capacity Values - 10% Decrease]]-ExitPrices[[#This Row],[Base Model]:[Base Model]])/ExitPrices[[#This Row],[Base Model]:[Base Model]]</f>
        <v>121.00000000000001</v>
      </c>
    </row>
    <row r="144" spans="1:13" x14ac:dyDescent="0.2">
      <c r="A144" t="s">
        <v>155</v>
      </c>
      <c r="B144" s="6">
        <v>0</v>
      </c>
      <c r="C144" s="6">
        <f>(ExitPrices[[#This Row],[Merit Order - Prorated]]-ExitPrices[[#This Row],[Base Model]:[Base Model]])/ExitPrices[[#This Row],[Base Model]:[Base Model]]</f>
        <v>0.15999999999999998</v>
      </c>
      <c r="D144" s="6">
        <f>(ExitPrices[[#This Row],[Supply and Demand - 10% Increase]]-ExitPrices[[#This Row],[Base Model]:[Base Model]])/ExitPrices[[#This Row],[Base Model]:[Base Model]]</f>
        <v>0.22666666666666668</v>
      </c>
      <c r="E144" s="6">
        <f>(ExitPrices[[#This Row],[Supply and Demand - 10% Decrease]]-ExitPrices[[#This Row],[Base Model]:[Base Model]])/ExitPrices[[#This Row],[Base Model]:[Base Model]]</f>
        <v>-0.13333333333333333</v>
      </c>
      <c r="F144" s="6">
        <f>(ExitPrices[[#This Row],[Revenues - 10% Increase]]-ExitPrices[[#This Row],[Base Model]:[Base Model]])/ExitPrices[[#This Row],[Base Model]:[Base Model]]</f>
        <v>0.19999999999999996</v>
      </c>
      <c r="G144" s="6">
        <f>(ExitPrices[[#This Row],[Revenues - 10% Decrease]]-ExitPrices[[#This Row],[Base Model]:[Base Model]])/ExitPrices[[#This Row],[Base Model]:[Base Model]]</f>
        <v>-0.21333333333333332</v>
      </c>
      <c r="H144" s="6">
        <f>(ExitPrices[[#This Row],[Capacity Values - 10% Increase]]-ExitPrices[[#This Row],[Base Model]:[Base Model]])/ExitPrices[[#This Row],[Base Model]:[Base Model]]</f>
        <v>-0.18666666666666659</v>
      </c>
      <c r="I144" s="6">
        <f>(ExitPrices[[#This Row],[Capacity Values - 10% Decrease]]-ExitPrices[[#This Row],[Base Model]:[Base Model]])/ExitPrices[[#This Row],[Base Model]:[Base Model]]</f>
        <v>0.21333333333333343</v>
      </c>
      <c r="J144" s="6">
        <f>(ExitPrices[[#This Row],[Merit Order - Prorated / Supply and Demand - 10% Increase]]-ExitPrices[[#This Row],[Base Model]:[Base Model]])/ExitPrices[[#This Row],[Base Model]:[Base Model]]</f>
        <v>0.15999999999999998</v>
      </c>
      <c r="K144" s="6">
        <f>(ExitPrices[[#This Row],[Merit Order - Prorated / Supply and Demand - 10% Decrease]]-ExitPrices[[#This Row],[Base Model]:[Base Model]])/ExitPrices[[#This Row],[Base Model]:[Base Model]]</f>
        <v>0.15999999999999998</v>
      </c>
      <c r="L144" s="6">
        <f>(ExitPrices[[#This Row],[Supply and Demand / Revenue / Capacity Values - 10% Increase]]-ExitPrices[[#This Row],[Base Model]:[Base Model]])/ExitPrices[[#This Row],[Base Model]:[Base Model]]</f>
        <v>0.22666666666666668</v>
      </c>
      <c r="M144" s="6">
        <f>(ExitPrices[[#This Row],[Supply and Demand / Revenue / Capacity Values - 10% Decrease]]-ExitPrices[[#This Row],[Base Model]:[Base Model]])/ExitPrices[[#This Row],[Base Model]:[Base Model]]</f>
        <v>-0.13333333333333333</v>
      </c>
    </row>
    <row r="145" spans="1:13" x14ac:dyDescent="0.2">
      <c r="A145" t="s">
        <v>156</v>
      </c>
      <c r="B145" s="6">
        <v>0</v>
      </c>
      <c r="C145" s="6">
        <f>(ExitPrices[[#This Row],[Merit Order - Prorated]]-ExitPrices[[#This Row],[Base Model]:[Base Model]])/ExitPrices[[#This Row],[Base Model]:[Base Model]]</f>
        <v>0</v>
      </c>
      <c r="D145" s="6">
        <f>(ExitPrices[[#This Row],[Supply and Demand - 10% Increase]]-ExitPrices[[#This Row],[Base Model]:[Base Model]])/ExitPrices[[#This Row],[Base Model]:[Base Model]]</f>
        <v>0</v>
      </c>
      <c r="E145" s="6">
        <f>(ExitPrices[[#This Row],[Supply and Demand - 10% Decrease]]-ExitPrices[[#This Row],[Base Model]:[Base Model]])/ExitPrices[[#This Row],[Base Model]:[Base Model]]</f>
        <v>0</v>
      </c>
      <c r="F145" s="6">
        <f>(ExitPrices[[#This Row],[Revenues - 10% Increase]]-ExitPrices[[#This Row],[Base Model]:[Base Model]])/ExitPrices[[#This Row],[Base Model]:[Base Model]]</f>
        <v>0</v>
      </c>
      <c r="G145" s="6">
        <f>(ExitPrices[[#This Row],[Revenues - 10% Decrease]]-ExitPrices[[#This Row],[Base Model]:[Base Model]])/ExitPrices[[#This Row],[Base Model]:[Base Model]]</f>
        <v>0</v>
      </c>
      <c r="H145" s="6">
        <f>(ExitPrices[[#This Row],[Capacity Values - 10% Increase]]-ExitPrices[[#This Row],[Base Model]:[Base Model]])/ExitPrices[[#This Row],[Base Model]:[Base Model]]</f>
        <v>0</v>
      </c>
      <c r="I145" s="6">
        <f>(ExitPrices[[#This Row],[Capacity Values - 10% Decrease]]-ExitPrices[[#This Row],[Base Model]:[Base Model]])/ExitPrices[[#This Row],[Base Model]:[Base Model]]</f>
        <v>0</v>
      </c>
      <c r="J145" s="6">
        <f>(ExitPrices[[#This Row],[Merit Order - Prorated / Supply and Demand - 10% Increase]]-ExitPrices[[#This Row],[Base Model]:[Base Model]])/ExitPrices[[#This Row],[Base Model]:[Base Model]]</f>
        <v>0</v>
      </c>
      <c r="K145" s="6">
        <f>(ExitPrices[[#This Row],[Merit Order - Prorated / Supply and Demand - 10% Decrease]]-ExitPrices[[#This Row],[Base Model]:[Base Model]])/ExitPrices[[#This Row],[Base Model]:[Base Model]]</f>
        <v>0</v>
      </c>
      <c r="L145" s="6">
        <f>(ExitPrices[[#This Row],[Supply and Demand / Revenue / Capacity Values - 10% Increase]]-ExitPrices[[#This Row],[Base Model]:[Base Model]])/ExitPrices[[#This Row],[Base Model]:[Base Model]]</f>
        <v>0</v>
      </c>
      <c r="M145" s="6">
        <f>(ExitPrices[[#This Row],[Supply and Demand / Revenue / Capacity Values - 10% Decrease]]-ExitPrices[[#This Row],[Base Model]:[Base Model]])/ExitPrices[[#This Row],[Base Model]:[Base Model]]</f>
        <v>0</v>
      </c>
    </row>
    <row r="146" spans="1:13" x14ac:dyDescent="0.2">
      <c r="A146" t="s">
        <v>157</v>
      </c>
      <c r="B146" s="6">
        <v>0</v>
      </c>
      <c r="C146" s="6">
        <f>(ExitPrices[[#This Row],[Merit Order - Prorated]]-ExitPrices[[#This Row],[Base Model]:[Base Model]])/ExitPrices[[#This Row],[Base Model]:[Base Model]]</f>
        <v>9.9173553719008239E-2</v>
      </c>
      <c r="D146" s="6">
        <f>(ExitPrices[[#This Row],[Supply and Demand - 10% Increase]]-ExitPrices[[#This Row],[Base Model]:[Base Model]])/ExitPrices[[#This Row],[Base Model]:[Base Model]]</f>
        <v>0.14049586776859505</v>
      </c>
      <c r="E146" s="6">
        <f>(ExitPrices[[#This Row],[Supply and Demand - 10% Decrease]]-ExitPrices[[#This Row],[Base Model]:[Base Model]])/ExitPrices[[#This Row],[Base Model]:[Base Model]]</f>
        <v>-8.2644628099173487E-2</v>
      </c>
      <c r="F146" s="6">
        <f>(ExitPrices[[#This Row],[Revenues - 10% Increase]]-ExitPrices[[#This Row],[Base Model]:[Base Model]])/ExitPrices[[#This Row],[Base Model]:[Base Model]]</f>
        <v>0.12396694214876031</v>
      </c>
      <c r="G146" s="6">
        <f>(ExitPrices[[#This Row],[Revenues - 10% Decrease]]-ExitPrices[[#This Row],[Base Model]:[Base Model]])/ExitPrices[[#This Row],[Base Model]:[Base Model]]</f>
        <v>-0.13223140495867761</v>
      </c>
      <c r="H146" s="6">
        <f>(ExitPrices[[#This Row],[Capacity Values - 10% Increase]]-ExitPrices[[#This Row],[Base Model]:[Base Model]])/ExitPrices[[#This Row],[Base Model]:[Base Model]]</f>
        <v>-0.12396694214876031</v>
      </c>
      <c r="I146" s="6">
        <f>(ExitPrices[[#This Row],[Capacity Values - 10% Decrease]]-ExitPrices[[#This Row],[Base Model]:[Base Model]])/ExitPrices[[#This Row],[Base Model]:[Base Model]]</f>
        <v>0.13223140495867775</v>
      </c>
      <c r="J146" s="6">
        <f>(ExitPrices[[#This Row],[Merit Order - Prorated / Supply and Demand - 10% Increase]]-ExitPrices[[#This Row],[Base Model]:[Base Model]])/ExitPrices[[#This Row],[Base Model]:[Base Model]]</f>
        <v>9.9173553719008239E-2</v>
      </c>
      <c r="K146" s="6">
        <f>(ExitPrices[[#This Row],[Merit Order - Prorated / Supply and Demand - 10% Decrease]]-ExitPrices[[#This Row],[Base Model]:[Base Model]])/ExitPrices[[#This Row],[Base Model]:[Base Model]]</f>
        <v>9.9173553719008239E-2</v>
      </c>
      <c r="L146" s="6">
        <f>(ExitPrices[[#This Row],[Supply and Demand / Revenue / Capacity Values - 10% Increase]]-ExitPrices[[#This Row],[Base Model]:[Base Model]])/ExitPrices[[#This Row],[Base Model]:[Base Model]]</f>
        <v>0.14049586776859505</v>
      </c>
      <c r="M146" s="6">
        <f>(ExitPrices[[#This Row],[Supply and Demand / Revenue / Capacity Values - 10% Decrease]]-ExitPrices[[#This Row],[Base Model]:[Base Model]])/ExitPrices[[#This Row],[Base Model]:[Base Model]]</f>
        <v>-8.2644628099173487E-2</v>
      </c>
    </row>
    <row r="147" spans="1:13" x14ac:dyDescent="0.2">
      <c r="A147" t="s">
        <v>158</v>
      </c>
      <c r="B147" s="6">
        <v>0</v>
      </c>
      <c r="C147" s="6">
        <f>(ExitPrices[[#This Row],[Merit Order - Prorated]]-ExitPrices[[#This Row],[Base Model]:[Base Model]])/ExitPrices[[#This Row],[Base Model]:[Base Model]]</f>
        <v>9.9173553719008239E-2</v>
      </c>
      <c r="D147" s="6">
        <f>(ExitPrices[[#This Row],[Supply and Demand - 10% Increase]]-ExitPrices[[#This Row],[Base Model]:[Base Model]])/ExitPrices[[#This Row],[Base Model]:[Base Model]]</f>
        <v>0.14049586776859505</v>
      </c>
      <c r="E147" s="6">
        <f>(ExitPrices[[#This Row],[Supply and Demand - 10% Decrease]]-ExitPrices[[#This Row],[Base Model]:[Base Model]])/ExitPrices[[#This Row],[Base Model]:[Base Model]]</f>
        <v>-8.2644628099173487E-2</v>
      </c>
      <c r="F147" s="6">
        <f>(ExitPrices[[#This Row],[Revenues - 10% Increase]]-ExitPrices[[#This Row],[Base Model]:[Base Model]])/ExitPrices[[#This Row],[Base Model]:[Base Model]]</f>
        <v>0.12396694214876031</v>
      </c>
      <c r="G147" s="6">
        <f>(ExitPrices[[#This Row],[Revenues - 10% Decrease]]-ExitPrices[[#This Row],[Base Model]:[Base Model]])/ExitPrices[[#This Row],[Base Model]:[Base Model]]</f>
        <v>-0.13223140495867761</v>
      </c>
      <c r="H147" s="6">
        <f>(ExitPrices[[#This Row],[Capacity Values - 10% Increase]]-ExitPrices[[#This Row],[Base Model]:[Base Model]])/ExitPrices[[#This Row],[Base Model]:[Base Model]]</f>
        <v>-0.12396694214876031</v>
      </c>
      <c r="I147" s="6">
        <f>(ExitPrices[[#This Row],[Capacity Values - 10% Decrease]]-ExitPrices[[#This Row],[Base Model]:[Base Model]])/ExitPrices[[#This Row],[Base Model]:[Base Model]]</f>
        <v>0.13223140495867775</v>
      </c>
      <c r="J147" s="6">
        <f>(ExitPrices[[#This Row],[Merit Order - Prorated / Supply and Demand - 10% Increase]]-ExitPrices[[#This Row],[Base Model]:[Base Model]])/ExitPrices[[#This Row],[Base Model]:[Base Model]]</f>
        <v>9.9173553719008239E-2</v>
      </c>
      <c r="K147" s="6">
        <f>(ExitPrices[[#This Row],[Merit Order - Prorated / Supply and Demand - 10% Decrease]]-ExitPrices[[#This Row],[Base Model]:[Base Model]])/ExitPrices[[#This Row],[Base Model]:[Base Model]]</f>
        <v>9.9173553719008239E-2</v>
      </c>
      <c r="L147" s="6">
        <f>(ExitPrices[[#This Row],[Supply and Demand / Revenue / Capacity Values - 10% Increase]]-ExitPrices[[#This Row],[Base Model]:[Base Model]])/ExitPrices[[#This Row],[Base Model]:[Base Model]]</f>
        <v>0.14049586776859505</v>
      </c>
      <c r="M147" s="6">
        <f>(ExitPrices[[#This Row],[Supply and Demand / Revenue / Capacity Values - 10% Decrease]]-ExitPrices[[#This Row],[Base Model]:[Base Model]])/ExitPrices[[#This Row],[Base Model]:[Base Model]]</f>
        <v>-8.2644628099173487E-2</v>
      </c>
    </row>
    <row r="148" spans="1:13" x14ac:dyDescent="0.2">
      <c r="A148" t="s">
        <v>159</v>
      </c>
      <c r="B148" s="6">
        <v>0</v>
      </c>
      <c r="C148" s="6">
        <f>(ExitPrices[[#This Row],[Merit Order - Prorated]]-ExitPrices[[#This Row],[Base Model]:[Base Model]])/ExitPrices[[#This Row],[Base Model]:[Base Model]]</f>
        <v>44.999999999999993</v>
      </c>
      <c r="D148" s="6">
        <f>(ExitPrices[[#This Row],[Supply and Demand - 10% Increase]]-ExitPrices[[#This Row],[Base Model]:[Base Model]])/ExitPrices[[#This Row],[Base Model]:[Base Model]]</f>
        <v>4.9999999999999991</v>
      </c>
      <c r="E148" s="6">
        <f>(ExitPrices[[#This Row],[Supply and Demand - 10% Decrease]]-ExitPrices[[#This Row],[Base Model]:[Base Model]])/ExitPrices[[#This Row],[Base Model]:[Base Model]]</f>
        <v>0</v>
      </c>
      <c r="F148" s="6">
        <f>(ExitPrices[[#This Row],[Revenues - 10% Increase]]-ExitPrices[[#This Row],[Base Model]:[Base Model]])/ExitPrices[[#This Row],[Base Model]:[Base Model]]</f>
        <v>0</v>
      </c>
      <c r="G148" s="6">
        <f>(ExitPrices[[#This Row],[Revenues - 10% Decrease]]-ExitPrices[[#This Row],[Base Model]:[Base Model]])/ExitPrices[[#This Row],[Base Model]:[Base Model]]</f>
        <v>0</v>
      </c>
      <c r="H148" s="6">
        <f>(ExitPrices[[#This Row],[Capacity Values - 10% Increase]]-ExitPrices[[#This Row],[Base Model]:[Base Model]])/ExitPrices[[#This Row],[Base Model]:[Base Model]]</f>
        <v>0</v>
      </c>
      <c r="I148" s="6">
        <f>(ExitPrices[[#This Row],[Capacity Values - 10% Decrease]]-ExitPrices[[#This Row],[Base Model]:[Base Model]])/ExitPrices[[#This Row],[Base Model]:[Base Model]]</f>
        <v>0</v>
      </c>
      <c r="J148" s="6">
        <f>(ExitPrices[[#This Row],[Merit Order - Prorated / Supply and Demand - 10% Increase]]-ExitPrices[[#This Row],[Base Model]:[Base Model]])/ExitPrices[[#This Row],[Base Model]:[Base Model]]</f>
        <v>44.999999999999993</v>
      </c>
      <c r="K148" s="6">
        <f>(ExitPrices[[#This Row],[Merit Order - Prorated / Supply and Demand - 10% Decrease]]-ExitPrices[[#This Row],[Base Model]:[Base Model]])/ExitPrices[[#This Row],[Base Model]:[Base Model]]</f>
        <v>44.999999999999993</v>
      </c>
      <c r="L148" s="6">
        <f>(ExitPrices[[#This Row],[Supply and Demand / Revenue / Capacity Values - 10% Increase]]-ExitPrices[[#This Row],[Base Model]:[Base Model]])/ExitPrices[[#This Row],[Base Model]:[Base Model]]</f>
        <v>4.9999999999999991</v>
      </c>
      <c r="M148" s="6">
        <f>(ExitPrices[[#This Row],[Supply and Demand / Revenue / Capacity Values - 10% Decrease]]-ExitPrices[[#This Row],[Base Model]:[Base Model]])/ExitPrices[[#This Row],[Base Model]:[Base Model]]</f>
        <v>0</v>
      </c>
    </row>
    <row r="149" spans="1:13" x14ac:dyDescent="0.2">
      <c r="A149" t="s">
        <v>160</v>
      </c>
      <c r="B149" s="6">
        <v>0</v>
      </c>
      <c r="C149" s="6">
        <f>(ExitPrices[[#This Row],[Merit Order - Prorated]]-ExitPrices[[#This Row],[Base Model]:[Base Model]])/ExitPrices[[#This Row],[Base Model]:[Base Model]]</f>
        <v>-0.5185185185185186</v>
      </c>
      <c r="D149" s="6">
        <f>(ExitPrices[[#This Row],[Supply and Demand - 10% Increase]]-ExitPrices[[#This Row],[Base Model]:[Base Model]])/ExitPrices[[#This Row],[Base Model]:[Base Model]]</f>
        <v>0.59259259259259256</v>
      </c>
      <c r="E149" s="6">
        <f>(ExitPrices[[#This Row],[Supply and Demand - 10% Decrease]]-ExitPrices[[#This Row],[Base Model]:[Base Model]])/ExitPrices[[#This Row],[Base Model]:[Base Model]]</f>
        <v>-0.37037037037037046</v>
      </c>
      <c r="F149" s="6">
        <f>(ExitPrices[[#This Row],[Revenues - 10% Increase]]-ExitPrices[[#This Row],[Base Model]:[Base Model]])/ExitPrices[[#This Row],[Base Model]:[Base Model]]</f>
        <v>0.5185185185185186</v>
      </c>
      <c r="G149" s="6">
        <f>(ExitPrices[[#This Row],[Revenues - 10% Decrease]]-ExitPrices[[#This Row],[Base Model]:[Base Model]])/ExitPrices[[#This Row],[Base Model]:[Base Model]]</f>
        <v>-0.59259259259259256</v>
      </c>
      <c r="H149" s="6">
        <f>(ExitPrices[[#This Row],[Capacity Values - 10% Increase]]-ExitPrices[[#This Row],[Base Model]:[Base Model]])/ExitPrices[[#This Row],[Base Model]:[Base Model]]</f>
        <v>-0.55555555555555558</v>
      </c>
      <c r="I149" s="6">
        <f>(ExitPrices[[#This Row],[Capacity Values - 10% Decrease]]-ExitPrices[[#This Row],[Base Model]:[Base Model]])/ExitPrices[[#This Row],[Base Model]:[Base Model]]</f>
        <v>0.59259259259259256</v>
      </c>
      <c r="J149" s="6">
        <f>(ExitPrices[[#This Row],[Merit Order - Prorated / Supply and Demand - 10% Increase]]-ExitPrices[[#This Row],[Base Model]:[Base Model]])/ExitPrices[[#This Row],[Base Model]:[Base Model]]</f>
        <v>-0.5185185185185186</v>
      </c>
      <c r="K149" s="6">
        <f>(ExitPrices[[#This Row],[Merit Order - Prorated / Supply and Demand - 10% Decrease]]-ExitPrices[[#This Row],[Base Model]:[Base Model]])/ExitPrices[[#This Row],[Base Model]:[Base Model]]</f>
        <v>-0.5185185185185186</v>
      </c>
      <c r="L149" s="6">
        <f>(ExitPrices[[#This Row],[Supply and Demand / Revenue / Capacity Values - 10% Increase]]-ExitPrices[[#This Row],[Base Model]:[Base Model]])/ExitPrices[[#This Row],[Base Model]:[Base Model]]</f>
        <v>0.59259259259259256</v>
      </c>
      <c r="M149" s="6">
        <f>(ExitPrices[[#This Row],[Supply and Demand / Revenue / Capacity Values - 10% Decrease]]-ExitPrices[[#This Row],[Base Model]:[Base Model]])/ExitPrices[[#This Row],[Base Model]:[Base Model]]</f>
        <v>-0.37037037037037046</v>
      </c>
    </row>
    <row r="150" spans="1:13" x14ac:dyDescent="0.2">
      <c r="A150" t="s">
        <v>161</v>
      </c>
      <c r="B150" s="6">
        <v>0</v>
      </c>
      <c r="C150" s="6">
        <f>(ExitPrices[[#This Row],[Merit Order - Prorated]]-ExitPrices[[#This Row],[Base Model]:[Base Model]])/ExitPrices[[#This Row],[Base Model]:[Base Model]]</f>
        <v>0</v>
      </c>
      <c r="D150" s="6">
        <f>(ExitPrices[[#This Row],[Supply and Demand - 10% Increase]]-ExitPrices[[#This Row],[Base Model]:[Base Model]])/ExitPrices[[#This Row],[Base Model]:[Base Model]]</f>
        <v>0</v>
      </c>
      <c r="E150" s="6">
        <f>(ExitPrices[[#This Row],[Supply and Demand - 10% Decrease]]-ExitPrices[[#This Row],[Base Model]:[Base Model]])/ExitPrices[[#This Row],[Base Model]:[Base Model]]</f>
        <v>0</v>
      </c>
      <c r="F150" s="6">
        <f>(ExitPrices[[#This Row],[Revenues - 10% Increase]]-ExitPrices[[#This Row],[Base Model]:[Base Model]])/ExitPrices[[#This Row],[Base Model]:[Base Model]]</f>
        <v>0</v>
      </c>
      <c r="G150" s="6">
        <f>(ExitPrices[[#This Row],[Revenues - 10% Decrease]]-ExitPrices[[#This Row],[Base Model]:[Base Model]])/ExitPrices[[#This Row],[Base Model]:[Base Model]]</f>
        <v>0</v>
      </c>
      <c r="H150" s="6">
        <f>(ExitPrices[[#This Row],[Capacity Values - 10% Increase]]-ExitPrices[[#This Row],[Base Model]:[Base Model]])/ExitPrices[[#This Row],[Base Model]:[Base Model]]</f>
        <v>0</v>
      </c>
      <c r="I150" s="6">
        <f>(ExitPrices[[#This Row],[Capacity Values - 10% Decrease]]-ExitPrices[[#This Row],[Base Model]:[Base Model]])/ExitPrices[[#This Row],[Base Model]:[Base Model]]</f>
        <v>0</v>
      </c>
      <c r="J150" s="6">
        <f>(ExitPrices[[#This Row],[Merit Order - Prorated / Supply and Demand - 10% Increase]]-ExitPrices[[#This Row],[Base Model]:[Base Model]])/ExitPrices[[#This Row],[Base Model]:[Base Model]]</f>
        <v>0</v>
      </c>
      <c r="K150" s="6">
        <f>(ExitPrices[[#This Row],[Merit Order - Prorated / Supply and Demand - 10% Decrease]]-ExitPrices[[#This Row],[Base Model]:[Base Model]])/ExitPrices[[#This Row],[Base Model]:[Base Model]]</f>
        <v>0</v>
      </c>
      <c r="L150" s="6">
        <f>(ExitPrices[[#This Row],[Supply and Demand / Revenue / Capacity Values - 10% Increase]]-ExitPrices[[#This Row],[Base Model]:[Base Model]])/ExitPrices[[#This Row],[Base Model]:[Base Model]]</f>
        <v>0</v>
      </c>
      <c r="M150" s="6">
        <f>(ExitPrices[[#This Row],[Supply and Demand / Revenue / Capacity Values - 10% Decrease]]-ExitPrices[[#This Row],[Base Model]:[Base Model]])/ExitPrices[[#This Row],[Base Model]:[Base Model]]</f>
        <v>0</v>
      </c>
    </row>
    <row r="151" spans="1:13" x14ac:dyDescent="0.2">
      <c r="A151" t="s">
        <v>162</v>
      </c>
      <c r="B151" s="6">
        <v>0</v>
      </c>
      <c r="C151" s="6">
        <f>(ExitPrices[[#This Row],[Merit Order - Prorated]]-ExitPrices[[#This Row],[Base Model]:[Base Model]])/ExitPrices[[#This Row],[Base Model]:[Base Model]]</f>
        <v>-6.6929133858267723E-2</v>
      </c>
      <c r="D151" s="6">
        <f>(ExitPrices[[#This Row],[Supply and Demand - 10% Increase]]-ExitPrices[[#This Row],[Base Model]:[Base Model]])/ExitPrices[[#This Row],[Base Model]:[Base Model]]</f>
        <v>-0.35433070866141725</v>
      </c>
      <c r="E151" s="6">
        <f>(ExitPrices[[#This Row],[Supply and Demand - 10% Decrease]]-ExitPrices[[#This Row],[Base Model]:[Base Model]])/ExitPrices[[#This Row],[Base Model]:[Base Model]]</f>
        <v>-3.9370078740157383E-2</v>
      </c>
      <c r="F151" s="6">
        <f>(ExitPrices[[#This Row],[Revenues - 10% Increase]]-ExitPrices[[#This Row],[Base Model]:[Base Model]])/ExitPrices[[#This Row],[Base Model]:[Base Model]]</f>
        <v>5.5118110236220548E-2</v>
      </c>
      <c r="G151" s="6">
        <f>(ExitPrices[[#This Row],[Revenues - 10% Decrease]]-ExitPrices[[#This Row],[Base Model]:[Base Model]])/ExitPrices[[#This Row],[Base Model]:[Base Model]]</f>
        <v>-6.2992125984251857E-2</v>
      </c>
      <c r="H151" s="6">
        <f>(ExitPrices[[#This Row],[Capacity Values - 10% Increase]]-ExitPrices[[#This Row],[Base Model]:[Base Model]])/ExitPrices[[#This Row],[Base Model]:[Base Model]]</f>
        <v>-5.9055118110236136E-2</v>
      </c>
      <c r="I151" s="6">
        <f>(ExitPrices[[#This Row],[Capacity Values - 10% Decrease]]-ExitPrices[[#This Row],[Base Model]:[Base Model]])/ExitPrices[[#This Row],[Base Model]:[Base Model]]</f>
        <v>6.2992125984251995E-2</v>
      </c>
      <c r="J151" s="6">
        <f>(ExitPrices[[#This Row],[Merit Order - Prorated / Supply and Demand - 10% Increase]]-ExitPrices[[#This Row],[Base Model]:[Base Model]])/ExitPrices[[#This Row],[Base Model]:[Base Model]]</f>
        <v>-6.6929133858267723E-2</v>
      </c>
      <c r="K151" s="6">
        <f>(ExitPrices[[#This Row],[Merit Order - Prorated / Supply and Demand - 10% Decrease]]-ExitPrices[[#This Row],[Base Model]:[Base Model]])/ExitPrices[[#This Row],[Base Model]:[Base Model]]</f>
        <v>-6.6929133858267723E-2</v>
      </c>
      <c r="L151" s="6">
        <f>(ExitPrices[[#This Row],[Supply and Demand / Revenue / Capacity Values - 10% Increase]]-ExitPrices[[#This Row],[Base Model]:[Base Model]])/ExitPrices[[#This Row],[Base Model]:[Base Model]]</f>
        <v>-0.35433070866141725</v>
      </c>
      <c r="M151" s="6">
        <f>(ExitPrices[[#This Row],[Supply and Demand / Revenue / Capacity Values - 10% Decrease]]-ExitPrices[[#This Row],[Base Model]:[Base Model]])/ExitPrices[[#This Row],[Base Model]:[Base Model]]</f>
        <v>-3.9370078740157383E-2</v>
      </c>
    </row>
    <row r="152" spans="1:13" x14ac:dyDescent="0.2">
      <c r="A152" t="s">
        <v>163</v>
      </c>
      <c r="B152" s="6">
        <v>0</v>
      </c>
      <c r="C152" s="6">
        <f>(ExitPrices[[#This Row],[Merit Order - Prorated]]-ExitPrices[[#This Row],[Base Model]:[Base Model]])/ExitPrices[[#This Row],[Base Model]:[Base Model]]</f>
        <v>0.74999999999999989</v>
      </c>
      <c r="D152" s="6">
        <f>(ExitPrices[[#This Row],[Supply and Demand - 10% Increase]]-ExitPrices[[#This Row],[Base Model]:[Base Model]])/ExitPrices[[#This Row],[Base Model]:[Base Model]]</f>
        <v>1</v>
      </c>
      <c r="E152" s="6">
        <f>(ExitPrices[[#This Row],[Supply and Demand - 10% Decrease]]-ExitPrices[[#This Row],[Base Model]:[Base Model]])/ExitPrices[[#This Row],[Base Model]:[Base Model]]</f>
        <v>-0.625</v>
      </c>
      <c r="F152" s="6">
        <f>(ExitPrices[[#This Row],[Revenues - 10% Increase]]-ExitPrices[[#This Row],[Base Model]:[Base Model]])/ExitPrices[[#This Row],[Base Model]:[Base Model]]</f>
        <v>0.875</v>
      </c>
      <c r="G152" s="6">
        <f>(ExitPrices[[#This Row],[Revenues - 10% Decrease]]-ExitPrices[[#This Row],[Base Model]:[Base Model]])/ExitPrices[[#This Row],[Base Model]:[Base Model]]</f>
        <v>-0.9375</v>
      </c>
      <c r="H152" s="6">
        <f>(ExitPrices[[#This Row],[Capacity Values - 10% Increase]]-ExitPrices[[#This Row],[Base Model]:[Base Model]])/ExitPrices[[#This Row],[Base Model]:[Base Model]]</f>
        <v>-0.9375</v>
      </c>
      <c r="I152" s="6">
        <f>(ExitPrices[[#This Row],[Capacity Values - 10% Decrease]]-ExitPrices[[#This Row],[Base Model]:[Base Model]])/ExitPrices[[#This Row],[Base Model]:[Base Model]]</f>
        <v>1</v>
      </c>
      <c r="J152" s="6">
        <f>(ExitPrices[[#This Row],[Merit Order - Prorated / Supply and Demand - 10% Increase]]-ExitPrices[[#This Row],[Base Model]:[Base Model]])/ExitPrices[[#This Row],[Base Model]:[Base Model]]</f>
        <v>0.74999999999999989</v>
      </c>
      <c r="K152" s="6">
        <f>(ExitPrices[[#This Row],[Merit Order - Prorated / Supply and Demand - 10% Decrease]]-ExitPrices[[#This Row],[Base Model]:[Base Model]])/ExitPrices[[#This Row],[Base Model]:[Base Model]]</f>
        <v>0.74999999999999989</v>
      </c>
      <c r="L152" s="6">
        <f>(ExitPrices[[#This Row],[Supply and Demand / Revenue / Capacity Values - 10% Increase]]-ExitPrices[[#This Row],[Base Model]:[Base Model]])/ExitPrices[[#This Row],[Base Model]:[Base Model]]</f>
        <v>1</v>
      </c>
      <c r="M152" s="6">
        <f>(ExitPrices[[#This Row],[Supply and Demand / Revenue / Capacity Values - 10% Decrease]]-ExitPrices[[#This Row],[Base Model]:[Base Model]])/ExitPrices[[#This Row],[Base Model]:[Base Model]]</f>
        <v>-0.625</v>
      </c>
    </row>
    <row r="153" spans="1:13" x14ac:dyDescent="0.2">
      <c r="A153" t="s">
        <v>164</v>
      </c>
      <c r="B153" s="6">
        <v>0</v>
      </c>
      <c r="C153" s="6">
        <f>(ExitPrices[[#This Row],[Merit Order - Prorated]]-ExitPrices[[#This Row],[Base Model]:[Base Model]])/ExitPrices[[#This Row],[Base Model]:[Base Model]]</f>
        <v>-0.34782608695652178</v>
      </c>
      <c r="D153" s="6">
        <f>(ExitPrices[[#This Row],[Supply and Demand - 10% Increase]]-ExitPrices[[#This Row],[Base Model]:[Base Model]])/ExitPrices[[#This Row],[Base Model]:[Base Model]]</f>
        <v>6.1594202898550728E-2</v>
      </c>
      <c r="E153" s="6">
        <f>(ExitPrices[[#This Row],[Supply and Demand - 10% Decrease]]-ExitPrices[[#This Row],[Base Model]:[Base Model]])/ExitPrices[[#This Row],[Base Model]:[Base Model]]</f>
        <v>-3.623188405797105E-2</v>
      </c>
      <c r="F153" s="6">
        <f>(ExitPrices[[#This Row],[Revenues - 10% Increase]]-ExitPrices[[#This Row],[Base Model]:[Base Model]])/ExitPrices[[#This Row],[Base Model]:[Base Model]]</f>
        <v>5.4347826086956569E-2</v>
      </c>
      <c r="G153" s="6">
        <f>(ExitPrices[[#This Row],[Revenues - 10% Decrease]]-ExitPrices[[#This Row],[Base Model]:[Base Model]])/ExitPrices[[#This Row],[Base Model]:[Base Model]]</f>
        <v>-5.7971014492753652E-2</v>
      </c>
      <c r="H153" s="6">
        <f>(ExitPrices[[#This Row],[Capacity Values - 10% Increase]]-ExitPrices[[#This Row],[Base Model]:[Base Model]])/ExitPrices[[#This Row],[Base Model]:[Base Model]]</f>
        <v>-5.0724637681159368E-2</v>
      </c>
      <c r="I153" s="6">
        <f>(ExitPrices[[#This Row],[Capacity Values - 10% Decrease]]-ExitPrices[[#This Row],[Base Model]:[Base Model]])/ExitPrices[[#This Row],[Base Model]:[Base Model]]</f>
        <v>5.7971014492753652E-2</v>
      </c>
      <c r="J153" s="6">
        <f>(ExitPrices[[#This Row],[Merit Order - Prorated / Supply and Demand - 10% Increase]]-ExitPrices[[#This Row],[Base Model]:[Base Model]])/ExitPrices[[#This Row],[Base Model]:[Base Model]]</f>
        <v>-0.34782608695652178</v>
      </c>
      <c r="K153" s="6">
        <f>(ExitPrices[[#This Row],[Merit Order - Prorated / Supply and Demand - 10% Decrease]]-ExitPrices[[#This Row],[Base Model]:[Base Model]])/ExitPrices[[#This Row],[Base Model]:[Base Model]]</f>
        <v>-0.34782608695652178</v>
      </c>
      <c r="L153" s="6">
        <f>(ExitPrices[[#This Row],[Supply and Demand / Revenue / Capacity Values - 10% Increase]]-ExitPrices[[#This Row],[Base Model]:[Base Model]])/ExitPrices[[#This Row],[Base Model]:[Base Model]]</f>
        <v>6.1594202898550728E-2</v>
      </c>
      <c r="M153" s="6">
        <f>(ExitPrices[[#This Row],[Supply and Demand / Revenue / Capacity Values - 10% Decrease]]-ExitPrices[[#This Row],[Base Model]:[Base Model]])/ExitPrices[[#This Row],[Base Model]:[Base Model]]</f>
        <v>-3.623188405797105E-2</v>
      </c>
    </row>
    <row r="154" spans="1:13" x14ac:dyDescent="0.2">
      <c r="A154" t="s">
        <v>165</v>
      </c>
      <c r="B154" s="6">
        <v>0</v>
      </c>
      <c r="C154" s="6">
        <f>(ExitPrices[[#This Row],[Merit Order - Prorated]]-ExitPrices[[#This Row],[Base Model]:[Base Model]])/ExitPrices[[#This Row],[Base Model]:[Base Model]]</f>
        <v>0.14457831325301201</v>
      </c>
      <c r="D154" s="6">
        <f>(ExitPrices[[#This Row],[Supply and Demand - 10% Increase]]-ExitPrices[[#This Row],[Base Model]:[Base Model]])/ExitPrices[[#This Row],[Base Model]:[Base Model]]</f>
        <v>0.20481927710843376</v>
      </c>
      <c r="E154" s="6">
        <f>(ExitPrices[[#This Row],[Supply and Demand - 10% Decrease]]-ExitPrices[[#This Row],[Base Model]:[Base Model]])/ExitPrices[[#This Row],[Base Model]:[Base Model]]</f>
        <v>-0.26506024096385539</v>
      </c>
      <c r="F154" s="6">
        <f>(ExitPrices[[#This Row],[Revenues - 10% Increase]]-ExitPrices[[#This Row],[Base Model]:[Base Model]])/ExitPrices[[#This Row],[Base Model]:[Base Model]]</f>
        <v>0.16867469879518074</v>
      </c>
      <c r="G154" s="6">
        <f>(ExitPrices[[#This Row],[Revenues - 10% Decrease]]-ExitPrices[[#This Row],[Base Model]:[Base Model]])/ExitPrices[[#This Row],[Base Model]:[Base Model]]</f>
        <v>-0.19277108433734938</v>
      </c>
      <c r="H154" s="6">
        <f>(ExitPrices[[#This Row],[Capacity Values - 10% Increase]]-ExitPrices[[#This Row],[Base Model]:[Base Model]])/ExitPrices[[#This Row],[Base Model]:[Base Model]]</f>
        <v>-0.18072289156626511</v>
      </c>
      <c r="I154" s="6">
        <f>(ExitPrices[[#This Row],[Capacity Values - 10% Decrease]]-ExitPrices[[#This Row],[Base Model]:[Base Model]])/ExitPrices[[#This Row],[Base Model]:[Base Model]]</f>
        <v>0.19277108433734949</v>
      </c>
      <c r="J154" s="6">
        <f>(ExitPrices[[#This Row],[Merit Order - Prorated / Supply and Demand - 10% Increase]]-ExitPrices[[#This Row],[Base Model]:[Base Model]])/ExitPrices[[#This Row],[Base Model]:[Base Model]]</f>
        <v>0.14457831325301201</v>
      </c>
      <c r="K154" s="6">
        <f>(ExitPrices[[#This Row],[Merit Order - Prorated / Supply and Demand - 10% Decrease]]-ExitPrices[[#This Row],[Base Model]:[Base Model]])/ExitPrices[[#This Row],[Base Model]:[Base Model]]</f>
        <v>0.14457831325301201</v>
      </c>
      <c r="L154" s="6">
        <f>(ExitPrices[[#This Row],[Supply and Demand / Revenue / Capacity Values - 10% Increase]]-ExitPrices[[#This Row],[Base Model]:[Base Model]])/ExitPrices[[#This Row],[Base Model]:[Base Model]]</f>
        <v>0.20481927710843376</v>
      </c>
      <c r="M154" s="6">
        <f>(ExitPrices[[#This Row],[Supply and Demand / Revenue / Capacity Values - 10% Decrease]]-ExitPrices[[#This Row],[Base Model]:[Base Model]])/ExitPrices[[#This Row],[Base Model]:[Base Model]]</f>
        <v>-0.26506024096385539</v>
      </c>
    </row>
    <row r="155" spans="1:13" x14ac:dyDescent="0.2">
      <c r="A155" t="s">
        <v>166</v>
      </c>
      <c r="B155" s="6">
        <v>0</v>
      </c>
      <c r="C155" s="6">
        <f>(ExitPrices[[#This Row],[Merit Order - Prorated]]-ExitPrices[[#This Row],[Base Model]:[Base Model]])/ExitPrices[[#This Row],[Base Model]:[Base Model]]</f>
        <v>-0.11805555555555557</v>
      </c>
      <c r="D155" s="6">
        <f>(ExitPrices[[#This Row],[Supply and Demand - 10% Increase]]-ExitPrices[[#This Row],[Base Model]:[Base Model]])/ExitPrices[[#This Row],[Base Model]:[Base Model]]</f>
        <v>-0.625</v>
      </c>
      <c r="E155" s="6">
        <f>(ExitPrices[[#This Row],[Supply and Demand - 10% Decrease]]-ExitPrices[[#This Row],[Base Model]:[Base Model]])/ExitPrices[[#This Row],[Base Model]:[Base Model]]</f>
        <v>0.5625</v>
      </c>
      <c r="F155" s="6">
        <f>(ExitPrices[[#This Row],[Revenues - 10% Increase]]-ExitPrices[[#This Row],[Base Model]:[Base Model]])/ExitPrices[[#This Row],[Base Model]:[Base Model]]</f>
        <v>0.10416666666666677</v>
      </c>
      <c r="G155" s="6">
        <f>(ExitPrices[[#This Row],[Revenues - 10% Decrease]]-ExitPrices[[#This Row],[Base Model]:[Base Model]])/ExitPrices[[#This Row],[Base Model]:[Base Model]]</f>
        <v>-0.11111111111111105</v>
      </c>
      <c r="H155" s="6">
        <f>(ExitPrices[[#This Row],[Capacity Values - 10% Increase]]-ExitPrices[[#This Row],[Base Model]:[Base Model]])/ExitPrices[[#This Row],[Base Model]:[Base Model]]</f>
        <v>-9.7222222222222238E-2</v>
      </c>
      <c r="I155" s="6">
        <f>(ExitPrices[[#This Row],[Capacity Values - 10% Decrease]]-ExitPrices[[#This Row],[Base Model]:[Base Model]])/ExitPrices[[#This Row],[Base Model]:[Base Model]]</f>
        <v>0.11111111111111116</v>
      </c>
      <c r="J155" s="6">
        <f>(ExitPrices[[#This Row],[Merit Order - Prorated / Supply and Demand - 10% Increase]]-ExitPrices[[#This Row],[Base Model]:[Base Model]])/ExitPrices[[#This Row],[Base Model]:[Base Model]]</f>
        <v>-0.11805555555555557</v>
      </c>
      <c r="K155" s="6">
        <f>(ExitPrices[[#This Row],[Merit Order - Prorated / Supply and Demand - 10% Decrease]]-ExitPrices[[#This Row],[Base Model]:[Base Model]])/ExitPrices[[#This Row],[Base Model]:[Base Model]]</f>
        <v>-0.11805555555555557</v>
      </c>
      <c r="L155" s="6">
        <f>(ExitPrices[[#This Row],[Supply and Demand / Revenue / Capacity Values - 10% Increase]]-ExitPrices[[#This Row],[Base Model]:[Base Model]])/ExitPrices[[#This Row],[Base Model]:[Base Model]]</f>
        <v>-0.625</v>
      </c>
      <c r="M155" s="6">
        <f>(ExitPrices[[#This Row],[Supply and Demand / Revenue / Capacity Values - 10% Decrease]]-ExitPrices[[#This Row],[Base Model]:[Base Model]])/ExitPrices[[#This Row],[Base Model]:[Base Model]]</f>
        <v>0.5625</v>
      </c>
    </row>
    <row r="156" spans="1:13" x14ac:dyDescent="0.2">
      <c r="A156" t="s">
        <v>167</v>
      </c>
      <c r="B156" s="6">
        <v>0</v>
      </c>
      <c r="C156" s="6">
        <f>(ExitPrices[[#This Row],[Merit Order - Prorated]]-ExitPrices[[#This Row],[Base Model]:[Base Model]])/ExitPrices[[#This Row],[Base Model]:[Base Model]]</f>
        <v>-0.11805555555555557</v>
      </c>
      <c r="D156" s="6">
        <f>(ExitPrices[[#This Row],[Supply and Demand - 10% Increase]]-ExitPrices[[#This Row],[Base Model]:[Base Model]])/ExitPrices[[#This Row],[Base Model]:[Base Model]]</f>
        <v>-0.625</v>
      </c>
      <c r="E156" s="6">
        <f>(ExitPrices[[#This Row],[Supply and Demand - 10% Decrease]]-ExitPrices[[#This Row],[Base Model]:[Base Model]])/ExitPrices[[#This Row],[Base Model]:[Base Model]]</f>
        <v>0.5625</v>
      </c>
      <c r="F156" s="6">
        <f>(ExitPrices[[#This Row],[Revenues - 10% Increase]]-ExitPrices[[#This Row],[Base Model]:[Base Model]])/ExitPrices[[#This Row],[Base Model]:[Base Model]]</f>
        <v>0.10416666666666677</v>
      </c>
      <c r="G156" s="6">
        <f>(ExitPrices[[#This Row],[Revenues - 10% Decrease]]-ExitPrices[[#This Row],[Base Model]:[Base Model]])/ExitPrices[[#This Row],[Base Model]:[Base Model]]</f>
        <v>-0.11111111111111105</v>
      </c>
      <c r="H156" s="6">
        <f>(ExitPrices[[#This Row],[Capacity Values - 10% Increase]]-ExitPrices[[#This Row],[Base Model]:[Base Model]])/ExitPrices[[#This Row],[Base Model]:[Base Model]]</f>
        <v>-9.7222222222222238E-2</v>
      </c>
      <c r="I156" s="6">
        <f>(ExitPrices[[#This Row],[Capacity Values - 10% Decrease]]-ExitPrices[[#This Row],[Base Model]:[Base Model]])/ExitPrices[[#This Row],[Base Model]:[Base Model]]</f>
        <v>0.11111111111111116</v>
      </c>
      <c r="J156" s="6">
        <f>(ExitPrices[[#This Row],[Merit Order - Prorated / Supply and Demand - 10% Increase]]-ExitPrices[[#This Row],[Base Model]:[Base Model]])/ExitPrices[[#This Row],[Base Model]:[Base Model]]</f>
        <v>-0.11805555555555557</v>
      </c>
      <c r="K156" s="6">
        <f>(ExitPrices[[#This Row],[Merit Order - Prorated / Supply and Demand - 10% Decrease]]-ExitPrices[[#This Row],[Base Model]:[Base Model]])/ExitPrices[[#This Row],[Base Model]:[Base Model]]</f>
        <v>-0.11805555555555557</v>
      </c>
      <c r="L156" s="6">
        <f>(ExitPrices[[#This Row],[Supply and Demand / Revenue / Capacity Values - 10% Increase]]-ExitPrices[[#This Row],[Base Model]:[Base Model]])/ExitPrices[[#This Row],[Base Model]:[Base Model]]</f>
        <v>-0.625</v>
      </c>
      <c r="M156" s="6">
        <f>(ExitPrices[[#This Row],[Supply and Demand / Revenue / Capacity Values - 10% Decrease]]-ExitPrices[[#This Row],[Base Model]:[Base Model]])/ExitPrices[[#This Row],[Base Model]:[Base Model]]</f>
        <v>0.5625</v>
      </c>
    </row>
    <row r="157" spans="1:13" x14ac:dyDescent="0.2">
      <c r="A157" t="s">
        <v>168</v>
      </c>
      <c r="B157" s="6">
        <v>0</v>
      </c>
      <c r="C157" s="6">
        <f>(ExitPrices[[#This Row],[Merit Order - Prorated]]-ExitPrices[[#This Row],[Base Model]:[Base Model]])/ExitPrices[[#This Row],[Base Model]:[Base Model]]</f>
        <v>0.44444444444444431</v>
      </c>
      <c r="D157" s="6">
        <f>(ExitPrices[[#This Row],[Supply and Demand - 10% Increase]]-ExitPrices[[#This Row],[Base Model]:[Base Model]])/ExitPrices[[#This Row],[Base Model]:[Base Model]]</f>
        <v>0.62962962962962965</v>
      </c>
      <c r="E157" s="6">
        <f>(ExitPrices[[#This Row],[Supply and Demand - 10% Decrease]]-ExitPrices[[#This Row],[Base Model]:[Base Model]])/ExitPrices[[#This Row],[Base Model]:[Base Model]]</f>
        <v>-0.37037037037037046</v>
      </c>
      <c r="F157" s="6">
        <f>(ExitPrices[[#This Row],[Revenues - 10% Increase]]-ExitPrices[[#This Row],[Base Model]:[Base Model]])/ExitPrices[[#This Row],[Base Model]:[Base Model]]</f>
        <v>0.5185185185185186</v>
      </c>
      <c r="G157" s="6">
        <f>(ExitPrices[[#This Row],[Revenues - 10% Decrease]]-ExitPrices[[#This Row],[Base Model]:[Base Model]])/ExitPrices[[#This Row],[Base Model]:[Base Model]]</f>
        <v>-0.59259259259259256</v>
      </c>
      <c r="H157" s="6">
        <f>(ExitPrices[[#This Row],[Capacity Values - 10% Increase]]-ExitPrices[[#This Row],[Base Model]:[Base Model]])/ExitPrices[[#This Row],[Base Model]:[Base Model]]</f>
        <v>-0.55555555555555558</v>
      </c>
      <c r="I157" s="6">
        <f>(ExitPrices[[#This Row],[Capacity Values - 10% Decrease]]-ExitPrices[[#This Row],[Base Model]:[Base Model]])/ExitPrices[[#This Row],[Base Model]:[Base Model]]</f>
        <v>0.59259259259259256</v>
      </c>
      <c r="J157" s="6">
        <f>(ExitPrices[[#This Row],[Merit Order - Prorated / Supply and Demand - 10% Increase]]-ExitPrices[[#This Row],[Base Model]:[Base Model]])/ExitPrices[[#This Row],[Base Model]:[Base Model]]</f>
        <v>0.44444444444444431</v>
      </c>
      <c r="K157" s="6">
        <f>(ExitPrices[[#This Row],[Merit Order - Prorated / Supply and Demand - 10% Decrease]]-ExitPrices[[#This Row],[Base Model]:[Base Model]])/ExitPrices[[#This Row],[Base Model]:[Base Model]]</f>
        <v>0.44444444444444431</v>
      </c>
      <c r="L157" s="6">
        <f>(ExitPrices[[#This Row],[Supply and Demand / Revenue / Capacity Values - 10% Increase]]-ExitPrices[[#This Row],[Base Model]:[Base Model]])/ExitPrices[[#This Row],[Base Model]:[Base Model]]</f>
        <v>0.62962962962962965</v>
      </c>
      <c r="M157" s="6">
        <f>(ExitPrices[[#This Row],[Supply and Demand / Revenue / Capacity Values - 10% Decrease]]-ExitPrices[[#This Row],[Base Model]:[Base Model]])/ExitPrices[[#This Row],[Base Model]:[Base Model]]</f>
        <v>-0.37037037037037046</v>
      </c>
    </row>
    <row r="158" spans="1:13" x14ac:dyDescent="0.2">
      <c r="A158" t="s">
        <v>169</v>
      </c>
      <c r="B158" s="6">
        <v>0</v>
      </c>
      <c r="C158" s="6">
        <f>(ExitPrices[[#This Row],[Merit Order - Prorated]]-ExitPrices[[#This Row],[Base Model]:[Base Model]])/ExitPrices[[#This Row],[Base Model]:[Base Model]]</f>
        <v>0.12903225806451629</v>
      </c>
      <c r="D158" s="6">
        <f>(ExitPrices[[#This Row],[Supply and Demand - 10% Increase]]-ExitPrices[[#This Row],[Base Model]:[Base Model]])/ExitPrices[[#This Row],[Base Model]:[Base Model]]</f>
        <v>0.18279569892473121</v>
      </c>
      <c r="E158" s="6">
        <f>(ExitPrices[[#This Row],[Supply and Demand - 10% Decrease]]-ExitPrices[[#This Row],[Base Model]:[Base Model]])/ExitPrices[[#This Row],[Base Model]:[Base Model]]</f>
        <v>-0.10752688172043003</v>
      </c>
      <c r="F158" s="6">
        <f>(ExitPrices[[#This Row],[Revenues - 10% Increase]]-ExitPrices[[#This Row],[Base Model]:[Base Model]])/ExitPrices[[#This Row],[Base Model]:[Base Model]]</f>
        <v>0.16129032258064532</v>
      </c>
      <c r="G158" s="6">
        <f>(ExitPrices[[#This Row],[Revenues - 10% Decrease]]-ExitPrices[[#This Row],[Base Model]:[Base Model]])/ExitPrices[[#This Row],[Base Model]:[Base Model]]</f>
        <v>-0.17204301075268807</v>
      </c>
      <c r="H158" s="6">
        <f>(ExitPrices[[#This Row],[Capacity Values - 10% Increase]]-ExitPrices[[#This Row],[Base Model]:[Base Model]])/ExitPrices[[#This Row],[Base Model]:[Base Model]]</f>
        <v>-0.16129032258064513</v>
      </c>
      <c r="I158" s="6">
        <f>(ExitPrices[[#This Row],[Capacity Values - 10% Decrease]]-ExitPrices[[#This Row],[Base Model]:[Base Model]])/ExitPrices[[#This Row],[Base Model]:[Base Model]]</f>
        <v>0.17204301075268827</v>
      </c>
      <c r="J158" s="6">
        <f>(ExitPrices[[#This Row],[Merit Order - Prorated / Supply and Demand - 10% Increase]]-ExitPrices[[#This Row],[Base Model]:[Base Model]])/ExitPrices[[#This Row],[Base Model]:[Base Model]]</f>
        <v>0.12903225806451629</v>
      </c>
      <c r="K158" s="6">
        <f>(ExitPrices[[#This Row],[Merit Order - Prorated / Supply and Demand - 10% Decrease]]-ExitPrices[[#This Row],[Base Model]:[Base Model]])/ExitPrices[[#This Row],[Base Model]:[Base Model]]</f>
        <v>0.12903225806451629</v>
      </c>
      <c r="L158" s="6">
        <f>(ExitPrices[[#This Row],[Supply and Demand / Revenue / Capacity Values - 10% Increase]]-ExitPrices[[#This Row],[Base Model]:[Base Model]])/ExitPrices[[#This Row],[Base Model]:[Base Model]]</f>
        <v>0.18279569892473121</v>
      </c>
      <c r="M158" s="6">
        <f>(ExitPrices[[#This Row],[Supply and Demand / Revenue / Capacity Values - 10% Decrease]]-ExitPrices[[#This Row],[Base Model]:[Base Model]])/ExitPrices[[#This Row],[Base Model]:[Base Model]]</f>
        <v>-0.10752688172043003</v>
      </c>
    </row>
    <row r="159" spans="1:13" x14ac:dyDescent="0.2">
      <c r="A159" t="s">
        <v>170</v>
      </c>
      <c r="B159" s="6">
        <v>0</v>
      </c>
      <c r="C159" s="6">
        <f>(ExitPrices[[#This Row],[Merit Order - Prorated]]-ExitPrices[[#This Row],[Base Model]:[Base Model]])/ExitPrices[[#This Row],[Base Model]:[Base Model]]</f>
        <v>8.4507042253521097E-2</v>
      </c>
      <c r="D159" s="6">
        <f>(ExitPrices[[#This Row],[Supply and Demand - 10% Increase]]-ExitPrices[[#This Row],[Base Model]:[Base Model]])/ExitPrices[[#This Row],[Base Model]:[Base Model]]</f>
        <v>3.5211267605633707E-2</v>
      </c>
      <c r="E159" s="6">
        <f>(ExitPrices[[#This Row],[Supply and Demand - 10% Decrease]]-ExitPrices[[#This Row],[Base Model]:[Base Model]])/ExitPrices[[#This Row],[Base Model]:[Base Model]]</f>
        <v>-7.0422535211267664E-2</v>
      </c>
      <c r="F159" s="6">
        <f>(ExitPrices[[#This Row],[Revenues - 10% Increase]]-ExitPrices[[#This Row],[Base Model]:[Base Model]])/ExitPrices[[#This Row],[Base Model]:[Base Model]]</f>
        <v>0.10563380281690125</v>
      </c>
      <c r="G159" s="6">
        <f>(ExitPrices[[#This Row],[Revenues - 10% Decrease]]-ExitPrices[[#This Row],[Base Model]:[Base Model]])/ExitPrices[[#This Row],[Base Model]:[Base Model]]</f>
        <v>-0.11267605633802821</v>
      </c>
      <c r="H159" s="6">
        <f>(ExitPrices[[#This Row],[Capacity Values - 10% Increase]]-ExitPrices[[#This Row],[Base Model]:[Base Model]])/ExitPrices[[#This Row],[Base Model]:[Base Model]]</f>
        <v>-9.8591549295774655E-2</v>
      </c>
      <c r="I159" s="6">
        <f>(ExitPrices[[#This Row],[Capacity Values - 10% Decrease]]-ExitPrices[[#This Row],[Base Model]:[Base Model]])/ExitPrices[[#This Row],[Base Model]:[Base Model]]</f>
        <v>0.11267605633802821</v>
      </c>
      <c r="J159" s="6">
        <f>(ExitPrices[[#This Row],[Merit Order - Prorated / Supply and Demand - 10% Increase]]-ExitPrices[[#This Row],[Base Model]:[Base Model]])/ExitPrices[[#This Row],[Base Model]:[Base Model]]</f>
        <v>8.4507042253521097E-2</v>
      </c>
      <c r="K159" s="6">
        <f>(ExitPrices[[#This Row],[Merit Order - Prorated / Supply and Demand - 10% Decrease]]-ExitPrices[[#This Row],[Base Model]:[Base Model]])/ExitPrices[[#This Row],[Base Model]:[Base Model]]</f>
        <v>8.4507042253521097E-2</v>
      </c>
      <c r="L159" s="6">
        <f>(ExitPrices[[#This Row],[Supply and Demand / Revenue / Capacity Values - 10% Increase]]-ExitPrices[[#This Row],[Base Model]:[Base Model]])/ExitPrices[[#This Row],[Base Model]:[Base Model]]</f>
        <v>3.5211267605633707E-2</v>
      </c>
      <c r="M159" s="6">
        <f>(ExitPrices[[#This Row],[Supply and Demand / Revenue / Capacity Values - 10% Decrease]]-ExitPrices[[#This Row],[Base Model]:[Base Model]])/ExitPrices[[#This Row],[Base Model]:[Base Model]]</f>
        <v>-7.0422535211267664E-2</v>
      </c>
    </row>
    <row r="160" spans="1:13" x14ac:dyDescent="0.2">
      <c r="A160" t="s">
        <v>171</v>
      </c>
      <c r="B160" s="6">
        <v>0</v>
      </c>
      <c r="C160" s="6">
        <f>(ExitPrices[[#This Row],[Merit Order - Prorated]]-ExitPrices[[#This Row],[Base Model]:[Base Model]])/ExitPrices[[#This Row],[Base Model]:[Base Model]]</f>
        <v>8.8235294117647162E-2</v>
      </c>
      <c r="D160" s="6">
        <f>(ExitPrices[[#This Row],[Supply and Demand - 10% Increase]]-ExitPrices[[#This Row],[Base Model]:[Base Model]])/ExitPrices[[#This Row],[Base Model]:[Base Model]]</f>
        <v>0.12500000000000003</v>
      </c>
      <c r="E160" s="6">
        <f>(ExitPrices[[#This Row],[Supply and Demand - 10% Decrease]]-ExitPrices[[#This Row],[Base Model]:[Base Model]])/ExitPrices[[#This Row],[Base Model]:[Base Model]]</f>
        <v>-7.3529411764705829E-2</v>
      </c>
      <c r="F160" s="6">
        <f>(ExitPrices[[#This Row],[Revenues - 10% Increase]]-ExitPrices[[#This Row],[Base Model]:[Base Model]])/ExitPrices[[#This Row],[Base Model]:[Base Model]]</f>
        <v>0.11029411764705893</v>
      </c>
      <c r="G160" s="6">
        <f>(ExitPrices[[#This Row],[Revenues - 10% Decrease]]-ExitPrices[[#This Row],[Base Model]:[Base Model]])/ExitPrices[[#This Row],[Base Model]:[Base Model]]</f>
        <v>-0.11764705882352934</v>
      </c>
      <c r="H160" s="6">
        <f>(ExitPrices[[#This Row],[Capacity Values - 10% Increase]]-ExitPrices[[#This Row],[Base Model]:[Base Model]])/ExitPrices[[#This Row],[Base Model]:[Base Model]]</f>
        <v>-0.10294117647058813</v>
      </c>
      <c r="I160" s="6">
        <f>(ExitPrices[[#This Row],[Capacity Values - 10% Decrease]]-ExitPrices[[#This Row],[Base Model]:[Base Model]])/ExitPrices[[#This Row],[Base Model]:[Base Model]]</f>
        <v>0.11764705882352947</v>
      </c>
      <c r="J160" s="6">
        <f>(ExitPrices[[#This Row],[Merit Order - Prorated / Supply and Demand - 10% Increase]]-ExitPrices[[#This Row],[Base Model]:[Base Model]])/ExitPrices[[#This Row],[Base Model]:[Base Model]]</f>
        <v>8.8235294117647162E-2</v>
      </c>
      <c r="K160" s="6">
        <f>(ExitPrices[[#This Row],[Merit Order - Prorated / Supply and Demand - 10% Decrease]]-ExitPrices[[#This Row],[Base Model]:[Base Model]])/ExitPrices[[#This Row],[Base Model]:[Base Model]]</f>
        <v>8.8235294117647162E-2</v>
      </c>
      <c r="L160" s="6">
        <f>(ExitPrices[[#This Row],[Supply and Demand / Revenue / Capacity Values - 10% Increase]]-ExitPrices[[#This Row],[Base Model]:[Base Model]])/ExitPrices[[#This Row],[Base Model]:[Base Model]]</f>
        <v>0.12500000000000003</v>
      </c>
      <c r="M160" s="6">
        <f>(ExitPrices[[#This Row],[Supply and Demand / Revenue / Capacity Values - 10% Decrease]]-ExitPrices[[#This Row],[Base Model]:[Base Model]])/ExitPrices[[#This Row],[Base Model]:[Base Model]]</f>
        <v>-7.3529411764705829E-2</v>
      </c>
    </row>
    <row r="161" spans="1:13" x14ac:dyDescent="0.2">
      <c r="A161" t="s">
        <v>172</v>
      </c>
      <c r="B161" s="6">
        <v>0</v>
      </c>
      <c r="C161" s="6">
        <f>(ExitPrices[[#This Row],[Merit Order - Prorated]]-ExitPrices[[#This Row],[Base Model]:[Base Model]])/ExitPrices[[#This Row],[Base Model]:[Base Model]]</f>
        <v>0</v>
      </c>
      <c r="D161" s="6">
        <f>(ExitPrices[[#This Row],[Supply and Demand - 10% Increase]]-ExitPrices[[#This Row],[Base Model]:[Base Model]])/ExitPrices[[#This Row],[Base Model]:[Base Model]]</f>
        <v>0</v>
      </c>
      <c r="E161" s="6">
        <f>(ExitPrices[[#This Row],[Supply and Demand - 10% Decrease]]-ExitPrices[[#This Row],[Base Model]:[Base Model]])/ExitPrices[[#This Row],[Base Model]:[Base Model]]</f>
        <v>0</v>
      </c>
      <c r="F161" s="6">
        <f>(ExitPrices[[#This Row],[Revenues - 10% Increase]]-ExitPrices[[#This Row],[Base Model]:[Base Model]])/ExitPrices[[#This Row],[Base Model]:[Base Model]]</f>
        <v>0</v>
      </c>
      <c r="G161" s="6">
        <f>(ExitPrices[[#This Row],[Revenues - 10% Decrease]]-ExitPrices[[#This Row],[Base Model]:[Base Model]])/ExitPrices[[#This Row],[Base Model]:[Base Model]]</f>
        <v>0</v>
      </c>
      <c r="H161" s="6">
        <f>(ExitPrices[[#This Row],[Capacity Values - 10% Increase]]-ExitPrices[[#This Row],[Base Model]:[Base Model]])/ExitPrices[[#This Row],[Base Model]:[Base Model]]</f>
        <v>0</v>
      </c>
      <c r="I161" s="6">
        <f>(ExitPrices[[#This Row],[Capacity Values - 10% Decrease]]-ExitPrices[[#This Row],[Base Model]:[Base Model]])/ExitPrices[[#This Row],[Base Model]:[Base Model]]</f>
        <v>0</v>
      </c>
      <c r="J161" s="6">
        <f>(ExitPrices[[#This Row],[Merit Order - Prorated / Supply and Demand - 10% Increase]]-ExitPrices[[#This Row],[Base Model]:[Base Model]])/ExitPrices[[#This Row],[Base Model]:[Base Model]]</f>
        <v>0</v>
      </c>
      <c r="K161" s="6">
        <f>(ExitPrices[[#This Row],[Merit Order - Prorated / Supply and Demand - 10% Decrease]]-ExitPrices[[#This Row],[Base Model]:[Base Model]])/ExitPrices[[#This Row],[Base Model]:[Base Model]]</f>
        <v>0</v>
      </c>
      <c r="L161" s="6">
        <f>(ExitPrices[[#This Row],[Supply and Demand / Revenue / Capacity Values - 10% Increase]]-ExitPrices[[#This Row],[Base Model]:[Base Model]])/ExitPrices[[#This Row],[Base Model]:[Base Model]]</f>
        <v>0</v>
      </c>
      <c r="M161" s="6">
        <f>(ExitPrices[[#This Row],[Supply and Demand / Revenue / Capacity Values - 10% Decrease]]-ExitPrices[[#This Row],[Base Model]:[Base Model]])/ExitPrices[[#This Row],[Base Model]:[Base Model]]</f>
        <v>0</v>
      </c>
    </row>
    <row r="162" spans="1:13" x14ac:dyDescent="0.2">
      <c r="A162" t="s">
        <v>173</v>
      </c>
      <c r="B162" s="6">
        <v>0</v>
      </c>
      <c r="C162" s="6">
        <f>(ExitPrices[[#This Row],[Merit Order - Prorated]]-ExitPrices[[#This Row],[Base Model]:[Base Model]])/ExitPrices[[#This Row],[Base Model]:[Base Model]]</f>
        <v>10</v>
      </c>
      <c r="D162" s="6">
        <f>(ExitPrices[[#This Row],[Supply and Demand - 10% Increase]]-ExitPrices[[#This Row],[Base Model]:[Base Model]])/ExitPrices[[#This Row],[Base Model]:[Base Model]]</f>
        <v>15</v>
      </c>
      <c r="E162" s="6">
        <f>(ExitPrices[[#This Row],[Supply and Demand - 10% Decrease]]-ExitPrices[[#This Row],[Base Model]:[Base Model]])/ExitPrices[[#This Row],[Base Model]:[Base Model]]</f>
        <v>0</v>
      </c>
      <c r="F162" s="6">
        <f>(ExitPrices[[#This Row],[Revenues - 10% Increase]]-ExitPrices[[#This Row],[Base Model]:[Base Model]])/ExitPrices[[#This Row],[Base Model]:[Base Model]]</f>
        <v>12.999999999999998</v>
      </c>
      <c r="G162" s="6">
        <f>(ExitPrices[[#This Row],[Revenues - 10% Decrease]]-ExitPrices[[#This Row],[Base Model]:[Base Model]])/ExitPrices[[#This Row],[Base Model]:[Base Model]]</f>
        <v>0</v>
      </c>
      <c r="H162" s="6">
        <f>(ExitPrices[[#This Row],[Capacity Values - 10% Increase]]-ExitPrices[[#This Row],[Base Model]:[Base Model]])/ExitPrices[[#This Row],[Base Model]:[Base Model]]</f>
        <v>0</v>
      </c>
      <c r="I162" s="6">
        <f>(ExitPrices[[#This Row],[Capacity Values - 10% Decrease]]-ExitPrices[[#This Row],[Base Model]:[Base Model]])/ExitPrices[[#This Row],[Base Model]:[Base Model]]</f>
        <v>15</v>
      </c>
      <c r="J162" s="6">
        <f>(ExitPrices[[#This Row],[Merit Order - Prorated / Supply and Demand - 10% Increase]]-ExitPrices[[#This Row],[Base Model]:[Base Model]])/ExitPrices[[#This Row],[Base Model]:[Base Model]]</f>
        <v>10</v>
      </c>
      <c r="K162" s="6">
        <f>(ExitPrices[[#This Row],[Merit Order - Prorated / Supply and Demand - 10% Decrease]]-ExitPrices[[#This Row],[Base Model]:[Base Model]])/ExitPrices[[#This Row],[Base Model]:[Base Model]]</f>
        <v>10</v>
      </c>
      <c r="L162" s="6">
        <f>(ExitPrices[[#This Row],[Supply and Demand / Revenue / Capacity Values - 10% Increase]]-ExitPrices[[#This Row],[Base Model]:[Base Model]])/ExitPrices[[#This Row],[Base Model]:[Base Model]]</f>
        <v>15</v>
      </c>
      <c r="M162" s="6">
        <f>(ExitPrices[[#This Row],[Supply and Demand / Revenue / Capacity Values - 10% Decrease]]-ExitPrices[[#This Row],[Base Model]:[Base Model]])/ExitPrices[[#This Row],[Base Model]:[Base Model]]</f>
        <v>0</v>
      </c>
    </row>
    <row r="163" spans="1:13" x14ac:dyDescent="0.2">
      <c r="A163" t="s">
        <v>174</v>
      </c>
      <c r="B163" s="6">
        <v>0</v>
      </c>
      <c r="C163" s="6">
        <f>(ExitPrices[[#This Row],[Merit Order - Prorated]]-ExitPrices[[#This Row],[Base Model]:[Base Model]])/ExitPrices[[#This Row],[Base Model]:[Base Model]]</f>
        <v>10</v>
      </c>
      <c r="D163" s="6">
        <f>(ExitPrices[[#This Row],[Supply and Demand - 10% Increase]]-ExitPrices[[#This Row],[Base Model]:[Base Model]])/ExitPrices[[#This Row],[Base Model]:[Base Model]]</f>
        <v>15</v>
      </c>
      <c r="E163" s="6">
        <f>(ExitPrices[[#This Row],[Supply and Demand - 10% Decrease]]-ExitPrices[[#This Row],[Base Model]:[Base Model]])/ExitPrices[[#This Row],[Base Model]:[Base Model]]</f>
        <v>0</v>
      </c>
      <c r="F163" s="6">
        <f>(ExitPrices[[#This Row],[Revenues - 10% Increase]]-ExitPrices[[#This Row],[Base Model]:[Base Model]])/ExitPrices[[#This Row],[Base Model]:[Base Model]]</f>
        <v>12.999999999999998</v>
      </c>
      <c r="G163" s="6">
        <f>(ExitPrices[[#This Row],[Revenues - 10% Decrease]]-ExitPrices[[#This Row],[Base Model]:[Base Model]])/ExitPrices[[#This Row],[Base Model]:[Base Model]]</f>
        <v>0</v>
      </c>
      <c r="H163" s="6">
        <f>(ExitPrices[[#This Row],[Capacity Values - 10% Increase]]-ExitPrices[[#This Row],[Base Model]:[Base Model]])/ExitPrices[[#This Row],[Base Model]:[Base Model]]</f>
        <v>0</v>
      </c>
      <c r="I163" s="6">
        <f>(ExitPrices[[#This Row],[Capacity Values - 10% Decrease]]-ExitPrices[[#This Row],[Base Model]:[Base Model]])/ExitPrices[[#This Row],[Base Model]:[Base Model]]</f>
        <v>15</v>
      </c>
      <c r="J163" s="6">
        <f>(ExitPrices[[#This Row],[Merit Order - Prorated / Supply and Demand - 10% Increase]]-ExitPrices[[#This Row],[Base Model]:[Base Model]])/ExitPrices[[#This Row],[Base Model]:[Base Model]]</f>
        <v>10</v>
      </c>
      <c r="K163" s="6">
        <f>(ExitPrices[[#This Row],[Merit Order - Prorated / Supply and Demand - 10% Decrease]]-ExitPrices[[#This Row],[Base Model]:[Base Model]])/ExitPrices[[#This Row],[Base Model]:[Base Model]]</f>
        <v>10</v>
      </c>
      <c r="L163" s="6">
        <f>(ExitPrices[[#This Row],[Supply and Demand / Revenue / Capacity Values - 10% Increase]]-ExitPrices[[#This Row],[Base Model]:[Base Model]])/ExitPrices[[#This Row],[Base Model]:[Base Model]]</f>
        <v>15</v>
      </c>
      <c r="M163" s="6">
        <f>(ExitPrices[[#This Row],[Supply and Demand / Revenue / Capacity Values - 10% Decrease]]-ExitPrices[[#This Row],[Base Model]:[Base Model]])/ExitPrices[[#This Row],[Base Model]:[Base Model]]</f>
        <v>0</v>
      </c>
    </row>
    <row r="164" spans="1:13" x14ac:dyDescent="0.2">
      <c r="A164" t="s">
        <v>175</v>
      </c>
      <c r="B164" s="6">
        <v>0</v>
      </c>
      <c r="C164" s="6">
        <f>(ExitPrices[[#This Row],[Merit Order - Prorated]]-ExitPrices[[#This Row],[Base Model]:[Base Model]])/ExitPrices[[#This Row],[Base Model]:[Base Model]]</f>
        <v>6.7796610169491511E-2</v>
      </c>
      <c r="D164" s="6">
        <f>(ExitPrices[[#This Row],[Supply and Demand - 10% Increase]]-ExitPrices[[#This Row],[Base Model]:[Base Model]])/ExitPrices[[#This Row],[Base Model]:[Base Model]]</f>
        <v>9.0395480225988742E-2</v>
      </c>
      <c r="E164" s="6">
        <f>(ExitPrices[[#This Row],[Supply and Demand - 10% Decrease]]-ExitPrices[[#This Row],[Base Model]:[Base Model]])/ExitPrices[[#This Row],[Base Model]:[Base Model]]</f>
        <v>-0.1242937853107345</v>
      </c>
      <c r="F164" s="6">
        <f>(ExitPrices[[#This Row],[Revenues - 10% Increase]]-ExitPrices[[#This Row],[Base Model]:[Base Model]])/ExitPrices[[#This Row],[Base Model]:[Base Model]]</f>
        <v>7.9096045197740023E-2</v>
      </c>
      <c r="G164" s="6">
        <f>(ExitPrices[[#This Row],[Revenues - 10% Decrease]]-ExitPrices[[#This Row],[Base Model]:[Base Model]])/ExitPrices[[#This Row],[Base Model]:[Base Model]]</f>
        <v>-9.0395480225988742E-2</v>
      </c>
      <c r="H164" s="6">
        <f>(ExitPrices[[#This Row],[Capacity Values - 10% Increase]]-ExitPrices[[#This Row],[Base Model]:[Base Model]])/ExitPrices[[#This Row],[Base Model]:[Base Model]]</f>
        <v>-8.4745762711864486E-2</v>
      </c>
      <c r="I164" s="6">
        <f>(ExitPrices[[#This Row],[Capacity Values - 10% Decrease]]-ExitPrices[[#This Row],[Base Model]:[Base Model]])/ExitPrices[[#This Row],[Base Model]:[Base Model]]</f>
        <v>9.0395480225988742E-2</v>
      </c>
      <c r="J164" s="6">
        <f>(ExitPrices[[#This Row],[Merit Order - Prorated / Supply and Demand - 10% Increase]]-ExitPrices[[#This Row],[Base Model]:[Base Model]])/ExitPrices[[#This Row],[Base Model]:[Base Model]]</f>
        <v>6.7796610169491511E-2</v>
      </c>
      <c r="K164" s="6">
        <f>(ExitPrices[[#This Row],[Merit Order - Prorated / Supply and Demand - 10% Decrease]]-ExitPrices[[#This Row],[Base Model]:[Base Model]])/ExitPrices[[#This Row],[Base Model]:[Base Model]]</f>
        <v>6.7796610169491511E-2</v>
      </c>
      <c r="L164" s="6">
        <f>(ExitPrices[[#This Row],[Supply and Demand / Revenue / Capacity Values - 10% Increase]]-ExitPrices[[#This Row],[Base Model]:[Base Model]])/ExitPrices[[#This Row],[Base Model]:[Base Model]]</f>
        <v>9.0395480225988742E-2</v>
      </c>
      <c r="M164" s="6">
        <f>(ExitPrices[[#This Row],[Supply and Demand / Revenue / Capacity Values - 10% Decrease]]-ExitPrices[[#This Row],[Base Model]:[Base Model]])/ExitPrices[[#This Row],[Base Model]:[Base Model]]</f>
        <v>-0.1242937853107345</v>
      </c>
    </row>
    <row r="165" spans="1:13" x14ac:dyDescent="0.2">
      <c r="A165" t="s">
        <v>176</v>
      </c>
      <c r="B165" s="6">
        <v>0</v>
      </c>
      <c r="C165" s="6">
        <f>(ExitPrices[[#This Row],[Merit Order - Prorated]]-ExitPrices[[#This Row],[Base Model]:[Base Model]])/ExitPrices[[#This Row],[Base Model]:[Base Model]]</f>
        <v>6.0439560439560454E-2</v>
      </c>
      <c r="D165" s="6">
        <f>(ExitPrices[[#This Row],[Supply and Demand - 10% Increase]]-ExitPrices[[#This Row],[Base Model]:[Base Model]])/ExitPrices[[#This Row],[Base Model]:[Base Model]]</f>
        <v>8.7912087912087947E-2</v>
      </c>
      <c r="E165" s="6">
        <f>(ExitPrices[[#This Row],[Supply and Demand - 10% Decrease]]-ExitPrices[[#This Row],[Base Model]:[Base Model]])/ExitPrices[[#This Row],[Base Model]:[Base Model]]</f>
        <v>-0.12087912087912091</v>
      </c>
      <c r="F165" s="6">
        <f>(ExitPrices[[#This Row],[Revenues - 10% Increase]]-ExitPrices[[#This Row],[Base Model]:[Base Model]])/ExitPrices[[#This Row],[Base Model]:[Base Model]]</f>
        <v>7.692307692307683E-2</v>
      </c>
      <c r="G165" s="6">
        <f>(ExitPrices[[#This Row],[Revenues - 10% Decrease]]-ExitPrices[[#This Row],[Base Model]:[Base Model]])/ExitPrices[[#This Row],[Base Model]:[Base Model]]</f>
        <v>-9.3406593406593408E-2</v>
      </c>
      <c r="H165" s="6">
        <f>(ExitPrices[[#This Row],[Capacity Values - 10% Increase]]-ExitPrices[[#This Row],[Base Model]:[Base Model]])/ExitPrices[[#This Row],[Base Model]:[Base Model]]</f>
        <v>-8.2417582417582486E-2</v>
      </c>
      <c r="I165" s="6">
        <f>(ExitPrices[[#This Row],[Capacity Values - 10% Decrease]]-ExitPrices[[#This Row],[Base Model]:[Base Model]])/ExitPrices[[#This Row],[Base Model]:[Base Model]]</f>
        <v>8.7912087912087947E-2</v>
      </c>
      <c r="J165" s="6">
        <f>(ExitPrices[[#This Row],[Merit Order - Prorated / Supply and Demand - 10% Increase]]-ExitPrices[[#This Row],[Base Model]:[Base Model]])/ExitPrices[[#This Row],[Base Model]:[Base Model]]</f>
        <v>6.0439560439560454E-2</v>
      </c>
      <c r="K165" s="6">
        <f>(ExitPrices[[#This Row],[Merit Order - Prorated / Supply and Demand - 10% Decrease]]-ExitPrices[[#This Row],[Base Model]:[Base Model]])/ExitPrices[[#This Row],[Base Model]:[Base Model]]</f>
        <v>6.0439560439560454E-2</v>
      </c>
      <c r="L165" s="6">
        <f>(ExitPrices[[#This Row],[Supply and Demand / Revenue / Capacity Values - 10% Increase]]-ExitPrices[[#This Row],[Base Model]:[Base Model]])/ExitPrices[[#This Row],[Base Model]:[Base Model]]</f>
        <v>8.7912087912087947E-2</v>
      </c>
      <c r="M165" s="6">
        <f>(ExitPrices[[#This Row],[Supply and Demand / Revenue / Capacity Values - 10% Decrease]]-ExitPrices[[#This Row],[Base Model]:[Base Model]])/ExitPrices[[#This Row],[Base Model]:[Base Model]]</f>
        <v>-0.12087912087912091</v>
      </c>
    </row>
    <row r="166" spans="1:13" x14ac:dyDescent="0.2">
      <c r="A166" t="s">
        <v>177</v>
      </c>
      <c r="B166" s="6">
        <v>0</v>
      </c>
      <c r="C166" s="6">
        <f>(ExitPrices[[#This Row],[Merit Order - Prorated]]-ExitPrices[[#This Row],[Base Model]:[Base Model]])/ExitPrices[[#This Row],[Base Model]:[Base Model]]</f>
        <v>-6.1371841155234662E-2</v>
      </c>
      <c r="D166" s="6">
        <f>(ExitPrices[[#This Row],[Supply and Demand - 10% Increase]]-ExitPrices[[#This Row],[Base Model]:[Base Model]])/ExitPrices[[#This Row],[Base Model]:[Base Model]]</f>
        <v>-0.32490974729241867</v>
      </c>
      <c r="E166" s="6">
        <f>(ExitPrices[[#This Row],[Supply and Demand - 10% Decrease]]-ExitPrices[[#This Row],[Base Model]:[Base Model]])/ExitPrices[[#This Row],[Base Model]:[Base Model]]</f>
        <v>-3.6101083032490884E-2</v>
      </c>
      <c r="F166" s="6">
        <f>(ExitPrices[[#This Row],[Revenues - 10% Increase]]-ExitPrices[[#This Row],[Base Model]:[Base Model]])/ExitPrices[[#This Row],[Base Model]:[Base Model]]</f>
        <v>5.0541516245487438E-2</v>
      </c>
      <c r="G166" s="6">
        <f>(ExitPrices[[#This Row],[Revenues - 10% Decrease]]-ExitPrices[[#This Row],[Base Model]:[Base Model]])/ExitPrices[[#This Row],[Base Model]:[Base Model]]</f>
        <v>-5.7761732851985464E-2</v>
      </c>
      <c r="H166" s="6">
        <f>(ExitPrices[[#This Row],[Capacity Values - 10% Increase]]-ExitPrices[[#This Row],[Base Model]:[Base Model]])/ExitPrices[[#This Row],[Base Model]:[Base Model]]</f>
        <v>-5.4151624548736385E-2</v>
      </c>
      <c r="I166" s="6">
        <f>(ExitPrices[[#This Row],[Capacity Values - 10% Decrease]]-ExitPrices[[#This Row],[Base Model]:[Base Model]])/ExitPrices[[#This Row],[Base Model]:[Base Model]]</f>
        <v>5.7761732851985589E-2</v>
      </c>
      <c r="J166" s="6">
        <f>(ExitPrices[[#This Row],[Merit Order - Prorated / Supply and Demand - 10% Increase]]-ExitPrices[[#This Row],[Base Model]:[Base Model]])/ExitPrices[[#This Row],[Base Model]:[Base Model]]</f>
        <v>-6.1371841155234662E-2</v>
      </c>
      <c r="K166" s="6">
        <f>(ExitPrices[[#This Row],[Merit Order - Prorated / Supply and Demand - 10% Decrease]]-ExitPrices[[#This Row],[Base Model]:[Base Model]])/ExitPrices[[#This Row],[Base Model]:[Base Model]]</f>
        <v>-6.1371841155234662E-2</v>
      </c>
      <c r="L166" s="6">
        <f>(ExitPrices[[#This Row],[Supply and Demand / Revenue / Capacity Values - 10% Increase]]-ExitPrices[[#This Row],[Base Model]:[Base Model]])/ExitPrices[[#This Row],[Base Model]:[Base Model]]</f>
        <v>-0.32490974729241867</v>
      </c>
      <c r="M166" s="6">
        <f>(ExitPrices[[#This Row],[Supply and Demand / Revenue / Capacity Values - 10% Decrease]]-ExitPrices[[#This Row],[Base Model]:[Base Model]])/ExitPrices[[#This Row],[Base Model]:[Base Model]]</f>
        <v>-3.6101083032490884E-2</v>
      </c>
    </row>
    <row r="167" spans="1:13" x14ac:dyDescent="0.2">
      <c r="A167" t="s">
        <v>178</v>
      </c>
      <c r="B167" s="6">
        <v>0</v>
      </c>
      <c r="C167" s="6">
        <f>(ExitPrices[[#This Row],[Merit Order - Prorated]]-ExitPrices[[#This Row],[Base Model]:[Base Model]])/ExitPrices[[#This Row],[Base Model]:[Base Model]]</f>
        <v>-6.6929133858267723E-2</v>
      </c>
      <c r="D167" s="6">
        <f>(ExitPrices[[#This Row],[Supply and Demand - 10% Increase]]-ExitPrices[[#This Row],[Base Model]:[Base Model]])/ExitPrices[[#This Row],[Base Model]:[Base Model]]</f>
        <v>-0.35433070866141725</v>
      </c>
      <c r="E167" s="6">
        <f>(ExitPrices[[#This Row],[Supply and Demand - 10% Decrease]]-ExitPrices[[#This Row],[Base Model]:[Base Model]])/ExitPrices[[#This Row],[Base Model]:[Base Model]]</f>
        <v>-3.9370078740157383E-2</v>
      </c>
      <c r="F167" s="6">
        <f>(ExitPrices[[#This Row],[Revenues - 10% Increase]]-ExitPrices[[#This Row],[Base Model]:[Base Model]])/ExitPrices[[#This Row],[Base Model]:[Base Model]]</f>
        <v>5.9055118110236275E-2</v>
      </c>
      <c r="G167" s="6">
        <f>(ExitPrices[[#This Row],[Revenues - 10% Decrease]]-ExitPrices[[#This Row],[Base Model]:[Base Model]])/ExitPrices[[#This Row],[Base Model]:[Base Model]]</f>
        <v>-6.2992125984251857E-2</v>
      </c>
      <c r="H167" s="6">
        <f>(ExitPrices[[#This Row],[Capacity Values - 10% Increase]]-ExitPrices[[#This Row],[Base Model]:[Base Model]])/ExitPrices[[#This Row],[Base Model]:[Base Model]]</f>
        <v>-5.9055118110236136E-2</v>
      </c>
      <c r="I167" s="6">
        <f>(ExitPrices[[#This Row],[Capacity Values - 10% Decrease]]-ExitPrices[[#This Row],[Base Model]:[Base Model]])/ExitPrices[[#This Row],[Base Model]:[Base Model]]</f>
        <v>6.2992125984251995E-2</v>
      </c>
      <c r="J167" s="6">
        <f>(ExitPrices[[#This Row],[Merit Order - Prorated / Supply and Demand - 10% Increase]]-ExitPrices[[#This Row],[Base Model]:[Base Model]])/ExitPrices[[#This Row],[Base Model]:[Base Model]]</f>
        <v>-6.6929133858267723E-2</v>
      </c>
      <c r="K167" s="6">
        <f>(ExitPrices[[#This Row],[Merit Order - Prorated / Supply and Demand - 10% Decrease]]-ExitPrices[[#This Row],[Base Model]:[Base Model]])/ExitPrices[[#This Row],[Base Model]:[Base Model]]</f>
        <v>-6.6929133858267723E-2</v>
      </c>
      <c r="L167" s="6">
        <f>(ExitPrices[[#This Row],[Supply and Demand / Revenue / Capacity Values - 10% Increase]]-ExitPrices[[#This Row],[Base Model]:[Base Model]])/ExitPrices[[#This Row],[Base Model]:[Base Model]]</f>
        <v>-0.35433070866141725</v>
      </c>
      <c r="M167" s="6">
        <f>(ExitPrices[[#This Row],[Supply and Demand / Revenue / Capacity Values - 10% Decrease]]-ExitPrices[[#This Row],[Base Model]:[Base Model]])/ExitPrices[[#This Row],[Base Model]:[Base Model]]</f>
        <v>-3.9370078740157383E-2</v>
      </c>
    </row>
    <row r="168" spans="1:13" x14ac:dyDescent="0.2">
      <c r="A168" t="s">
        <v>179</v>
      </c>
      <c r="B168" s="6">
        <v>0</v>
      </c>
      <c r="C168" s="6">
        <f>(ExitPrices[[#This Row],[Merit Order - Prorated]]-ExitPrices[[#This Row],[Base Model]:[Base Model]])/ExitPrices[[#This Row],[Base Model]:[Base Model]]</f>
        <v>-5.818181818181821E-2</v>
      </c>
      <c r="D168" s="6">
        <f>(ExitPrices[[#This Row],[Supply and Demand - 10% Increase]]-ExitPrices[[#This Row],[Base Model]:[Base Model]])/ExitPrices[[#This Row],[Base Model]:[Base Model]]</f>
        <v>-0.32727272727272733</v>
      </c>
      <c r="E168" s="6">
        <f>(ExitPrices[[#This Row],[Supply and Demand - 10% Decrease]]-ExitPrices[[#This Row],[Base Model]:[Base Model]])/ExitPrices[[#This Row],[Base Model]:[Base Model]]</f>
        <v>-3.6363636363636397E-2</v>
      </c>
      <c r="F168" s="6">
        <f>(ExitPrices[[#This Row],[Revenues - 10% Increase]]-ExitPrices[[#This Row],[Base Model]:[Base Model]])/ExitPrices[[#This Row],[Base Model]:[Base Model]]</f>
        <v>5.4545454545454591E-2</v>
      </c>
      <c r="G168" s="6">
        <f>(ExitPrices[[#This Row],[Revenues - 10% Decrease]]-ExitPrices[[#This Row],[Base Model]:[Base Model]])/ExitPrices[[#This Row],[Base Model]:[Base Model]]</f>
        <v>-5.818181818181821E-2</v>
      </c>
      <c r="H168" s="6">
        <f>(ExitPrices[[#This Row],[Capacity Values - 10% Increase]]-ExitPrices[[#This Row],[Base Model]:[Base Model]])/ExitPrices[[#This Row],[Base Model]:[Base Model]]</f>
        <v>-5.0909090909090855E-2</v>
      </c>
      <c r="I168" s="6">
        <f>(ExitPrices[[#This Row],[Capacity Values - 10% Decrease]]-ExitPrices[[#This Row],[Base Model]:[Base Model]])/ExitPrices[[#This Row],[Base Model]:[Base Model]]</f>
        <v>5.818181818181821E-2</v>
      </c>
      <c r="J168" s="6">
        <f>(ExitPrices[[#This Row],[Merit Order - Prorated / Supply and Demand - 10% Increase]]-ExitPrices[[#This Row],[Base Model]:[Base Model]])/ExitPrices[[#This Row],[Base Model]:[Base Model]]</f>
        <v>-5.818181818181821E-2</v>
      </c>
      <c r="K168" s="6">
        <f>(ExitPrices[[#This Row],[Merit Order - Prorated / Supply and Demand - 10% Decrease]]-ExitPrices[[#This Row],[Base Model]:[Base Model]])/ExitPrices[[#This Row],[Base Model]:[Base Model]]</f>
        <v>-5.818181818181821E-2</v>
      </c>
      <c r="L168" s="6">
        <f>(ExitPrices[[#This Row],[Supply and Demand / Revenue / Capacity Values - 10% Increase]]-ExitPrices[[#This Row],[Base Model]:[Base Model]])/ExitPrices[[#This Row],[Base Model]:[Base Model]]</f>
        <v>-0.32727272727272733</v>
      </c>
      <c r="M168" s="6">
        <f>(ExitPrices[[#This Row],[Supply and Demand / Revenue / Capacity Values - 10% Decrease]]-ExitPrices[[#This Row],[Base Model]:[Base Model]])/ExitPrices[[#This Row],[Base Model]:[Base Model]]</f>
        <v>-3.6363636363636397E-2</v>
      </c>
    </row>
    <row r="169" spans="1:13" x14ac:dyDescent="0.2">
      <c r="A169" t="s">
        <v>180</v>
      </c>
      <c r="B169" s="6">
        <v>0</v>
      </c>
      <c r="C169" s="6">
        <f>(ExitPrices[[#This Row],[Merit Order - Prorated]]-ExitPrices[[#This Row],[Base Model]:[Base Model]])/ExitPrices[[#This Row],[Base Model]:[Base Model]]</f>
        <v>9.1603053435114476E-2</v>
      </c>
      <c r="D169" s="6">
        <f>(ExitPrices[[#This Row],[Supply and Demand - 10% Increase]]-ExitPrices[[#This Row],[Base Model]:[Base Model]])/ExitPrices[[#This Row],[Base Model]:[Base Model]]</f>
        <v>0.12977099236641221</v>
      </c>
      <c r="E169" s="6">
        <f>(ExitPrices[[#This Row],[Supply and Demand - 10% Decrease]]-ExitPrices[[#This Row],[Base Model]:[Base Model]])/ExitPrices[[#This Row],[Base Model]:[Base Model]]</f>
        <v>-0.16030534351145045</v>
      </c>
      <c r="F169" s="6">
        <f>(ExitPrices[[#This Row],[Revenues - 10% Increase]]-ExitPrices[[#This Row],[Base Model]:[Base Model]])/ExitPrices[[#This Row],[Base Model]:[Base Model]]</f>
        <v>0.1145038167938931</v>
      </c>
      <c r="G169" s="6">
        <f>(ExitPrices[[#This Row],[Revenues - 10% Decrease]]-ExitPrices[[#This Row],[Base Model]:[Base Model]])/ExitPrices[[#This Row],[Base Model]:[Base Model]]</f>
        <v>-0.12213740458015272</v>
      </c>
      <c r="H169" s="6">
        <f>(ExitPrices[[#This Row],[Capacity Values - 10% Increase]]-ExitPrices[[#This Row],[Base Model]:[Base Model]])/ExitPrices[[#This Row],[Base Model]:[Base Model]]</f>
        <v>-0.11450381679389322</v>
      </c>
      <c r="I169" s="6">
        <f>(ExitPrices[[#This Row],[Capacity Values - 10% Decrease]]-ExitPrices[[#This Row],[Base Model]:[Base Model]])/ExitPrices[[#This Row],[Base Model]:[Base Model]]</f>
        <v>0.12213740458015258</v>
      </c>
      <c r="J169" s="6">
        <f>(ExitPrices[[#This Row],[Merit Order - Prorated / Supply and Demand - 10% Increase]]-ExitPrices[[#This Row],[Base Model]:[Base Model]])/ExitPrices[[#This Row],[Base Model]:[Base Model]]</f>
        <v>9.1603053435114476E-2</v>
      </c>
      <c r="K169" s="6">
        <f>(ExitPrices[[#This Row],[Merit Order - Prorated / Supply and Demand - 10% Decrease]]-ExitPrices[[#This Row],[Base Model]:[Base Model]])/ExitPrices[[#This Row],[Base Model]:[Base Model]]</f>
        <v>9.1603053435114476E-2</v>
      </c>
      <c r="L169" s="6">
        <f>(ExitPrices[[#This Row],[Supply and Demand / Revenue / Capacity Values - 10% Increase]]-ExitPrices[[#This Row],[Base Model]:[Base Model]])/ExitPrices[[#This Row],[Base Model]:[Base Model]]</f>
        <v>0.12977099236641221</v>
      </c>
      <c r="M169" s="6">
        <f>(ExitPrices[[#This Row],[Supply and Demand / Revenue / Capacity Values - 10% Decrease]]-ExitPrices[[#This Row],[Base Model]:[Base Model]])/ExitPrices[[#This Row],[Base Model]:[Base Model]]</f>
        <v>-0.16030534351145045</v>
      </c>
    </row>
    <row r="170" spans="1:13" x14ac:dyDescent="0.2">
      <c r="A170" t="s">
        <v>181</v>
      </c>
      <c r="B170" s="6">
        <v>0</v>
      </c>
      <c r="C170" s="6">
        <f>(ExitPrices[[#This Row],[Merit Order - Prorated]]-ExitPrices[[#This Row],[Base Model]:[Base Model]])/ExitPrices[[#This Row],[Base Model]:[Base Model]]</f>
        <v>4.958677685950412E-2</v>
      </c>
      <c r="D170" s="6">
        <f>(ExitPrices[[#This Row],[Supply and Demand - 10% Increase]]-ExitPrices[[#This Row],[Base Model]:[Base Model]])/ExitPrices[[#This Row],[Base Model]:[Base Model]]</f>
        <v>-0.23140495867768598</v>
      </c>
      <c r="E170" s="6">
        <f>(ExitPrices[[#This Row],[Supply and Demand - 10% Decrease]]-ExitPrices[[#This Row],[Base Model]:[Base Model]])/ExitPrices[[#This Row],[Base Model]:[Base Model]]</f>
        <v>4.1322314049586813E-2</v>
      </c>
      <c r="F170" s="6">
        <f>(ExitPrices[[#This Row],[Revenues - 10% Increase]]-ExitPrices[[#This Row],[Base Model]:[Base Model]])/ExitPrices[[#This Row],[Base Model]:[Base Model]]</f>
        <v>0.12396694214876031</v>
      </c>
      <c r="G170" s="6">
        <f>(ExitPrices[[#This Row],[Revenues - 10% Decrease]]-ExitPrices[[#This Row],[Base Model]:[Base Model]])/ExitPrices[[#This Row],[Base Model]:[Base Model]]</f>
        <v>-0.13223140495867761</v>
      </c>
      <c r="H170" s="6">
        <f>(ExitPrices[[#This Row],[Capacity Values - 10% Increase]]-ExitPrices[[#This Row],[Base Model]:[Base Model]])/ExitPrices[[#This Row],[Base Model]:[Base Model]]</f>
        <v>-0.11570247933884299</v>
      </c>
      <c r="I170" s="6">
        <f>(ExitPrices[[#This Row],[Capacity Values - 10% Decrease]]-ExitPrices[[#This Row],[Base Model]:[Base Model]])/ExitPrices[[#This Row],[Base Model]:[Base Model]]</f>
        <v>0.13223140495867775</v>
      </c>
      <c r="J170" s="6">
        <f>(ExitPrices[[#This Row],[Merit Order - Prorated / Supply and Demand - 10% Increase]]-ExitPrices[[#This Row],[Base Model]:[Base Model]])/ExitPrices[[#This Row],[Base Model]:[Base Model]]</f>
        <v>4.958677685950412E-2</v>
      </c>
      <c r="K170" s="6">
        <f>(ExitPrices[[#This Row],[Merit Order - Prorated / Supply and Demand - 10% Decrease]]-ExitPrices[[#This Row],[Base Model]:[Base Model]])/ExitPrices[[#This Row],[Base Model]:[Base Model]]</f>
        <v>4.958677685950412E-2</v>
      </c>
      <c r="L170" s="6">
        <f>(ExitPrices[[#This Row],[Supply and Demand / Revenue / Capacity Values - 10% Increase]]-ExitPrices[[#This Row],[Base Model]:[Base Model]])/ExitPrices[[#This Row],[Base Model]:[Base Model]]</f>
        <v>-0.23140495867768598</v>
      </c>
      <c r="M170" s="6">
        <f>(ExitPrices[[#This Row],[Supply and Demand / Revenue / Capacity Values - 10% Decrease]]-ExitPrices[[#This Row],[Base Model]:[Base Model]])/ExitPrices[[#This Row],[Base Model]:[Base Model]]</f>
        <v>4.1322314049586813E-2</v>
      </c>
    </row>
    <row r="171" spans="1:13" x14ac:dyDescent="0.2">
      <c r="A171" t="s">
        <v>182</v>
      </c>
      <c r="B171" s="6">
        <v>0</v>
      </c>
      <c r="C171" s="6">
        <f>(ExitPrices[[#This Row],[Merit Order - Prorated]]-ExitPrices[[#This Row],[Base Model]:[Base Model]])/ExitPrices[[#This Row],[Base Model]:[Base Model]]</f>
        <v>-0.34532374100719415</v>
      </c>
      <c r="D171" s="6">
        <f>(ExitPrices[[#This Row],[Supply and Demand - 10% Increase]]-ExitPrices[[#This Row],[Base Model]:[Base Model]])/ExitPrices[[#This Row],[Base Model]:[Base Model]]</f>
        <v>6.1151079136690656E-2</v>
      </c>
      <c r="E171" s="6">
        <f>(ExitPrices[[#This Row],[Supply and Demand - 10% Decrease]]-ExitPrices[[#This Row],[Base Model]:[Base Model]])/ExitPrices[[#This Row],[Base Model]:[Base Model]]</f>
        <v>-3.5971223021582642E-2</v>
      </c>
      <c r="F171" s="6">
        <f>(ExitPrices[[#This Row],[Revenues - 10% Increase]]-ExitPrices[[#This Row],[Base Model]:[Base Model]])/ExitPrices[[#This Row],[Base Model]:[Base Model]]</f>
        <v>5.3956834532374154E-2</v>
      </c>
      <c r="G171" s="6">
        <f>(ExitPrices[[#This Row],[Revenues - 10% Decrease]]-ExitPrices[[#This Row],[Base Model]:[Base Model]])/ExitPrices[[#This Row],[Base Model]:[Base Model]]</f>
        <v>-5.755395683453228E-2</v>
      </c>
      <c r="H171" s="6">
        <f>(ExitPrices[[#This Row],[Capacity Values - 10% Increase]]-ExitPrices[[#This Row],[Base Model]:[Base Model]])/ExitPrices[[#This Row],[Base Model]:[Base Model]]</f>
        <v>-5.0359712230215778E-2</v>
      </c>
      <c r="I171" s="6">
        <f>(ExitPrices[[#This Row],[Capacity Values - 10% Decrease]]-ExitPrices[[#This Row],[Base Model]:[Base Model]])/ExitPrices[[#This Row],[Base Model]:[Base Model]]</f>
        <v>5.7553956834532405E-2</v>
      </c>
      <c r="J171" s="6">
        <f>(ExitPrices[[#This Row],[Merit Order - Prorated / Supply and Demand - 10% Increase]]-ExitPrices[[#This Row],[Base Model]:[Base Model]])/ExitPrices[[#This Row],[Base Model]:[Base Model]]</f>
        <v>-0.34532374100719415</v>
      </c>
      <c r="K171" s="6">
        <f>(ExitPrices[[#This Row],[Merit Order - Prorated / Supply and Demand - 10% Decrease]]-ExitPrices[[#This Row],[Base Model]:[Base Model]])/ExitPrices[[#This Row],[Base Model]:[Base Model]]</f>
        <v>-0.34532374100719415</v>
      </c>
      <c r="L171" s="6">
        <f>(ExitPrices[[#This Row],[Supply and Demand / Revenue / Capacity Values - 10% Increase]]-ExitPrices[[#This Row],[Base Model]:[Base Model]])/ExitPrices[[#This Row],[Base Model]:[Base Model]]</f>
        <v>6.1151079136690656E-2</v>
      </c>
      <c r="M171" s="6">
        <f>(ExitPrices[[#This Row],[Supply and Demand / Revenue / Capacity Values - 10% Decrease]]-ExitPrices[[#This Row],[Base Model]:[Base Model]])/ExitPrices[[#This Row],[Base Model]:[Base Model]]</f>
        <v>-3.5971223021582642E-2</v>
      </c>
    </row>
    <row r="172" spans="1:13" x14ac:dyDescent="0.2">
      <c r="A172" t="s">
        <v>183</v>
      </c>
      <c r="B172" s="6">
        <v>0</v>
      </c>
      <c r="C172" s="6">
        <f>(ExitPrices[[#This Row],[Merit Order - Prorated]]-ExitPrices[[#This Row],[Base Model]:[Base Model]])/ExitPrices[[#This Row],[Base Model]:[Base Model]]</f>
        <v>6.7039106145251381E-2</v>
      </c>
      <c r="D172" s="6">
        <f>(ExitPrices[[#This Row],[Supply and Demand - 10% Increase]]-ExitPrices[[#This Row],[Base Model]:[Base Model]])/ExitPrices[[#This Row],[Base Model]:[Base Model]]</f>
        <v>9.4972067039106156E-2</v>
      </c>
      <c r="E172" s="6">
        <f>(ExitPrices[[#This Row],[Supply and Demand - 10% Decrease]]-ExitPrices[[#This Row],[Base Model]:[Base Model]])/ExitPrices[[#This Row],[Base Model]:[Base Model]]</f>
        <v>-5.5865921787709549E-2</v>
      </c>
      <c r="F172" s="6">
        <f>(ExitPrices[[#This Row],[Revenues - 10% Increase]]-ExitPrices[[#This Row],[Base Model]:[Base Model]])/ExitPrices[[#This Row],[Base Model]:[Base Model]]</f>
        <v>8.3798882681564324E-2</v>
      </c>
      <c r="G172" s="6">
        <f>(ExitPrices[[#This Row],[Revenues - 10% Decrease]]-ExitPrices[[#This Row],[Base Model]:[Base Model]])/ExitPrices[[#This Row],[Base Model]:[Base Model]]</f>
        <v>-8.938547486033524E-2</v>
      </c>
      <c r="H172" s="6">
        <f>(ExitPrices[[#This Row],[Capacity Values - 10% Increase]]-ExitPrices[[#This Row],[Base Model]:[Base Model]])/ExitPrices[[#This Row],[Base Model]:[Base Model]]</f>
        <v>-8.379888268156413E-2</v>
      </c>
      <c r="I172" s="6">
        <f>(ExitPrices[[#This Row],[Capacity Values - 10% Decrease]]-ExitPrices[[#This Row],[Base Model]:[Base Model]])/ExitPrices[[#This Row],[Base Model]:[Base Model]]</f>
        <v>8.938547486033524E-2</v>
      </c>
      <c r="J172" s="6">
        <f>(ExitPrices[[#This Row],[Merit Order - Prorated / Supply and Demand - 10% Increase]]-ExitPrices[[#This Row],[Base Model]:[Base Model]])/ExitPrices[[#This Row],[Base Model]:[Base Model]]</f>
        <v>6.7039106145251381E-2</v>
      </c>
      <c r="K172" s="6">
        <f>(ExitPrices[[#This Row],[Merit Order - Prorated / Supply and Demand - 10% Decrease]]-ExitPrices[[#This Row],[Base Model]:[Base Model]])/ExitPrices[[#This Row],[Base Model]:[Base Model]]</f>
        <v>6.7039106145251381E-2</v>
      </c>
      <c r="L172" s="6">
        <f>(ExitPrices[[#This Row],[Supply and Demand / Revenue / Capacity Values - 10% Increase]]-ExitPrices[[#This Row],[Base Model]:[Base Model]])/ExitPrices[[#This Row],[Base Model]:[Base Model]]</f>
        <v>9.4972067039106156E-2</v>
      </c>
      <c r="M172" s="6">
        <f>(ExitPrices[[#This Row],[Supply and Demand / Revenue / Capacity Values - 10% Decrease]]-ExitPrices[[#This Row],[Base Model]:[Base Model]])/ExitPrices[[#This Row],[Base Model]:[Base Model]]</f>
        <v>-5.5865921787709549E-2</v>
      </c>
    </row>
    <row r="173" spans="1:13" x14ac:dyDescent="0.2">
      <c r="A173" t="s">
        <v>184</v>
      </c>
      <c r="B173" s="6">
        <v>0</v>
      </c>
      <c r="C173" s="6">
        <f>(ExitPrices[[#This Row],[Merit Order - Prorated]]-ExitPrices[[#This Row],[Base Model]:[Base Model]])/ExitPrices[[#This Row],[Base Model]:[Base Model]]</f>
        <v>0.31578947368421056</v>
      </c>
      <c r="D173" s="6">
        <f>(ExitPrices[[#This Row],[Supply and Demand - 10% Increase]]-ExitPrices[[#This Row],[Base Model]:[Base Model]])/ExitPrices[[#This Row],[Base Model]:[Base Model]]</f>
        <v>0.44736842105263147</v>
      </c>
      <c r="E173" s="6">
        <f>(ExitPrices[[#This Row],[Supply and Demand - 10% Decrease]]-ExitPrices[[#This Row],[Base Model]:[Base Model]])/ExitPrices[[#This Row],[Base Model]:[Base Model]]</f>
        <v>-0.26315789473684209</v>
      </c>
      <c r="F173" s="6">
        <f>(ExitPrices[[#This Row],[Revenues - 10% Increase]]-ExitPrices[[#This Row],[Base Model]:[Base Model]])/ExitPrices[[#This Row],[Base Model]:[Base Model]]</f>
        <v>0.36842105263157887</v>
      </c>
      <c r="G173" s="6">
        <f>(ExitPrices[[#This Row],[Revenues - 10% Decrease]]-ExitPrices[[#This Row],[Base Model]:[Base Model]])/ExitPrices[[#This Row],[Base Model]:[Base Model]]</f>
        <v>-0.42105263157894735</v>
      </c>
      <c r="H173" s="6">
        <f>(ExitPrices[[#This Row],[Capacity Values - 10% Increase]]-ExitPrices[[#This Row],[Base Model]:[Base Model]])/ExitPrices[[#This Row],[Base Model]:[Base Model]]</f>
        <v>-0.39473684210526316</v>
      </c>
      <c r="I173" s="6">
        <f>(ExitPrices[[#This Row],[Capacity Values - 10% Decrease]]-ExitPrices[[#This Row],[Base Model]:[Base Model]])/ExitPrices[[#This Row],[Base Model]:[Base Model]]</f>
        <v>0.42105263157894746</v>
      </c>
      <c r="J173" s="6">
        <f>(ExitPrices[[#This Row],[Merit Order - Prorated / Supply and Demand - 10% Increase]]-ExitPrices[[#This Row],[Base Model]:[Base Model]])/ExitPrices[[#This Row],[Base Model]:[Base Model]]</f>
        <v>0.31578947368421056</v>
      </c>
      <c r="K173" s="6">
        <f>(ExitPrices[[#This Row],[Merit Order - Prorated / Supply and Demand - 10% Decrease]]-ExitPrices[[#This Row],[Base Model]:[Base Model]])/ExitPrices[[#This Row],[Base Model]:[Base Model]]</f>
        <v>0.31578947368421056</v>
      </c>
      <c r="L173" s="6">
        <f>(ExitPrices[[#This Row],[Supply and Demand / Revenue / Capacity Values - 10% Increase]]-ExitPrices[[#This Row],[Base Model]:[Base Model]])/ExitPrices[[#This Row],[Base Model]:[Base Model]]</f>
        <v>0.44736842105263147</v>
      </c>
      <c r="M173" s="6">
        <f>(ExitPrices[[#This Row],[Supply and Demand / Revenue / Capacity Values - 10% Decrease]]-ExitPrices[[#This Row],[Base Model]:[Base Model]])/ExitPrices[[#This Row],[Base Model]:[Base Model]]</f>
        <v>-0.26315789473684209</v>
      </c>
    </row>
    <row r="174" spans="1:13" x14ac:dyDescent="0.2">
      <c r="A174" t="s">
        <v>185</v>
      </c>
      <c r="B174" s="6">
        <v>0</v>
      </c>
      <c r="C174" s="6">
        <f>(ExitPrices[[#This Row],[Merit Order - Prorated]]-ExitPrices[[#This Row],[Base Model]:[Base Model]])/ExitPrices[[#This Row],[Base Model]:[Base Model]]</f>
        <v>1.9999999999999998</v>
      </c>
      <c r="D174" s="6">
        <f>(ExitPrices[[#This Row],[Supply and Demand - 10% Increase]]-ExitPrices[[#This Row],[Base Model]:[Base Model]])/ExitPrices[[#This Row],[Base Model]:[Base Model]]</f>
        <v>5.9999999999999991</v>
      </c>
      <c r="E174" s="6">
        <f>(ExitPrices[[#This Row],[Supply and Demand - 10% Decrease]]-ExitPrices[[#This Row],[Base Model]:[Base Model]])/ExitPrices[[#This Row],[Base Model]:[Base Model]]</f>
        <v>0</v>
      </c>
      <c r="F174" s="6">
        <f>(ExitPrices[[#This Row],[Revenues - 10% Increase]]-ExitPrices[[#This Row],[Base Model]:[Base Model]])/ExitPrices[[#This Row],[Base Model]:[Base Model]]</f>
        <v>4</v>
      </c>
      <c r="G174" s="6">
        <f>(ExitPrices[[#This Row],[Revenues - 10% Decrease]]-ExitPrices[[#This Row],[Base Model]:[Base Model]])/ExitPrices[[#This Row],[Base Model]:[Base Model]]</f>
        <v>0</v>
      </c>
      <c r="H174" s="6">
        <f>(ExitPrices[[#This Row],[Capacity Values - 10% Increase]]-ExitPrices[[#This Row],[Base Model]:[Base Model]])/ExitPrices[[#This Row],[Base Model]:[Base Model]]</f>
        <v>0</v>
      </c>
      <c r="I174" s="6">
        <f>(ExitPrices[[#This Row],[Capacity Values - 10% Decrease]]-ExitPrices[[#This Row],[Base Model]:[Base Model]])/ExitPrices[[#This Row],[Base Model]:[Base Model]]</f>
        <v>5.9999999999999991</v>
      </c>
      <c r="J174" s="6">
        <f>(ExitPrices[[#This Row],[Merit Order - Prorated / Supply and Demand - 10% Increase]]-ExitPrices[[#This Row],[Base Model]:[Base Model]])/ExitPrices[[#This Row],[Base Model]:[Base Model]]</f>
        <v>1.9999999999999998</v>
      </c>
      <c r="K174" s="6">
        <f>(ExitPrices[[#This Row],[Merit Order - Prorated / Supply and Demand - 10% Decrease]]-ExitPrices[[#This Row],[Base Model]:[Base Model]])/ExitPrices[[#This Row],[Base Model]:[Base Model]]</f>
        <v>1.9999999999999998</v>
      </c>
      <c r="L174" s="6">
        <f>(ExitPrices[[#This Row],[Supply and Demand / Revenue / Capacity Values - 10% Increase]]-ExitPrices[[#This Row],[Base Model]:[Base Model]])/ExitPrices[[#This Row],[Base Model]:[Base Model]]</f>
        <v>5.9999999999999991</v>
      </c>
      <c r="M174" s="6">
        <f>(ExitPrices[[#This Row],[Supply and Demand / Revenue / Capacity Values - 10% Decrease]]-ExitPrices[[#This Row],[Base Model]:[Base Model]])/ExitPrices[[#This Row],[Base Model]:[Base Model]]</f>
        <v>0</v>
      </c>
    </row>
    <row r="175" spans="1:13" x14ac:dyDescent="0.2">
      <c r="A175" t="s">
        <v>186</v>
      </c>
      <c r="B175" s="6">
        <v>0</v>
      </c>
      <c r="C175" s="6">
        <f>(ExitPrices[[#This Row],[Merit Order - Prorated]]-ExitPrices[[#This Row],[Base Model]:[Base Model]])/ExitPrices[[#This Row],[Base Model]:[Base Model]]</f>
        <v>0.23076923076923089</v>
      </c>
      <c r="D175" s="6">
        <f>(ExitPrices[[#This Row],[Supply and Demand - 10% Increase]]-ExitPrices[[#This Row],[Base Model]:[Base Model]])/ExitPrices[[#This Row],[Base Model]:[Base Model]]</f>
        <v>0.30769230769230765</v>
      </c>
      <c r="E175" s="6">
        <f>(ExitPrices[[#This Row],[Supply and Demand - 10% Decrease]]-ExitPrices[[#This Row],[Base Model]:[Base Model]])/ExitPrices[[#This Row],[Base Model]:[Base Model]]</f>
        <v>-0.19230769230769232</v>
      </c>
      <c r="F175" s="6">
        <f>(ExitPrices[[#This Row],[Revenues - 10% Increase]]-ExitPrices[[#This Row],[Base Model]:[Base Model]])/ExitPrices[[#This Row],[Base Model]:[Base Model]]</f>
        <v>0.26923076923076927</v>
      </c>
      <c r="G175" s="6">
        <f>(ExitPrices[[#This Row],[Revenues - 10% Decrease]]-ExitPrices[[#This Row],[Base Model]:[Base Model]])/ExitPrices[[#This Row],[Base Model]:[Base Model]]</f>
        <v>-0.30769230769230765</v>
      </c>
      <c r="H175" s="6">
        <f>(ExitPrices[[#This Row],[Capacity Values - 10% Increase]]-ExitPrices[[#This Row],[Base Model]:[Base Model]])/ExitPrices[[#This Row],[Base Model]:[Base Model]]</f>
        <v>-0.28846153846153838</v>
      </c>
      <c r="I175" s="6">
        <f>(ExitPrices[[#This Row],[Capacity Values - 10% Decrease]]-ExitPrices[[#This Row],[Base Model]:[Base Model]])/ExitPrices[[#This Row],[Base Model]:[Base Model]]</f>
        <v>0.30769230769230765</v>
      </c>
      <c r="J175" s="6">
        <f>(ExitPrices[[#This Row],[Merit Order - Prorated / Supply and Demand - 10% Increase]]-ExitPrices[[#This Row],[Base Model]:[Base Model]])/ExitPrices[[#This Row],[Base Model]:[Base Model]]</f>
        <v>0.23076923076923089</v>
      </c>
      <c r="K175" s="6">
        <f>(ExitPrices[[#This Row],[Merit Order - Prorated / Supply and Demand - 10% Decrease]]-ExitPrices[[#This Row],[Base Model]:[Base Model]])/ExitPrices[[#This Row],[Base Model]:[Base Model]]</f>
        <v>0.23076923076923089</v>
      </c>
      <c r="L175" s="6">
        <f>(ExitPrices[[#This Row],[Supply and Demand / Revenue / Capacity Values - 10% Increase]]-ExitPrices[[#This Row],[Base Model]:[Base Model]])/ExitPrices[[#This Row],[Base Model]:[Base Model]]</f>
        <v>0.30769230769230765</v>
      </c>
      <c r="M175" s="6">
        <f>(ExitPrices[[#This Row],[Supply and Demand / Revenue / Capacity Values - 10% Decrease]]-ExitPrices[[#This Row],[Base Model]:[Base Model]])/ExitPrices[[#This Row],[Base Model]:[Base Model]]</f>
        <v>-0.19230769230769232</v>
      </c>
    </row>
    <row r="176" spans="1:13" x14ac:dyDescent="0.2">
      <c r="A176" t="s">
        <v>187</v>
      </c>
      <c r="B176" s="6">
        <v>0</v>
      </c>
      <c r="C176" s="6">
        <f>(ExitPrices[[#This Row],[Merit Order - Prorated]]-ExitPrices[[#This Row],[Base Model]:[Base Model]])/ExitPrices[[#This Row],[Base Model]:[Base Model]]</f>
        <v>0.23076923076923089</v>
      </c>
      <c r="D176" s="6">
        <f>(ExitPrices[[#This Row],[Supply and Demand - 10% Increase]]-ExitPrices[[#This Row],[Base Model]:[Base Model]])/ExitPrices[[#This Row],[Base Model]:[Base Model]]</f>
        <v>0.30769230769230765</v>
      </c>
      <c r="E176" s="6">
        <f>(ExitPrices[[#This Row],[Supply and Demand - 10% Decrease]]-ExitPrices[[#This Row],[Base Model]:[Base Model]])/ExitPrices[[#This Row],[Base Model]:[Base Model]]</f>
        <v>-0.19230769230769232</v>
      </c>
      <c r="F176" s="6">
        <f>(ExitPrices[[#This Row],[Revenues - 10% Increase]]-ExitPrices[[#This Row],[Base Model]:[Base Model]])/ExitPrices[[#This Row],[Base Model]:[Base Model]]</f>
        <v>0.26923076923076927</v>
      </c>
      <c r="G176" s="6">
        <f>(ExitPrices[[#This Row],[Revenues - 10% Decrease]]-ExitPrices[[#This Row],[Base Model]:[Base Model]])/ExitPrices[[#This Row],[Base Model]:[Base Model]]</f>
        <v>-0.30769230769230765</v>
      </c>
      <c r="H176" s="6">
        <f>(ExitPrices[[#This Row],[Capacity Values - 10% Increase]]-ExitPrices[[#This Row],[Base Model]:[Base Model]])/ExitPrices[[#This Row],[Base Model]:[Base Model]]</f>
        <v>-0.28846153846153838</v>
      </c>
      <c r="I176" s="6">
        <f>(ExitPrices[[#This Row],[Capacity Values - 10% Decrease]]-ExitPrices[[#This Row],[Base Model]:[Base Model]])/ExitPrices[[#This Row],[Base Model]:[Base Model]]</f>
        <v>0.30769230769230765</v>
      </c>
      <c r="J176" s="6">
        <f>(ExitPrices[[#This Row],[Merit Order - Prorated / Supply and Demand - 10% Increase]]-ExitPrices[[#This Row],[Base Model]:[Base Model]])/ExitPrices[[#This Row],[Base Model]:[Base Model]]</f>
        <v>0.23076923076923089</v>
      </c>
      <c r="K176" s="6">
        <f>(ExitPrices[[#This Row],[Merit Order - Prorated / Supply and Demand - 10% Decrease]]-ExitPrices[[#This Row],[Base Model]:[Base Model]])/ExitPrices[[#This Row],[Base Model]:[Base Model]]</f>
        <v>0.23076923076923089</v>
      </c>
      <c r="L176" s="6">
        <f>(ExitPrices[[#This Row],[Supply and Demand / Revenue / Capacity Values - 10% Increase]]-ExitPrices[[#This Row],[Base Model]:[Base Model]])/ExitPrices[[#This Row],[Base Model]:[Base Model]]</f>
        <v>0.30769230769230765</v>
      </c>
      <c r="M176" s="6">
        <f>(ExitPrices[[#This Row],[Supply and Demand / Revenue / Capacity Values - 10% Decrease]]-ExitPrices[[#This Row],[Base Model]:[Base Model]])/ExitPrices[[#This Row],[Base Model]:[Base Model]]</f>
        <v>-0.19230769230769232</v>
      </c>
    </row>
    <row r="177" spans="1:13" x14ac:dyDescent="0.2">
      <c r="A177" t="s">
        <v>188</v>
      </c>
      <c r="B177" s="6">
        <v>0</v>
      </c>
      <c r="C177" s="6">
        <f>(ExitPrices[[#This Row],[Merit Order - Prorated]]-ExitPrices[[#This Row],[Base Model]:[Base Model]])/ExitPrices[[#This Row],[Base Model]:[Base Model]]</f>
        <v>0.15714285714285706</v>
      </c>
      <c r="D177" s="6">
        <f>(ExitPrices[[#This Row],[Supply and Demand - 10% Increase]]-ExitPrices[[#This Row],[Base Model]:[Base Model]])/ExitPrices[[#This Row],[Base Model]:[Base Model]]</f>
        <v>0.22857142857142854</v>
      </c>
      <c r="E177" s="6">
        <f>(ExitPrices[[#This Row],[Supply and Demand - 10% Decrease]]-ExitPrices[[#This Row],[Base Model]:[Base Model]])/ExitPrices[[#This Row],[Base Model]:[Base Model]]</f>
        <v>-0.14285714285714285</v>
      </c>
      <c r="F177" s="6">
        <f>(ExitPrices[[#This Row],[Revenues - 10% Increase]]-ExitPrices[[#This Row],[Base Model]:[Base Model]])/ExitPrices[[#This Row],[Base Model]:[Base Model]]</f>
        <v>0.1999999999999999</v>
      </c>
      <c r="G177" s="6">
        <f>(ExitPrices[[#This Row],[Revenues - 10% Decrease]]-ExitPrices[[#This Row],[Base Model]:[Base Model]])/ExitPrices[[#This Row],[Base Model]:[Base Model]]</f>
        <v>-0.24285714285714288</v>
      </c>
      <c r="H177" s="6">
        <f>(ExitPrices[[#This Row],[Capacity Values - 10% Increase]]-ExitPrices[[#This Row],[Base Model]:[Base Model]])/ExitPrices[[#This Row],[Base Model]:[Base Model]]</f>
        <v>-0.21428571428571436</v>
      </c>
      <c r="I177" s="6">
        <f>(ExitPrices[[#This Row],[Capacity Values - 10% Decrease]]-ExitPrices[[#This Row],[Base Model]:[Base Model]])/ExitPrices[[#This Row],[Base Model]:[Base Model]]</f>
        <v>0.22857142857142854</v>
      </c>
      <c r="J177" s="6">
        <f>(ExitPrices[[#This Row],[Merit Order - Prorated / Supply and Demand - 10% Increase]]-ExitPrices[[#This Row],[Base Model]:[Base Model]])/ExitPrices[[#This Row],[Base Model]:[Base Model]]</f>
        <v>0.15714285714285706</v>
      </c>
      <c r="K177" s="6">
        <f>(ExitPrices[[#This Row],[Merit Order - Prorated / Supply and Demand - 10% Decrease]]-ExitPrices[[#This Row],[Base Model]:[Base Model]])/ExitPrices[[#This Row],[Base Model]:[Base Model]]</f>
        <v>0.15714285714285706</v>
      </c>
      <c r="L177" s="6">
        <f>(ExitPrices[[#This Row],[Supply and Demand / Revenue / Capacity Values - 10% Increase]]-ExitPrices[[#This Row],[Base Model]:[Base Model]])/ExitPrices[[#This Row],[Base Model]:[Base Model]]</f>
        <v>0.22857142857142854</v>
      </c>
      <c r="M177" s="6">
        <f>(ExitPrices[[#This Row],[Supply and Demand / Revenue / Capacity Values - 10% Decrease]]-ExitPrices[[#This Row],[Base Model]:[Base Model]])/ExitPrices[[#This Row],[Base Model]:[Base Model]]</f>
        <v>-0.14285714285714285</v>
      </c>
    </row>
    <row r="178" spans="1:13" x14ac:dyDescent="0.2">
      <c r="A178" t="s">
        <v>189</v>
      </c>
      <c r="B178" s="6">
        <v>0</v>
      </c>
      <c r="C178" s="6">
        <f>(ExitPrices[[#This Row],[Merit Order - Prorated]]-ExitPrices[[#This Row],[Base Model]:[Base Model]])/ExitPrices[[#This Row],[Base Model]:[Base Model]]</f>
        <v>0</v>
      </c>
      <c r="D178" s="6">
        <f>(ExitPrices[[#This Row],[Supply and Demand - 10% Increase]]-ExitPrices[[#This Row],[Base Model]:[Base Model]])/ExitPrices[[#This Row],[Base Model]:[Base Model]]</f>
        <v>0</v>
      </c>
      <c r="E178" s="6">
        <f>(ExitPrices[[#This Row],[Supply and Demand - 10% Decrease]]-ExitPrices[[#This Row],[Base Model]:[Base Model]])/ExitPrices[[#This Row],[Base Model]:[Base Model]]</f>
        <v>0</v>
      </c>
      <c r="F178" s="6">
        <f>(ExitPrices[[#This Row],[Revenues - 10% Increase]]-ExitPrices[[#This Row],[Base Model]:[Base Model]])/ExitPrices[[#This Row],[Base Model]:[Base Model]]</f>
        <v>0</v>
      </c>
      <c r="G178" s="6">
        <f>(ExitPrices[[#This Row],[Revenues - 10% Decrease]]-ExitPrices[[#This Row],[Base Model]:[Base Model]])/ExitPrices[[#This Row],[Base Model]:[Base Model]]</f>
        <v>0</v>
      </c>
      <c r="H178" s="6">
        <f>(ExitPrices[[#This Row],[Capacity Values - 10% Increase]]-ExitPrices[[#This Row],[Base Model]:[Base Model]])/ExitPrices[[#This Row],[Base Model]:[Base Model]]</f>
        <v>0</v>
      </c>
      <c r="I178" s="6">
        <f>(ExitPrices[[#This Row],[Capacity Values - 10% Decrease]]-ExitPrices[[#This Row],[Base Model]:[Base Model]])/ExitPrices[[#This Row],[Base Model]:[Base Model]]</f>
        <v>0</v>
      </c>
      <c r="J178" s="6">
        <f>(ExitPrices[[#This Row],[Merit Order - Prorated / Supply and Demand - 10% Increase]]-ExitPrices[[#This Row],[Base Model]:[Base Model]])/ExitPrices[[#This Row],[Base Model]:[Base Model]]</f>
        <v>0</v>
      </c>
      <c r="K178" s="6">
        <f>(ExitPrices[[#This Row],[Merit Order - Prorated / Supply and Demand - 10% Decrease]]-ExitPrices[[#This Row],[Base Model]:[Base Model]])/ExitPrices[[#This Row],[Base Model]:[Base Model]]</f>
        <v>0</v>
      </c>
      <c r="L178" s="6">
        <f>(ExitPrices[[#This Row],[Supply and Demand / Revenue / Capacity Values - 10% Increase]]-ExitPrices[[#This Row],[Base Model]:[Base Model]])/ExitPrices[[#This Row],[Base Model]:[Base Model]]</f>
        <v>0</v>
      </c>
      <c r="M178" s="6">
        <f>(ExitPrices[[#This Row],[Supply and Demand / Revenue / Capacity Values - 10% Decrease]]-ExitPrices[[#This Row],[Base Model]:[Base Model]])/ExitPrices[[#This Row],[Base Model]:[Base Model]]</f>
        <v>0</v>
      </c>
    </row>
    <row r="179" spans="1:13" x14ac:dyDescent="0.2">
      <c r="A179" t="s">
        <v>190</v>
      </c>
      <c r="B179" s="6">
        <v>0</v>
      </c>
      <c r="C179" s="6">
        <f>(ExitPrices[[#This Row],[Merit Order - Prorated]]-ExitPrices[[#This Row],[Base Model]:[Base Model]])/ExitPrices[[#This Row],[Base Model]:[Base Model]]</f>
        <v>0</v>
      </c>
      <c r="D179" s="6">
        <f>(ExitPrices[[#This Row],[Supply and Demand - 10% Increase]]-ExitPrices[[#This Row],[Base Model]:[Base Model]])/ExitPrices[[#This Row],[Base Model]:[Base Model]]</f>
        <v>0</v>
      </c>
      <c r="E179" s="6">
        <f>(ExitPrices[[#This Row],[Supply and Demand - 10% Decrease]]-ExitPrices[[#This Row],[Base Model]:[Base Model]])/ExitPrices[[#This Row],[Base Model]:[Base Model]]</f>
        <v>0</v>
      </c>
      <c r="F179" s="6">
        <f>(ExitPrices[[#This Row],[Revenues - 10% Increase]]-ExitPrices[[#This Row],[Base Model]:[Base Model]])/ExitPrices[[#This Row],[Base Model]:[Base Model]]</f>
        <v>0</v>
      </c>
      <c r="G179" s="6">
        <f>(ExitPrices[[#This Row],[Revenues - 10% Decrease]]-ExitPrices[[#This Row],[Base Model]:[Base Model]])/ExitPrices[[#This Row],[Base Model]:[Base Model]]</f>
        <v>0</v>
      </c>
      <c r="H179" s="6">
        <f>(ExitPrices[[#This Row],[Capacity Values - 10% Increase]]-ExitPrices[[#This Row],[Base Model]:[Base Model]])/ExitPrices[[#This Row],[Base Model]:[Base Model]]</f>
        <v>0</v>
      </c>
      <c r="I179" s="6">
        <f>(ExitPrices[[#This Row],[Capacity Values - 10% Decrease]]-ExitPrices[[#This Row],[Base Model]:[Base Model]])/ExitPrices[[#This Row],[Base Model]:[Base Model]]</f>
        <v>0</v>
      </c>
      <c r="J179" s="6">
        <f>(ExitPrices[[#This Row],[Merit Order - Prorated / Supply and Demand - 10% Increase]]-ExitPrices[[#This Row],[Base Model]:[Base Model]])/ExitPrices[[#This Row],[Base Model]:[Base Model]]</f>
        <v>0</v>
      </c>
      <c r="K179" s="6">
        <f>(ExitPrices[[#This Row],[Merit Order - Prorated / Supply and Demand - 10% Decrease]]-ExitPrices[[#This Row],[Base Model]:[Base Model]])/ExitPrices[[#This Row],[Base Model]:[Base Model]]</f>
        <v>0</v>
      </c>
      <c r="L179" s="6">
        <f>(ExitPrices[[#This Row],[Supply and Demand / Revenue / Capacity Values - 10% Increase]]-ExitPrices[[#This Row],[Base Model]:[Base Model]])/ExitPrices[[#This Row],[Base Model]:[Base Model]]</f>
        <v>0</v>
      </c>
      <c r="M179" s="6">
        <f>(ExitPrices[[#This Row],[Supply and Demand / Revenue / Capacity Values - 10% Decrease]]-ExitPrices[[#This Row],[Base Model]:[Base Model]])/ExitPrices[[#This Row],[Base Model]:[Base Model]]</f>
        <v>0</v>
      </c>
    </row>
    <row r="180" spans="1:13" x14ac:dyDescent="0.2">
      <c r="A180" t="s">
        <v>191</v>
      </c>
      <c r="B180" s="6">
        <v>0</v>
      </c>
      <c r="C180" s="6">
        <f>(ExitPrices[[#This Row],[Merit Order - Prorated]]-ExitPrices[[#This Row],[Base Model]:[Base Model]])/ExitPrices[[#This Row],[Base Model]:[Base Model]]</f>
        <v>0</v>
      </c>
      <c r="D180" s="6">
        <f>(ExitPrices[[#This Row],[Supply and Demand - 10% Increase]]-ExitPrices[[#This Row],[Base Model]:[Base Model]])/ExitPrices[[#This Row],[Base Model]:[Base Model]]</f>
        <v>1</v>
      </c>
      <c r="E180" s="6">
        <f>(ExitPrices[[#This Row],[Supply and Demand - 10% Decrease]]-ExitPrices[[#This Row],[Base Model]:[Base Model]])/ExitPrices[[#This Row],[Base Model]:[Base Model]]</f>
        <v>0</v>
      </c>
      <c r="F180" s="6">
        <f>(ExitPrices[[#This Row],[Revenues - 10% Increase]]-ExitPrices[[#This Row],[Base Model]:[Base Model]])/ExitPrices[[#This Row],[Base Model]:[Base Model]]</f>
        <v>0</v>
      </c>
      <c r="G180" s="6">
        <f>(ExitPrices[[#This Row],[Revenues - 10% Decrease]]-ExitPrices[[#This Row],[Base Model]:[Base Model]])/ExitPrices[[#This Row],[Base Model]:[Base Model]]</f>
        <v>0</v>
      </c>
      <c r="H180" s="6">
        <f>(ExitPrices[[#This Row],[Capacity Values - 10% Increase]]-ExitPrices[[#This Row],[Base Model]:[Base Model]])/ExitPrices[[#This Row],[Base Model]:[Base Model]]</f>
        <v>0</v>
      </c>
      <c r="I180" s="6">
        <f>(ExitPrices[[#This Row],[Capacity Values - 10% Decrease]]-ExitPrices[[#This Row],[Base Model]:[Base Model]])/ExitPrices[[#This Row],[Base Model]:[Base Model]]</f>
        <v>0</v>
      </c>
      <c r="J180" s="6">
        <f>(ExitPrices[[#This Row],[Merit Order - Prorated / Supply and Demand - 10% Increase]]-ExitPrices[[#This Row],[Base Model]:[Base Model]])/ExitPrices[[#This Row],[Base Model]:[Base Model]]</f>
        <v>0</v>
      </c>
      <c r="K180" s="6">
        <f>(ExitPrices[[#This Row],[Merit Order - Prorated / Supply and Demand - 10% Decrease]]-ExitPrices[[#This Row],[Base Model]:[Base Model]])/ExitPrices[[#This Row],[Base Model]:[Base Model]]</f>
        <v>0</v>
      </c>
      <c r="L180" s="6">
        <f>(ExitPrices[[#This Row],[Supply and Demand / Revenue / Capacity Values - 10% Increase]]-ExitPrices[[#This Row],[Base Model]:[Base Model]])/ExitPrices[[#This Row],[Base Model]:[Base Model]]</f>
        <v>1</v>
      </c>
      <c r="M180" s="6">
        <f>(ExitPrices[[#This Row],[Supply and Demand / Revenue / Capacity Values - 10% Decrease]]-ExitPrices[[#This Row],[Base Model]:[Base Model]])/ExitPrices[[#This Row],[Base Model]:[Base Model]]</f>
        <v>0</v>
      </c>
    </row>
    <row r="181" spans="1:13" x14ac:dyDescent="0.2">
      <c r="A181" t="s">
        <v>192</v>
      </c>
      <c r="B181" s="6">
        <v>0</v>
      </c>
      <c r="C181" s="6">
        <f>(ExitPrices[[#This Row],[Merit Order - Prorated]]-ExitPrices[[#This Row],[Base Model]:[Base Model]])/ExitPrices[[#This Row],[Base Model]:[Base Model]]</f>
        <v>3.6666666666666674</v>
      </c>
      <c r="D181" s="6">
        <f>(ExitPrices[[#This Row],[Supply and Demand - 10% Increase]]-ExitPrices[[#This Row],[Base Model]:[Base Model]])/ExitPrices[[#This Row],[Base Model]:[Base Model]]</f>
        <v>5.3333333333333339</v>
      </c>
      <c r="E181" s="6">
        <f>(ExitPrices[[#This Row],[Supply and Demand - 10% Decrease]]-ExitPrices[[#This Row],[Base Model]:[Base Model]])/ExitPrices[[#This Row],[Base Model]:[Base Model]]</f>
        <v>-0.66666666666666663</v>
      </c>
      <c r="F181" s="6">
        <f>(ExitPrices[[#This Row],[Revenues - 10% Increase]]-ExitPrices[[#This Row],[Base Model]:[Base Model]])/ExitPrices[[#This Row],[Base Model]:[Base Model]]</f>
        <v>4.666666666666667</v>
      </c>
      <c r="G181" s="6">
        <f>(ExitPrices[[#This Row],[Revenues - 10% Decrease]]-ExitPrices[[#This Row],[Base Model]:[Base Model]])/ExitPrices[[#This Row],[Base Model]:[Base Model]]</f>
        <v>-0.66666666666666663</v>
      </c>
      <c r="H181" s="6">
        <f>(ExitPrices[[#This Row],[Capacity Values - 10% Increase]]-ExitPrices[[#This Row],[Base Model]:[Base Model]])/ExitPrices[[#This Row],[Base Model]:[Base Model]]</f>
        <v>-0.66666666666666663</v>
      </c>
      <c r="I181" s="6">
        <f>(ExitPrices[[#This Row],[Capacity Values - 10% Decrease]]-ExitPrices[[#This Row],[Base Model]:[Base Model]])/ExitPrices[[#This Row],[Base Model]:[Base Model]]</f>
        <v>5.0000000000000009</v>
      </c>
      <c r="J181" s="6">
        <f>(ExitPrices[[#This Row],[Merit Order - Prorated / Supply and Demand - 10% Increase]]-ExitPrices[[#This Row],[Base Model]:[Base Model]])/ExitPrices[[#This Row],[Base Model]:[Base Model]]</f>
        <v>3.6666666666666674</v>
      </c>
      <c r="K181" s="6">
        <f>(ExitPrices[[#This Row],[Merit Order - Prorated / Supply and Demand - 10% Decrease]]-ExitPrices[[#This Row],[Base Model]:[Base Model]])/ExitPrices[[#This Row],[Base Model]:[Base Model]]</f>
        <v>3.6666666666666674</v>
      </c>
      <c r="L181" s="6">
        <f>(ExitPrices[[#This Row],[Supply and Demand / Revenue / Capacity Values - 10% Increase]]-ExitPrices[[#This Row],[Base Model]:[Base Model]])/ExitPrices[[#This Row],[Base Model]:[Base Model]]</f>
        <v>5.3333333333333339</v>
      </c>
      <c r="M181" s="6">
        <f>(ExitPrices[[#This Row],[Supply and Demand / Revenue / Capacity Values - 10% Decrease]]-ExitPrices[[#This Row],[Base Model]:[Base Model]])/ExitPrices[[#This Row],[Base Model]:[Base Model]]</f>
        <v>-0.66666666666666663</v>
      </c>
    </row>
    <row r="182" spans="1:13" x14ac:dyDescent="0.2">
      <c r="A182" t="s">
        <v>193</v>
      </c>
      <c r="B182" s="6">
        <v>0</v>
      </c>
      <c r="C182" s="6">
        <f>(ExitPrices[[#This Row],[Merit Order - Prorated]]-ExitPrices[[#This Row],[Base Model]:[Base Model]])/ExitPrices[[#This Row],[Base Model]:[Base Model]]</f>
        <v>6.395348837209304E-2</v>
      </c>
      <c r="D182" s="6">
        <f>(ExitPrices[[#This Row],[Supply and Demand - 10% Increase]]-ExitPrices[[#This Row],[Base Model]:[Base Model]])/ExitPrices[[#This Row],[Base Model]:[Base Model]]</f>
        <v>-0.31395348837209303</v>
      </c>
      <c r="E182" s="6">
        <f>(ExitPrices[[#This Row],[Supply and Demand - 10% Decrease]]-ExitPrices[[#This Row],[Base Model]:[Base Model]])/ExitPrices[[#This Row],[Base Model]:[Base Model]]</f>
        <v>-6.395348837209304E-2</v>
      </c>
      <c r="F182" s="6">
        <f>(ExitPrices[[#This Row],[Revenues - 10% Increase]]-ExitPrices[[#This Row],[Base Model]:[Base Model]])/ExitPrices[[#This Row],[Base Model]:[Base Model]]</f>
        <v>8.1395348837209211E-2</v>
      </c>
      <c r="G182" s="6">
        <f>(ExitPrices[[#This Row],[Revenues - 10% Decrease]]-ExitPrices[[#This Row],[Base Model]:[Base Model]])/ExitPrices[[#This Row],[Base Model]:[Base Model]]</f>
        <v>-9.883720930232559E-2</v>
      </c>
      <c r="H182" s="6">
        <f>(ExitPrices[[#This Row],[Capacity Values - 10% Increase]]-ExitPrices[[#This Row],[Base Model]:[Base Model]])/ExitPrices[[#This Row],[Base Model]:[Base Model]]</f>
        <v>-8.7209302325581467E-2</v>
      </c>
      <c r="I182" s="6">
        <f>(ExitPrices[[#This Row],[Capacity Values - 10% Decrease]]-ExitPrices[[#This Row],[Base Model]:[Base Model]])/ExitPrices[[#This Row],[Base Model]:[Base Model]]</f>
        <v>8.7209302325581467E-2</v>
      </c>
      <c r="J182" s="6">
        <f>(ExitPrices[[#This Row],[Merit Order - Prorated / Supply and Demand - 10% Increase]]-ExitPrices[[#This Row],[Base Model]:[Base Model]])/ExitPrices[[#This Row],[Base Model]:[Base Model]]</f>
        <v>6.395348837209304E-2</v>
      </c>
      <c r="K182" s="6">
        <f>(ExitPrices[[#This Row],[Merit Order - Prorated / Supply and Demand - 10% Decrease]]-ExitPrices[[#This Row],[Base Model]:[Base Model]])/ExitPrices[[#This Row],[Base Model]:[Base Model]]</f>
        <v>6.395348837209304E-2</v>
      </c>
      <c r="L182" s="6">
        <f>(ExitPrices[[#This Row],[Supply and Demand / Revenue / Capacity Values - 10% Increase]]-ExitPrices[[#This Row],[Base Model]:[Base Model]])/ExitPrices[[#This Row],[Base Model]:[Base Model]]</f>
        <v>-0.31395348837209303</v>
      </c>
      <c r="M182" s="6">
        <f>(ExitPrices[[#This Row],[Supply and Demand / Revenue / Capacity Values - 10% Decrease]]-ExitPrices[[#This Row],[Base Model]:[Base Model]])/ExitPrices[[#This Row],[Base Model]:[Base Model]]</f>
        <v>-6.395348837209304E-2</v>
      </c>
    </row>
    <row r="183" spans="1:13" x14ac:dyDescent="0.2">
      <c r="A183" t="s">
        <v>194</v>
      </c>
      <c r="B183" s="6">
        <v>0</v>
      </c>
      <c r="C183" s="6">
        <f>(ExitPrices[[#This Row],[Merit Order - Prorated]]-ExitPrices[[#This Row],[Base Model]:[Base Model]])/ExitPrices[[#This Row],[Base Model]:[Base Model]]</f>
        <v>-0.41452991452991456</v>
      </c>
      <c r="D183" s="6">
        <f>(ExitPrices[[#This Row],[Supply and Demand - 10% Increase]]-ExitPrices[[#This Row],[Base Model]:[Base Model]])/ExitPrices[[#This Row],[Base Model]:[Base Model]]</f>
        <v>5.5555555555555518E-2</v>
      </c>
      <c r="E183" s="6">
        <f>(ExitPrices[[#This Row],[Supply and Demand - 10% Decrease]]-ExitPrices[[#This Row],[Base Model]:[Base Model]])/ExitPrices[[#This Row],[Base Model]:[Base Model]]</f>
        <v>-5.5555555555555518E-2</v>
      </c>
      <c r="F183" s="6">
        <f>(ExitPrices[[#This Row],[Revenues - 10% Increase]]-ExitPrices[[#This Row],[Base Model]:[Base Model]])/ExitPrices[[#This Row],[Base Model]:[Base Model]]</f>
        <v>5.9829059829059762E-2</v>
      </c>
      <c r="G183" s="6">
        <f>(ExitPrices[[#This Row],[Revenues - 10% Decrease]]-ExitPrices[[#This Row],[Base Model]:[Base Model]])/ExitPrices[[#This Row],[Base Model]:[Base Model]]</f>
        <v>-6.8376068376068411E-2</v>
      </c>
      <c r="H183" s="6">
        <f>(ExitPrices[[#This Row],[Capacity Values - 10% Increase]]-ExitPrices[[#This Row],[Base Model]:[Base Model]])/ExitPrices[[#This Row],[Base Model]:[Base Model]]</f>
        <v>-6.4102564102564152E-2</v>
      </c>
      <c r="I183" s="6">
        <f>(ExitPrices[[#This Row],[Capacity Values - 10% Decrease]]-ExitPrices[[#This Row],[Base Model]:[Base Model]])/ExitPrices[[#This Row],[Base Model]:[Base Model]]</f>
        <v>6.8376068376068411E-2</v>
      </c>
      <c r="J183" s="6">
        <f>(ExitPrices[[#This Row],[Merit Order - Prorated / Supply and Demand - 10% Increase]]-ExitPrices[[#This Row],[Base Model]:[Base Model]])/ExitPrices[[#This Row],[Base Model]:[Base Model]]</f>
        <v>-0.41452991452991456</v>
      </c>
      <c r="K183" s="6">
        <f>(ExitPrices[[#This Row],[Merit Order - Prorated / Supply and Demand - 10% Decrease]]-ExitPrices[[#This Row],[Base Model]:[Base Model]])/ExitPrices[[#This Row],[Base Model]:[Base Model]]</f>
        <v>-0.41452991452991456</v>
      </c>
      <c r="L183" s="6">
        <f>(ExitPrices[[#This Row],[Supply and Demand / Revenue / Capacity Values - 10% Increase]]-ExitPrices[[#This Row],[Base Model]:[Base Model]])/ExitPrices[[#This Row],[Base Model]:[Base Model]]</f>
        <v>5.5555555555555518E-2</v>
      </c>
      <c r="M183" s="6">
        <f>(ExitPrices[[#This Row],[Supply and Demand / Revenue / Capacity Values - 10% Decrease]]-ExitPrices[[#This Row],[Base Model]:[Base Model]])/ExitPrices[[#This Row],[Base Model]:[Base Model]]</f>
        <v>-5.5555555555555518E-2</v>
      </c>
    </row>
    <row r="184" spans="1:13" x14ac:dyDescent="0.2">
      <c r="A184" t="s">
        <v>195</v>
      </c>
      <c r="B184" s="6">
        <v>0</v>
      </c>
      <c r="C184" s="6">
        <f>(ExitPrices[[#This Row],[Merit Order - Prorated]]-ExitPrices[[#This Row],[Base Model]:[Base Model]])/ExitPrices[[#This Row],[Base Model]:[Base Model]]</f>
        <v>0.21052631578947362</v>
      </c>
      <c r="D184" s="6">
        <f>(ExitPrices[[#This Row],[Supply and Demand - 10% Increase]]-ExitPrices[[#This Row],[Base Model]:[Base Model]])/ExitPrices[[#This Row],[Base Model]:[Base Model]]</f>
        <v>0.2807017543859649</v>
      </c>
      <c r="E184" s="6">
        <f>(ExitPrices[[#This Row],[Supply and Demand - 10% Decrease]]-ExitPrices[[#This Row],[Base Model]:[Base Model]])/ExitPrices[[#This Row],[Base Model]:[Base Model]]</f>
        <v>-0.17543859649122806</v>
      </c>
      <c r="F184" s="6">
        <f>(ExitPrices[[#This Row],[Revenues - 10% Increase]]-ExitPrices[[#This Row],[Base Model]:[Base Model]])/ExitPrices[[#This Row],[Base Model]:[Base Model]]</f>
        <v>0.24561403508771931</v>
      </c>
      <c r="G184" s="6">
        <f>(ExitPrices[[#This Row],[Revenues - 10% Decrease]]-ExitPrices[[#This Row],[Base Model]:[Base Model]])/ExitPrices[[#This Row],[Base Model]:[Base Model]]</f>
        <v>-0.2807017543859649</v>
      </c>
      <c r="H184" s="6">
        <f>(ExitPrices[[#This Row],[Capacity Values - 10% Increase]]-ExitPrices[[#This Row],[Base Model]:[Base Model]])/ExitPrices[[#This Row],[Base Model]:[Base Model]]</f>
        <v>-0.2631578947368422</v>
      </c>
      <c r="I184" s="6">
        <f>(ExitPrices[[#This Row],[Capacity Values - 10% Decrease]]-ExitPrices[[#This Row],[Base Model]:[Base Model]])/ExitPrices[[#This Row],[Base Model]:[Base Model]]</f>
        <v>0.2807017543859649</v>
      </c>
      <c r="J184" s="6">
        <f>(ExitPrices[[#This Row],[Merit Order - Prorated / Supply and Demand - 10% Increase]]-ExitPrices[[#This Row],[Base Model]:[Base Model]])/ExitPrices[[#This Row],[Base Model]:[Base Model]]</f>
        <v>0.21052631578947362</v>
      </c>
      <c r="K184" s="6">
        <f>(ExitPrices[[#This Row],[Merit Order - Prorated / Supply and Demand - 10% Decrease]]-ExitPrices[[#This Row],[Base Model]:[Base Model]])/ExitPrices[[#This Row],[Base Model]:[Base Model]]</f>
        <v>0.21052631578947362</v>
      </c>
      <c r="L184" s="6">
        <f>(ExitPrices[[#This Row],[Supply and Demand / Revenue / Capacity Values - 10% Increase]]-ExitPrices[[#This Row],[Base Model]:[Base Model]])/ExitPrices[[#This Row],[Base Model]:[Base Model]]</f>
        <v>0.2807017543859649</v>
      </c>
      <c r="M184" s="6">
        <f>(ExitPrices[[#This Row],[Supply and Demand / Revenue / Capacity Values - 10% Decrease]]-ExitPrices[[#This Row],[Base Model]:[Base Model]])/ExitPrices[[#This Row],[Base Model]:[Base Model]]</f>
        <v>-0.17543859649122806</v>
      </c>
    </row>
    <row r="185" spans="1:13" x14ac:dyDescent="0.2">
      <c r="A185" t="s">
        <v>196</v>
      </c>
      <c r="B185" s="6">
        <v>0</v>
      </c>
      <c r="C185" s="6">
        <f>(ExitPrices[[#This Row],[Merit Order - Prorated]]-ExitPrices[[#This Row],[Base Model]:[Base Model]])/ExitPrices[[#This Row],[Base Model]:[Base Model]]</f>
        <v>0.21818181818181828</v>
      </c>
      <c r="D185" s="6">
        <f>(ExitPrices[[#This Row],[Supply and Demand - 10% Increase]]-ExitPrices[[#This Row],[Base Model]:[Base Model]])/ExitPrices[[#This Row],[Base Model]:[Base Model]]</f>
        <v>0.30909090909090914</v>
      </c>
      <c r="E185" s="6">
        <f>(ExitPrices[[#This Row],[Supply and Demand - 10% Decrease]]-ExitPrices[[#This Row],[Base Model]:[Base Model]])/ExitPrices[[#This Row],[Base Model]:[Base Model]]</f>
        <v>-0.18181818181818182</v>
      </c>
      <c r="F185" s="6">
        <f>(ExitPrices[[#This Row],[Revenues - 10% Increase]]-ExitPrices[[#This Row],[Base Model]:[Base Model]])/ExitPrices[[#This Row],[Base Model]:[Base Model]]</f>
        <v>0.27272727272727282</v>
      </c>
      <c r="G185" s="6">
        <f>(ExitPrices[[#This Row],[Revenues - 10% Decrease]]-ExitPrices[[#This Row],[Base Model]:[Base Model]])/ExitPrices[[#This Row],[Base Model]:[Base Model]]</f>
        <v>-0.29090909090909089</v>
      </c>
      <c r="H185" s="6">
        <f>(ExitPrices[[#This Row],[Capacity Values - 10% Increase]]-ExitPrices[[#This Row],[Base Model]:[Base Model]])/ExitPrices[[#This Row],[Base Model]:[Base Model]]</f>
        <v>-0.25454545454545446</v>
      </c>
      <c r="I185" s="6">
        <f>(ExitPrices[[#This Row],[Capacity Values - 10% Decrease]]-ExitPrices[[#This Row],[Base Model]:[Base Model]])/ExitPrices[[#This Row],[Base Model]:[Base Model]]</f>
        <v>0.29090909090909106</v>
      </c>
      <c r="J185" s="6">
        <f>(ExitPrices[[#This Row],[Merit Order - Prorated / Supply and Demand - 10% Increase]]-ExitPrices[[#This Row],[Base Model]:[Base Model]])/ExitPrices[[#This Row],[Base Model]:[Base Model]]</f>
        <v>0.21818181818181828</v>
      </c>
      <c r="K185" s="6">
        <f>(ExitPrices[[#This Row],[Merit Order - Prorated / Supply and Demand - 10% Decrease]]-ExitPrices[[#This Row],[Base Model]:[Base Model]])/ExitPrices[[#This Row],[Base Model]:[Base Model]]</f>
        <v>0.21818181818181828</v>
      </c>
      <c r="L185" s="6">
        <f>(ExitPrices[[#This Row],[Supply and Demand / Revenue / Capacity Values - 10% Increase]]-ExitPrices[[#This Row],[Base Model]:[Base Model]])/ExitPrices[[#This Row],[Base Model]:[Base Model]]</f>
        <v>0.30909090909090914</v>
      </c>
      <c r="M185" s="6">
        <f>(ExitPrices[[#This Row],[Supply and Demand / Revenue / Capacity Values - 10% Decrease]]-ExitPrices[[#This Row],[Base Model]:[Base Model]])/ExitPrices[[#This Row],[Base Model]:[Base Model]]</f>
        <v>-0.18181818181818182</v>
      </c>
    </row>
    <row r="186" spans="1:13" x14ac:dyDescent="0.2">
      <c r="A186" t="s">
        <v>197</v>
      </c>
      <c r="B186" s="6">
        <v>0</v>
      </c>
      <c r="C186" s="6">
        <f>(ExitPrices[[#This Row],[Merit Order - Prorated]]-ExitPrices[[#This Row],[Base Model]:[Base Model]])/ExitPrices[[#This Row],[Base Model]:[Base Model]]</f>
        <v>3.2467532467532492E-2</v>
      </c>
      <c r="D186" s="6">
        <f>(ExitPrices[[#This Row],[Supply and Demand - 10% Increase]]-ExitPrices[[#This Row],[Base Model]:[Base Model]])/ExitPrices[[#This Row],[Base Model]:[Base Model]]</f>
        <v>-0.18181818181818185</v>
      </c>
      <c r="E186" s="6">
        <f>(ExitPrices[[#This Row],[Supply and Demand - 10% Decrease]]-ExitPrices[[#This Row],[Base Model]:[Base Model]])/ExitPrices[[#This Row],[Base Model]:[Base Model]]</f>
        <v>3.2467532467532492E-2</v>
      </c>
      <c r="F186" s="6">
        <f>(ExitPrices[[#This Row],[Revenues - 10% Increase]]-ExitPrices[[#This Row],[Base Model]:[Base Model]])/ExitPrices[[#This Row],[Base Model]:[Base Model]]</f>
        <v>9.0909090909090801E-2</v>
      </c>
      <c r="G186" s="6">
        <f>(ExitPrices[[#This Row],[Revenues - 10% Decrease]]-ExitPrices[[#This Row],[Base Model]:[Base Model]])/ExitPrices[[#This Row],[Base Model]:[Base Model]]</f>
        <v>-0.10389610389610394</v>
      </c>
      <c r="H186" s="6">
        <f>(ExitPrices[[#This Row],[Capacity Values - 10% Increase]]-ExitPrices[[#This Row],[Base Model]:[Base Model]])/ExitPrices[[#This Row],[Base Model]:[Base Model]]</f>
        <v>-9.7402597402597491E-2</v>
      </c>
      <c r="I186" s="6">
        <f>(ExitPrices[[#This Row],[Capacity Values - 10% Decrease]]-ExitPrices[[#This Row],[Base Model]:[Base Model]])/ExitPrices[[#This Row],[Base Model]:[Base Model]]</f>
        <v>0.10389610389610394</v>
      </c>
      <c r="J186" s="6">
        <f>(ExitPrices[[#This Row],[Merit Order - Prorated / Supply and Demand - 10% Increase]]-ExitPrices[[#This Row],[Base Model]:[Base Model]])/ExitPrices[[#This Row],[Base Model]:[Base Model]]</f>
        <v>3.2467532467532492E-2</v>
      </c>
      <c r="K186" s="6">
        <f>(ExitPrices[[#This Row],[Merit Order - Prorated / Supply and Demand - 10% Decrease]]-ExitPrices[[#This Row],[Base Model]:[Base Model]])/ExitPrices[[#This Row],[Base Model]:[Base Model]]</f>
        <v>3.2467532467532492E-2</v>
      </c>
      <c r="L186" s="6">
        <f>(ExitPrices[[#This Row],[Supply and Demand / Revenue / Capacity Values - 10% Increase]]-ExitPrices[[#This Row],[Base Model]:[Base Model]])/ExitPrices[[#This Row],[Base Model]:[Base Model]]</f>
        <v>-0.18181818181818185</v>
      </c>
      <c r="M186" s="6">
        <f>(ExitPrices[[#This Row],[Supply and Demand / Revenue / Capacity Values - 10% Decrease]]-ExitPrices[[#This Row],[Base Model]:[Base Model]])/ExitPrices[[#This Row],[Base Model]:[Base Model]]</f>
        <v>3.2467532467532492E-2</v>
      </c>
    </row>
    <row r="187" spans="1:13" x14ac:dyDescent="0.2">
      <c r="A187" t="s">
        <v>198</v>
      </c>
      <c r="B187" s="6">
        <v>0</v>
      </c>
      <c r="C187" s="6">
        <f>(ExitPrices[[#This Row],[Merit Order - Prorated]]-ExitPrices[[#This Row],[Base Model]:[Base Model]])/ExitPrices[[#This Row],[Base Model]:[Base Model]]</f>
        <v>44.999999999999993</v>
      </c>
      <c r="D187" s="6">
        <f>(ExitPrices[[#This Row],[Supply and Demand - 10% Increase]]-ExitPrices[[#This Row],[Base Model]:[Base Model]])/ExitPrices[[#This Row],[Base Model]:[Base Model]]</f>
        <v>4.9999999999999991</v>
      </c>
      <c r="E187" s="6">
        <f>(ExitPrices[[#This Row],[Supply and Demand - 10% Decrease]]-ExitPrices[[#This Row],[Base Model]:[Base Model]])/ExitPrices[[#This Row],[Base Model]:[Base Model]]</f>
        <v>0</v>
      </c>
      <c r="F187" s="6">
        <f>(ExitPrices[[#This Row],[Revenues - 10% Increase]]-ExitPrices[[#This Row],[Base Model]:[Base Model]])/ExitPrices[[#This Row],[Base Model]:[Base Model]]</f>
        <v>0</v>
      </c>
      <c r="G187" s="6">
        <f>(ExitPrices[[#This Row],[Revenues - 10% Decrease]]-ExitPrices[[#This Row],[Base Model]:[Base Model]])/ExitPrices[[#This Row],[Base Model]:[Base Model]]</f>
        <v>0</v>
      </c>
      <c r="H187" s="6">
        <f>(ExitPrices[[#This Row],[Capacity Values - 10% Increase]]-ExitPrices[[#This Row],[Base Model]:[Base Model]])/ExitPrices[[#This Row],[Base Model]:[Base Model]]</f>
        <v>0</v>
      </c>
      <c r="I187" s="6">
        <f>(ExitPrices[[#This Row],[Capacity Values - 10% Decrease]]-ExitPrices[[#This Row],[Base Model]:[Base Model]])/ExitPrices[[#This Row],[Base Model]:[Base Model]]</f>
        <v>0</v>
      </c>
      <c r="J187" s="6">
        <f>(ExitPrices[[#This Row],[Merit Order - Prorated / Supply and Demand - 10% Increase]]-ExitPrices[[#This Row],[Base Model]:[Base Model]])/ExitPrices[[#This Row],[Base Model]:[Base Model]]</f>
        <v>44.999999999999993</v>
      </c>
      <c r="K187" s="6">
        <f>(ExitPrices[[#This Row],[Merit Order - Prorated / Supply and Demand - 10% Decrease]]-ExitPrices[[#This Row],[Base Model]:[Base Model]])/ExitPrices[[#This Row],[Base Model]:[Base Model]]</f>
        <v>44.999999999999993</v>
      </c>
      <c r="L187" s="6">
        <f>(ExitPrices[[#This Row],[Supply and Demand / Revenue / Capacity Values - 10% Increase]]-ExitPrices[[#This Row],[Base Model]:[Base Model]])/ExitPrices[[#This Row],[Base Model]:[Base Model]]</f>
        <v>4.9999999999999991</v>
      </c>
      <c r="M187" s="6">
        <f>(ExitPrices[[#This Row],[Supply and Demand / Revenue / Capacity Values - 10% Decrease]]-ExitPrices[[#This Row],[Base Model]:[Base Model]])/ExitPrices[[#This Row],[Base Model]:[Base Model]]</f>
        <v>0</v>
      </c>
    </row>
    <row r="188" spans="1:13" x14ac:dyDescent="0.2">
      <c r="A188" t="s">
        <v>199</v>
      </c>
      <c r="B188" s="6">
        <v>0</v>
      </c>
      <c r="C188" s="6">
        <f>(ExitPrices[[#This Row],[Merit Order - Prorated]]-ExitPrices[[#This Row],[Base Model]:[Base Model]])/ExitPrices[[#This Row],[Base Model]:[Base Model]]</f>
        <v>46</v>
      </c>
      <c r="D188" s="6">
        <f>(ExitPrices[[#This Row],[Supply and Demand - 10% Increase]]-ExitPrices[[#This Row],[Base Model]:[Base Model]])/ExitPrices[[#This Row],[Base Model]:[Base Model]]</f>
        <v>4.9999999999999991</v>
      </c>
      <c r="E188" s="6">
        <f>(ExitPrices[[#This Row],[Supply and Demand - 10% Decrease]]-ExitPrices[[#This Row],[Base Model]:[Base Model]])/ExitPrices[[#This Row],[Base Model]:[Base Model]]</f>
        <v>0</v>
      </c>
      <c r="F188" s="6">
        <f>(ExitPrices[[#This Row],[Revenues - 10% Increase]]-ExitPrices[[#This Row],[Base Model]:[Base Model]])/ExitPrices[[#This Row],[Base Model]:[Base Model]]</f>
        <v>0</v>
      </c>
      <c r="G188" s="6">
        <f>(ExitPrices[[#This Row],[Revenues - 10% Decrease]]-ExitPrices[[#This Row],[Base Model]:[Base Model]])/ExitPrices[[#This Row],[Base Model]:[Base Model]]</f>
        <v>0</v>
      </c>
      <c r="H188" s="6">
        <f>(ExitPrices[[#This Row],[Capacity Values - 10% Increase]]-ExitPrices[[#This Row],[Base Model]:[Base Model]])/ExitPrices[[#This Row],[Base Model]:[Base Model]]</f>
        <v>0</v>
      </c>
      <c r="I188" s="6">
        <f>(ExitPrices[[#This Row],[Capacity Values - 10% Decrease]]-ExitPrices[[#This Row],[Base Model]:[Base Model]])/ExitPrices[[#This Row],[Base Model]:[Base Model]]</f>
        <v>0</v>
      </c>
      <c r="J188" s="6">
        <f>(ExitPrices[[#This Row],[Merit Order - Prorated / Supply and Demand - 10% Increase]]-ExitPrices[[#This Row],[Base Model]:[Base Model]])/ExitPrices[[#This Row],[Base Model]:[Base Model]]</f>
        <v>46</v>
      </c>
      <c r="K188" s="6">
        <f>(ExitPrices[[#This Row],[Merit Order - Prorated / Supply and Demand - 10% Decrease]]-ExitPrices[[#This Row],[Base Model]:[Base Model]])/ExitPrices[[#This Row],[Base Model]:[Base Model]]</f>
        <v>46</v>
      </c>
      <c r="L188" s="6">
        <f>(ExitPrices[[#This Row],[Supply and Demand / Revenue / Capacity Values - 10% Increase]]-ExitPrices[[#This Row],[Base Model]:[Base Model]])/ExitPrices[[#This Row],[Base Model]:[Base Model]]</f>
        <v>4.9999999999999991</v>
      </c>
      <c r="M188" s="6">
        <f>(ExitPrices[[#This Row],[Supply and Demand / Revenue / Capacity Values - 10% Decrease]]-ExitPrices[[#This Row],[Base Model]:[Base Model]])/ExitPrices[[#This Row],[Base Model]:[Base Model]]</f>
        <v>0</v>
      </c>
    </row>
    <row r="189" spans="1:13" x14ac:dyDescent="0.2">
      <c r="A189" t="s">
        <v>200</v>
      </c>
      <c r="B189" s="6">
        <v>0</v>
      </c>
      <c r="C189" s="6">
        <f>(ExitPrices[[#This Row],[Merit Order - Prorated]]-ExitPrices[[#This Row],[Base Model]:[Base Model]])/ExitPrices[[#This Row],[Base Model]:[Base Model]]</f>
        <v>0</v>
      </c>
      <c r="D189" s="6">
        <f>(ExitPrices[[#This Row],[Supply and Demand - 10% Increase]]-ExitPrices[[#This Row],[Base Model]:[Base Model]])/ExitPrices[[#This Row],[Base Model]:[Base Model]]</f>
        <v>0</v>
      </c>
      <c r="E189" s="6">
        <f>(ExitPrices[[#This Row],[Supply and Demand - 10% Decrease]]-ExitPrices[[#This Row],[Base Model]:[Base Model]])/ExitPrices[[#This Row],[Base Model]:[Base Model]]</f>
        <v>0</v>
      </c>
      <c r="F189" s="6">
        <f>(ExitPrices[[#This Row],[Revenues - 10% Increase]]-ExitPrices[[#This Row],[Base Model]:[Base Model]])/ExitPrices[[#This Row],[Base Model]:[Base Model]]</f>
        <v>0</v>
      </c>
      <c r="G189" s="6">
        <f>(ExitPrices[[#This Row],[Revenues - 10% Decrease]]-ExitPrices[[#This Row],[Base Model]:[Base Model]])/ExitPrices[[#This Row],[Base Model]:[Base Model]]</f>
        <v>0</v>
      </c>
      <c r="H189" s="6">
        <f>(ExitPrices[[#This Row],[Capacity Values - 10% Increase]]-ExitPrices[[#This Row],[Base Model]:[Base Model]])/ExitPrices[[#This Row],[Base Model]:[Base Model]]</f>
        <v>0</v>
      </c>
      <c r="I189" s="6">
        <f>(ExitPrices[[#This Row],[Capacity Values - 10% Decrease]]-ExitPrices[[#This Row],[Base Model]:[Base Model]])/ExitPrices[[#This Row],[Base Model]:[Base Model]]</f>
        <v>0</v>
      </c>
      <c r="J189" s="6">
        <f>(ExitPrices[[#This Row],[Merit Order - Prorated / Supply and Demand - 10% Increase]]-ExitPrices[[#This Row],[Base Model]:[Base Model]])/ExitPrices[[#This Row],[Base Model]:[Base Model]]</f>
        <v>0</v>
      </c>
      <c r="K189" s="6">
        <f>(ExitPrices[[#This Row],[Merit Order - Prorated / Supply and Demand - 10% Decrease]]-ExitPrices[[#This Row],[Base Model]:[Base Model]])/ExitPrices[[#This Row],[Base Model]:[Base Model]]</f>
        <v>0</v>
      </c>
      <c r="L189" s="6">
        <f>(ExitPrices[[#This Row],[Supply and Demand / Revenue / Capacity Values - 10% Increase]]-ExitPrices[[#This Row],[Base Model]:[Base Model]])/ExitPrices[[#This Row],[Base Model]:[Base Model]]</f>
        <v>0</v>
      </c>
      <c r="M189" s="6">
        <f>(ExitPrices[[#This Row],[Supply and Demand / Revenue / Capacity Values - 10% Decrease]]-ExitPrices[[#This Row],[Base Model]:[Base Model]])/ExitPrices[[#This Row],[Base Model]:[Base Model]]</f>
        <v>0</v>
      </c>
    </row>
    <row r="190" spans="1:13" x14ac:dyDescent="0.2">
      <c r="A190" t="s">
        <v>201</v>
      </c>
      <c r="B190" s="6">
        <v>0</v>
      </c>
      <c r="C190" s="6">
        <f>(ExitPrices[[#This Row],[Merit Order - Prorated]]-ExitPrices[[#This Row],[Base Model]:[Base Model]])/ExitPrices[[#This Row],[Base Model]:[Base Model]]</f>
        <v>0</v>
      </c>
      <c r="D190" s="6">
        <f>(ExitPrices[[#This Row],[Supply and Demand - 10% Increase]]-ExitPrices[[#This Row],[Base Model]:[Base Model]])/ExitPrices[[#This Row],[Base Model]:[Base Model]]</f>
        <v>0</v>
      </c>
      <c r="E190" s="6">
        <f>(ExitPrices[[#This Row],[Supply and Demand - 10% Decrease]]-ExitPrices[[#This Row],[Base Model]:[Base Model]])/ExitPrices[[#This Row],[Base Model]:[Base Model]]</f>
        <v>0</v>
      </c>
      <c r="F190" s="6">
        <f>(ExitPrices[[#This Row],[Revenues - 10% Increase]]-ExitPrices[[#This Row],[Base Model]:[Base Model]])/ExitPrices[[#This Row],[Base Model]:[Base Model]]</f>
        <v>0</v>
      </c>
      <c r="G190" s="6">
        <f>(ExitPrices[[#This Row],[Revenues - 10% Decrease]]-ExitPrices[[#This Row],[Base Model]:[Base Model]])/ExitPrices[[#This Row],[Base Model]:[Base Model]]</f>
        <v>0</v>
      </c>
      <c r="H190" s="6">
        <f>(ExitPrices[[#This Row],[Capacity Values - 10% Increase]]-ExitPrices[[#This Row],[Base Model]:[Base Model]])/ExitPrices[[#This Row],[Base Model]:[Base Model]]</f>
        <v>0</v>
      </c>
      <c r="I190" s="6">
        <f>(ExitPrices[[#This Row],[Capacity Values - 10% Decrease]]-ExitPrices[[#This Row],[Base Model]:[Base Model]])/ExitPrices[[#This Row],[Base Model]:[Base Model]]</f>
        <v>0</v>
      </c>
      <c r="J190" s="6">
        <f>(ExitPrices[[#This Row],[Merit Order - Prorated / Supply and Demand - 10% Increase]]-ExitPrices[[#This Row],[Base Model]:[Base Model]])/ExitPrices[[#This Row],[Base Model]:[Base Model]]</f>
        <v>0</v>
      </c>
      <c r="K190" s="6">
        <f>(ExitPrices[[#This Row],[Merit Order - Prorated / Supply and Demand - 10% Decrease]]-ExitPrices[[#This Row],[Base Model]:[Base Model]])/ExitPrices[[#This Row],[Base Model]:[Base Model]]</f>
        <v>0</v>
      </c>
      <c r="L190" s="6">
        <f>(ExitPrices[[#This Row],[Supply and Demand / Revenue / Capacity Values - 10% Increase]]-ExitPrices[[#This Row],[Base Model]:[Base Model]])/ExitPrices[[#This Row],[Base Model]:[Base Model]]</f>
        <v>0</v>
      </c>
      <c r="M190" s="6">
        <f>(ExitPrices[[#This Row],[Supply and Demand / Revenue / Capacity Values - 10% Decrease]]-ExitPrices[[#This Row],[Base Model]:[Base Model]])/ExitPrices[[#This Row],[Base Model]:[Base Model]]</f>
        <v>0</v>
      </c>
    </row>
    <row r="191" spans="1:13" x14ac:dyDescent="0.2">
      <c r="A191" t="s">
        <v>202</v>
      </c>
      <c r="B191" s="6">
        <v>0</v>
      </c>
      <c r="C191" s="6">
        <f>(ExitPrices[[#This Row],[Merit Order - Prorated]]-ExitPrices[[#This Row],[Base Model]:[Base Model]])/ExitPrices[[#This Row],[Base Model]:[Base Model]]</f>
        <v>2.9130434782608692</v>
      </c>
      <c r="D191" s="6">
        <f>(ExitPrices[[#This Row],[Supply and Demand - 10% Increase]]-ExitPrices[[#This Row],[Base Model]:[Base Model]])/ExitPrices[[#This Row],[Base Model]:[Base Model]]</f>
        <v>1.173913043478261</v>
      </c>
      <c r="E191" s="6">
        <f>(ExitPrices[[#This Row],[Supply and Demand - 10% Decrease]]-ExitPrices[[#This Row],[Base Model]:[Base Model]])/ExitPrices[[#This Row],[Base Model]:[Base Model]]</f>
        <v>-0.43478260869565222</v>
      </c>
      <c r="F191" s="6">
        <f>(ExitPrices[[#This Row],[Revenues - 10% Increase]]-ExitPrices[[#This Row],[Base Model]:[Base Model]])/ExitPrices[[#This Row],[Base Model]:[Base Model]]</f>
        <v>0.60869565217391319</v>
      </c>
      <c r="G191" s="6">
        <f>(ExitPrices[[#This Row],[Revenues - 10% Decrease]]-ExitPrices[[#This Row],[Base Model]:[Base Model]])/ExitPrices[[#This Row],[Base Model]:[Base Model]]</f>
        <v>-0.69565217391304346</v>
      </c>
      <c r="H191" s="6">
        <f>(ExitPrices[[#This Row],[Capacity Values - 10% Increase]]-ExitPrices[[#This Row],[Base Model]:[Base Model]])/ExitPrices[[#This Row],[Base Model]:[Base Model]]</f>
        <v>-0.65217391304347827</v>
      </c>
      <c r="I191" s="6">
        <f>(ExitPrices[[#This Row],[Capacity Values - 10% Decrease]]-ExitPrices[[#This Row],[Base Model]:[Base Model]])/ExitPrices[[#This Row],[Base Model]:[Base Model]]</f>
        <v>0.69565217391304346</v>
      </c>
      <c r="J191" s="6">
        <f>(ExitPrices[[#This Row],[Merit Order - Prorated / Supply and Demand - 10% Increase]]-ExitPrices[[#This Row],[Base Model]:[Base Model]])/ExitPrices[[#This Row],[Base Model]:[Base Model]]</f>
        <v>2.9130434782608692</v>
      </c>
      <c r="K191" s="6">
        <f>(ExitPrices[[#This Row],[Merit Order - Prorated / Supply and Demand - 10% Decrease]]-ExitPrices[[#This Row],[Base Model]:[Base Model]])/ExitPrices[[#This Row],[Base Model]:[Base Model]]</f>
        <v>2.9130434782608692</v>
      </c>
      <c r="L191" s="6">
        <f>(ExitPrices[[#This Row],[Supply and Demand / Revenue / Capacity Values - 10% Increase]]-ExitPrices[[#This Row],[Base Model]:[Base Model]])/ExitPrices[[#This Row],[Base Model]:[Base Model]]</f>
        <v>1.173913043478261</v>
      </c>
      <c r="M191" s="6">
        <f>(ExitPrices[[#This Row],[Supply and Demand / Revenue / Capacity Values - 10% Decrease]]-ExitPrices[[#This Row],[Base Model]:[Base Model]])/ExitPrices[[#This Row],[Base Model]:[Base Model]]</f>
        <v>-0.43478260869565222</v>
      </c>
    </row>
    <row r="192" spans="1:13" x14ac:dyDescent="0.2">
      <c r="A192" t="s">
        <v>203</v>
      </c>
      <c r="B192" s="6">
        <v>0</v>
      </c>
      <c r="C192" s="6">
        <f>(ExitPrices[[#This Row],[Merit Order - Prorated]]-ExitPrices[[#This Row],[Base Model]:[Base Model]])/ExitPrices[[#This Row],[Base Model]:[Base Model]]</f>
        <v>2.161290322580645</v>
      </c>
      <c r="D192" s="6">
        <f>(ExitPrices[[#This Row],[Supply and Demand - 10% Increase]]-ExitPrices[[#This Row],[Base Model]:[Base Model]])/ExitPrices[[#This Row],[Base Model]:[Base Model]]</f>
        <v>0.87096774193548376</v>
      </c>
      <c r="E192" s="6">
        <f>(ExitPrices[[#This Row],[Supply and Demand - 10% Decrease]]-ExitPrices[[#This Row],[Base Model]:[Base Model]])/ExitPrices[[#This Row],[Base Model]:[Base Model]]</f>
        <v>-0.32258064516129031</v>
      </c>
      <c r="F192" s="6">
        <f>(ExitPrices[[#This Row],[Revenues - 10% Increase]]-ExitPrices[[#This Row],[Base Model]:[Base Model]])/ExitPrices[[#This Row],[Base Model]:[Base Model]]</f>
        <v>0.4838709677419355</v>
      </c>
      <c r="G192" s="6">
        <f>(ExitPrices[[#This Row],[Revenues - 10% Decrease]]-ExitPrices[[#This Row],[Base Model]:[Base Model]])/ExitPrices[[#This Row],[Base Model]:[Base Model]]</f>
        <v>-0.5161290322580645</v>
      </c>
      <c r="H192" s="6">
        <f>(ExitPrices[[#This Row],[Capacity Values - 10% Increase]]-ExitPrices[[#This Row],[Base Model]:[Base Model]])/ExitPrices[[#This Row],[Base Model]:[Base Model]]</f>
        <v>-0.45161290322580644</v>
      </c>
      <c r="I192" s="6">
        <f>(ExitPrices[[#This Row],[Capacity Values - 10% Decrease]]-ExitPrices[[#This Row],[Base Model]:[Base Model]])/ExitPrices[[#This Row],[Base Model]:[Base Model]]</f>
        <v>0.51612903225806461</v>
      </c>
      <c r="J192" s="6">
        <f>(ExitPrices[[#This Row],[Merit Order - Prorated / Supply and Demand - 10% Increase]]-ExitPrices[[#This Row],[Base Model]:[Base Model]])/ExitPrices[[#This Row],[Base Model]:[Base Model]]</f>
        <v>2.161290322580645</v>
      </c>
      <c r="K192" s="6">
        <f>(ExitPrices[[#This Row],[Merit Order - Prorated / Supply and Demand - 10% Decrease]]-ExitPrices[[#This Row],[Base Model]:[Base Model]])/ExitPrices[[#This Row],[Base Model]:[Base Model]]</f>
        <v>2.161290322580645</v>
      </c>
      <c r="L192" s="6">
        <f>(ExitPrices[[#This Row],[Supply and Demand / Revenue / Capacity Values - 10% Increase]]-ExitPrices[[#This Row],[Base Model]:[Base Model]])/ExitPrices[[#This Row],[Base Model]:[Base Model]]</f>
        <v>0.87096774193548376</v>
      </c>
      <c r="M192" s="6">
        <f>(ExitPrices[[#This Row],[Supply and Demand / Revenue / Capacity Values - 10% Decrease]]-ExitPrices[[#This Row],[Base Model]:[Base Model]])/ExitPrices[[#This Row],[Base Model]:[Base Model]]</f>
        <v>-0.32258064516129031</v>
      </c>
    </row>
    <row r="193" spans="1:13" x14ac:dyDescent="0.2">
      <c r="A193" t="s">
        <v>204</v>
      </c>
      <c r="B193" s="6">
        <v>0</v>
      </c>
      <c r="C193" s="6">
        <f>(ExitPrices[[#This Row],[Merit Order - Prorated]]-ExitPrices[[#This Row],[Base Model]:[Base Model]])/ExitPrices[[#This Row],[Base Model]:[Base Model]]</f>
        <v>0.27500000000000008</v>
      </c>
      <c r="D193" s="6">
        <f>(ExitPrices[[#This Row],[Supply and Demand - 10% Increase]]-ExitPrices[[#This Row],[Base Model]:[Base Model]])/ExitPrices[[#This Row],[Base Model]:[Base Model]]</f>
        <v>0.39999999999999997</v>
      </c>
      <c r="E193" s="6">
        <f>(ExitPrices[[#This Row],[Supply and Demand - 10% Decrease]]-ExitPrices[[#This Row],[Base Model]:[Base Model]])/ExitPrices[[#This Row],[Base Model]:[Base Model]]</f>
        <v>-0.25</v>
      </c>
      <c r="F193" s="6">
        <f>(ExitPrices[[#This Row],[Revenues - 10% Increase]]-ExitPrices[[#This Row],[Base Model]:[Base Model]])/ExitPrices[[#This Row],[Base Model]:[Base Model]]</f>
        <v>0.35000000000000003</v>
      </c>
      <c r="G193" s="6">
        <f>(ExitPrices[[#This Row],[Revenues - 10% Decrease]]-ExitPrices[[#This Row],[Base Model]:[Base Model]])/ExitPrices[[#This Row],[Base Model]:[Base Model]]</f>
        <v>-0.40000000000000008</v>
      </c>
      <c r="H193" s="6">
        <f>(ExitPrices[[#This Row],[Capacity Values - 10% Increase]]-ExitPrices[[#This Row],[Base Model]:[Base Model]])/ExitPrices[[#This Row],[Base Model]:[Base Model]]</f>
        <v>-0.375</v>
      </c>
      <c r="I193" s="6">
        <f>(ExitPrices[[#This Row],[Capacity Values - 10% Decrease]]-ExitPrices[[#This Row],[Base Model]:[Base Model]])/ExitPrices[[#This Row],[Base Model]:[Base Model]]</f>
        <v>0.39999999999999997</v>
      </c>
      <c r="J193" s="6">
        <f>(ExitPrices[[#This Row],[Merit Order - Prorated / Supply and Demand - 10% Increase]]-ExitPrices[[#This Row],[Base Model]:[Base Model]])/ExitPrices[[#This Row],[Base Model]:[Base Model]]</f>
        <v>0.27500000000000008</v>
      </c>
      <c r="K193" s="6">
        <f>(ExitPrices[[#This Row],[Merit Order - Prorated / Supply and Demand - 10% Decrease]]-ExitPrices[[#This Row],[Base Model]:[Base Model]])/ExitPrices[[#This Row],[Base Model]:[Base Model]]</f>
        <v>0.27500000000000008</v>
      </c>
      <c r="L193" s="6">
        <f>(ExitPrices[[#This Row],[Supply and Demand / Revenue / Capacity Values - 10% Increase]]-ExitPrices[[#This Row],[Base Model]:[Base Model]])/ExitPrices[[#This Row],[Base Model]:[Base Model]]</f>
        <v>0.39999999999999997</v>
      </c>
      <c r="M193" s="6">
        <f>(ExitPrices[[#This Row],[Supply and Demand / Revenue / Capacity Values - 10% Decrease]]-ExitPrices[[#This Row],[Base Model]:[Base Model]])/ExitPrices[[#This Row],[Base Model]:[Base Model]]</f>
        <v>-0.25</v>
      </c>
    </row>
    <row r="194" spans="1:13" x14ac:dyDescent="0.2">
      <c r="A194" t="s">
        <v>205</v>
      </c>
      <c r="B194" s="6">
        <v>0</v>
      </c>
      <c r="C194" s="6">
        <f>(ExitPrices[[#This Row],[Merit Order - Prorated]]-ExitPrices[[#This Row],[Base Model]:[Base Model]])/ExitPrices[[#This Row],[Base Model]:[Base Model]]</f>
        <v>0.10169491525423727</v>
      </c>
      <c r="D194" s="6">
        <f>(ExitPrices[[#This Row],[Supply and Demand - 10% Increase]]-ExitPrices[[#This Row],[Base Model]:[Base Model]])/ExitPrices[[#This Row],[Base Model]:[Base Model]]</f>
        <v>0.1440677966101695</v>
      </c>
      <c r="E194" s="6">
        <f>(ExitPrices[[#This Row],[Supply and Demand - 10% Decrease]]-ExitPrices[[#This Row],[Base Model]:[Base Model]])/ExitPrices[[#This Row],[Base Model]:[Base Model]]</f>
        <v>-8.4745762711864334E-2</v>
      </c>
      <c r="F194" s="6">
        <f>(ExitPrices[[#This Row],[Revenues - 10% Increase]]-ExitPrices[[#This Row],[Base Model]:[Base Model]])/ExitPrices[[#This Row],[Base Model]:[Base Model]]</f>
        <v>0.12711864406779658</v>
      </c>
      <c r="G194" s="6">
        <f>(ExitPrices[[#This Row],[Revenues - 10% Decrease]]-ExitPrices[[#This Row],[Base Model]:[Base Model]])/ExitPrices[[#This Row],[Base Model]:[Base Model]]</f>
        <v>-0.13559322033898297</v>
      </c>
      <c r="H194" s="6">
        <f>(ExitPrices[[#This Row],[Capacity Values - 10% Increase]]-ExitPrices[[#This Row],[Base Model]:[Base Model]])/ExitPrices[[#This Row],[Base Model]:[Base Model]]</f>
        <v>-0.11864406779661019</v>
      </c>
      <c r="I194" s="6">
        <f>(ExitPrices[[#This Row],[Capacity Values - 10% Decrease]]-ExitPrices[[#This Row],[Base Model]:[Base Model]])/ExitPrices[[#This Row],[Base Model]:[Base Model]]</f>
        <v>0.13559322033898311</v>
      </c>
      <c r="J194" s="6">
        <f>(ExitPrices[[#This Row],[Merit Order - Prorated / Supply and Demand - 10% Increase]]-ExitPrices[[#This Row],[Base Model]:[Base Model]])/ExitPrices[[#This Row],[Base Model]:[Base Model]]</f>
        <v>0.10169491525423727</v>
      </c>
      <c r="K194" s="6">
        <f>(ExitPrices[[#This Row],[Merit Order - Prorated / Supply and Demand - 10% Decrease]]-ExitPrices[[#This Row],[Base Model]:[Base Model]])/ExitPrices[[#This Row],[Base Model]:[Base Model]]</f>
        <v>0.10169491525423727</v>
      </c>
      <c r="L194" s="6">
        <f>(ExitPrices[[#This Row],[Supply and Demand / Revenue / Capacity Values - 10% Increase]]-ExitPrices[[#This Row],[Base Model]:[Base Model]])/ExitPrices[[#This Row],[Base Model]:[Base Model]]</f>
        <v>0.1440677966101695</v>
      </c>
      <c r="M194" s="6">
        <f>(ExitPrices[[#This Row],[Supply and Demand / Revenue / Capacity Values - 10% Decrease]]-ExitPrices[[#This Row],[Base Model]:[Base Model]])/ExitPrices[[#This Row],[Base Model]:[Base Model]]</f>
        <v>-8.4745762711864334E-2</v>
      </c>
    </row>
    <row r="195" spans="1:13" x14ac:dyDescent="0.2">
      <c r="A195" t="s">
        <v>206</v>
      </c>
      <c r="B195" s="6">
        <v>0</v>
      </c>
      <c r="C195" s="6">
        <f>(ExitPrices[[#This Row],[Merit Order - Prorated]]-ExitPrices[[#This Row],[Base Model]:[Base Model]])/ExitPrices[[#This Row],[Base Model]:[Base Model]]</f>
        <v>4.9999999999999991</v>
      </c>
      <c r="D195" s="6">
        <f>(ExitPrices[[#This Row],[Supply and Demand - 10% Increase]]-ExitPrices[[#This Row],[Base Model]:[Base Model]])/ExitPrices[[#This Row],[Base Model]:[Base Model]]</f>
        <v>10</v>
      </c>
      <c r="E195" s="6">
        <f>(ExitPrices[[#This Row],[Supply and Demand - 10% Decrease]]-ExitPrices[[#This Row],[Base Model]:[Base Model]])/ExitPrices[[#This Row],[Base Model]:[Base Model]]</f>
        <v>0</v>
      </c>
      <c r="F195" s="6">
        <f>(ExitPrices[[#This Row],[Revenues - 10% Increase]]-ExitPrices[[#This Row],[Base Model]:[Base Model]])/ExitPrices[[#This Row],[Base Model]:[Base Model]]</f>
        <v>7.9999999999999991</v>
      </c>
      <c r="G195" s="6">
        <f>(ExitPrices[[#This Row],[Revenues - 10% Decrease]]-ExitPrices[[#This Row],[Base Model]:[Base Model]])/ExitPrices[[#This Row],[Base Model]:[Base Model]]</f>
        <v>0</v>
      </c>
      <c r="H195" s="6">
        <f>(ExitPrices[[#This Row],[Capacity Values - 10% Increase]]-ExitPrices[[#This Row],[Base Model]:[Base Model]])/ExitPrices[[#This Row],[Base Model]:[Base Model]]</f>
        <v>0</v>
      </c>
      <c r="I195" s="6">
        <f>(ExitPrices[[#This Row],[Capacity Values - 10% Decrease]]-ExitPrices[[#This Row],[Base Model]:[Base Model]])/ExitPrices[[#This Row],[Base Model]:[Base Model]]</f>
        <v>10</v>
      </c>
      <c r="J195" s="6">
        <f>(ExitPrices[[#This Row],[Merit Order - Prorated / Supply and Demand - 10% Increase]]-ExitPrices[[#This Row],[Base Model]:[Base Model]])/ExitPrices[[#This Row],[Base Model]:[Base Model]]</f>
        <v>4.9999999999999991</v>
      </c>
      <c r="K195" s="6">
        <f>(ExitPrices[[#This Row],[Merit Order - Prorated / Supply and Demand - 10% Decrease]]-ExitPrices[[#This Row],[Base Model]:[Base Model]])/ExitPrices[[#This Row],[Base Model]:[Base Model]]</f>
        <v>4.9999999999999991</v>
      </c>
      <c r="L195" s="6">
        <f>(ExitPrices[[#This Row],[Supply and Demand / Revenue / Capacity Values - 10% Increase]]-ExitPrices[[#This Row],[Base Model]:[Base Model]])/ExitPrices[[#This Row],[Base Model]:[Base Model]]</f>
        <v>10</v>
      </c>
      <c r="M195" s="6">
        <f>(ExitPrices[[#This Row],[Supply and Demand / Revenue / Capacity Values - 10% Decrease]]-ExitPrices[[#This Row],[Base Model]:[Base Model]])/ExitPrices[[#This Row],[Base Model]:[Base Model]]</f>
        <v>0</v>
      </c>
    </row>
    <row r="196" spans="1:13" x14ac:dyDescent="0.2">
      <c r="A196" t="s">
        <v>207</v>
      </c>
      <c r="B196" s="6">
        <v>0</v>
      </c>
      <c r="C196" s="6">
        <f>(ExitPrices[[#This Row],[Merit Order - Prorated]]-ExitPrices[[#This Row],[Base Model]:[Base Model]])/ExitPrices[[#This Row],[Base Model]:[Base Model]]</f>
        <v>-0.31555555555555553</v>
      </c>
      <c r="D196" s="6">
        <f>(ExitPrices[[#This Row],[Supply and Demand - 10% Increase]]-ExitPrices[[#This Row],[Base Model]:[Base Model]])/ExitPrices[[#This Row],[Base Model]:[Base Model]]</f>
        <v>7.1111111111111153E-2</v>
      </c>
      <c r="E196" s="6">
        <f>(ExitPrices[[#This Row],[Supply and Demand - 10% Decrease]]-ExitPrices[[#This Row],[Base Model]:[Base Model]])/ExitPrices[[#This Row],[Base Model]:[Base Model]]</f>
        <v>-9.7777777777777811E-2</v>
      </c>
      <c r="F196" s="6">
        <f>(ExitPrices[[#This Row],[Revenues - 10% Increase]]-ExitPrices[[#This Row],[Base Model]:[Base Model]])/ExitPrices[[#This Row],[Base Model]:[Base Model]]</f>
        <v>6.2222222222222311E-2</v>
      </c>
      <c r="G196" s="6">
        <f>(ExitPrices[[#This Row],[Revenues - 10% Decrease]]-ExitPrices[[#This Row],[Base Model]:[Base Model]])/ExitPrices[[#This Row],[Base Model]:[Base Model]]</f>
        <v>-7.1111111111111153E-2</v>
      </c>
      <c r="H196" s="6">
        <f>(ExitPrices[[#This Row],[Capacity Values - 10% Increase]]-ExitPrices[[#This Row],[Base Model]:[Base Model]])/ExitPrices[[#This Row],[Base Model]:[Base Model]]</f>
        <v>-6.6666666666666569E-2</v>
      </c>
      <c r="I196" s="6">
        <f>(ExitPrices[[#This Row],[Capacity Values - 10% Decrease]]-ExitPrices[[#This Row],[Base Model]:[Base Model]])/ExitPrices[[#This Row],[Base Model]:[Base Model]]</f>
        <v>7.1111111111111153E-2</v>
      </c>
      <c r="J196" s="6">
        <f>(ExitPrices[[#This Row],[Merit Order - Prorated / Supply and Demand - 10% Increase]]-ExitPrices[[#This Row],[Base Model]:[Base Model]])/ExitPrices[[#This Row],[Base Model]:[Base Model]]</f>
        <v>-0.31555555555555553</v>
      </c>
      <c r="K196" s="6">
        <f>(ExitPrices[[#This Row],[Merit Order - Prorated / Supply and Demand - 10% Decrease]]-ExitPrices[[#This Row],[Base Model]:[Base Model]])/ExitPrices[[#This Row],[Base Model]:[Base Model]]</f>
        <v>-0.31555555555555553</v>
      </c>
      <c r="L196" s="6">
        <f>(ExitPrices[[#This Row],[Supply and Demand / Revenue / Capacity Values - 10% Increase]]-ExitPrices[[#This Row],[Base Model]:[Base Model]])/ExitPrices[[#This Row],[Base Model]:[Base Model]]</f>
        <v>7.1111111111111153E-2</v>
      </c>
      <c r="M196" s="6">
        <f>(ExitPrices[[#This Row],[Supply and Demand / Revenue / Capacity Values - 10% Decrease]]-ExitPrices[[#This Row],[Base Model]:[Base Model]])/ExitPrices[[#This Row],[Base Model]:[Base Model]]</f>
        <v>-9.7777777777777811E-2</v>
      </c>
    </row>
    <row r="197" spans="1:13" x14ac:dyDescent="0.2">
      <c r="A197" t="s">
        <v>208</v>
      </c>
      <c r="B197" s="6">
        <v>0</v>
      </c>
      <c r="C197" s="6">
        <f>(ExitPrices[[#This Row],[Merit Order - Prorated]]-ExitPrices[[#This Row],[Base Model]:[Base Model]])/ExitPrices[[#This Row],[Base Model]:[Base Model]]</f>
        <v>0.30555555555555564</v>
      </c>
      <c r="D197" s="6">
        <f>(ExitPrices[[#This Row],[Supply and Demand - 10% Increase]]-ExitPrices[[#This Row],[Base Model]:[Base Model]])/ExitPrices[[#This Row],[Base Model]:[Base Model]]</f>
        <v>0.44444444444444442</v>
      </c>
      <c r="E197" s="6">
        <f>(ExitPrices[[#This Row],[Supply and Demand - 10% Decrease]]-ExitPrices[[#This Row],[Base Model]:[Base Model]])/ExitPrices[[#This Row],[Base Model]:[Base Model]]</f>
        <v>-0.27777777777777779</v>
      </c>
      <c r="F197" s="6">
        <f>(ExitPrices[[#This Row],[Revenues - 10% Increase]]-ExitPrices[[#This Row],[Base Model]:[Base Model]])/ExitPrices[[#This Row],[Base Model]:[Base Model]]</f>
        <v>0.38888888888888895</v>
      </c>
      <c r="G197" s="6">
        <f>(ExitPrices[[#This Row],[Revenues - 10% Decrease]]-ExitPrices[[#This Row],[Base Model]:[Base Model]])/ExitPrices[[#This Row],[Base Model]:[Base Model]]</f>
        <v>-0.44444444444444442</v>
      </c>
      <c r="H197" s="6">
        <f>(ExitPrices[[#This Row],[Capacity Values - 10% Increase]]-ExitPrices[[#This Row],[Base Model]:[Base Model]])/ExitPrices[[#This Row],[Base Model]:[Base Model]]</f>
        <v>-0.41666666666666669</v>
      </c>
      <c r="I197" s="6">
        <f>(ExitPrices[[#This Row],[Capacity Values - 10% Decrease]]-ExitPrices[[#This Row],[Base Model]:[Base Model]])/ExitPrices[[#This Row],[Base Model]:[Base Model]]</f>
        <v>0.44444444444444442</v>
      </c>
      <c r="J197" s="6">
        <f>(ExitPrices[[#This Row],[Merit Order - Prorated / Supply and Demand - 10% Increase]]-ExitPrices[[#This Row],[Base Model]:[Base Model]])/ExitPrices[[#This Row],[Base Model]:[Base Model]]</f>
        <v>0.30555555555555564</v>
      </c>
      <c r="K197" s="6">
        <f>(ExitPrices[[#This Row],[Merit Order - Prorated / Supply and Demand - 10% Decrease]]-ExitPrices[[#This Row],[Base Model]:[Base Model]])/ExitPrices[[#This Row],[Base Model]:[Base Model]]</f>
        <v>0.30555555555555564</v>
      </c>
      <c r="L197" s="6">
        <f>(ExitPrices[[#This Row],[Supply and Demand / Revenue / Capacity Values - 10% Increase]]-ExitPrices[[#This Row],[Base Model]:[Base Model]])/ExitPrices[[#This Row],[Base Model]:[Base Model]]</f>
        <v>0.44444444444444442</v>
      </c>
      <c r="M197" s="6">
        <f>(ExitPrices[[#This Row],[Supply and Demand / Revenue / Capacity Values - 10% Decrease]]-ExitPrices[[#This Row],[Base Model]:[Base Model]])/ExitPrices[[#This Row],[Base Model]:[Base Model]]</f>
        <v>-0.27777777777777779</v>
      </c>
    </row>
    <row r="198" spans="1:13" x14ac:dyDescent="0.2">
      <c r="A198" t="s">
        <v>209</v>
      </c>
      <c r="B198" s="6">
        <v>0</v>
      </c>
      <c r="C198" s="6">
        <f>(ExitPrices[[#This Row],[Merit Order - Prorated]]-ExitPrices[[#This Row],[Base Model]:[Base Model]])/ExitPrices[[#This Row],[Base Model]:[Base Model]]</f>
        <v>-0.34782608695652178</v>
      </c>
      <c r="D198" s="6">
        <f>(ExitPrices[[#This Row],[Supply and Demand - 10% Increase]]-ExitPrices[[#This Row],[Base Model]:[Base Model]])/ExitPrices[[#This Row],[Base Model]:[Base Model]]</f>
        <v>6.1594202898550728E-2</v>
      </c>
      <c r="E198" s="6">
        <f>(ExitPrices[[#This Row],[Supply and Demand - 10% Decrease]]-ExitPrices[[#This Row],[Base Model]:[Base Model]])/ExitPrices[[#This Row],[Base Model]:[Base Model]]</f>
        <v>-3.623188405797105E-2</v>
      </c>
      <c r="F198" s="6">
        <f>(ExitPrices[[#This Row],[Revenues - 10% Increase]]-ExitPrices[[#This Row],[Base Model]:[Base Model]])/ExitPrices[[#This Row],[Base Model]:[Base Model]]</f>
        <v>5.4347826086956569E-2</v>
      </c>
      <c r="G198" s="6">
        <f>(ExitPrices[[#This Row],[Revenues - 10% Decrease]]-ExitPrices[[#This Row],[Base Model]:[Base Model]])/ExitPrices[[#This Row],[Base Model]:[Base Model]]</f>
        <v>-5.7971014492753652E-2</v>
      </c>
      <c r="H198" s="6">
        <f>(ExitPrices[[#This Row],[Capacity Values - 10% Increase]]-ExitPrices[[#This Row],[Base Model]:[Base Model]])/ExitPrices[[#This Row],[Base Model]:[Base Model]]</f>
        <v>-5.0724637681159368E-2</v>
      </c>
      <c r="I198" s="6">
        <f>(ExitPrices[[#This Row],[Capacity Values - 10% Decrease]]-ExitPrices[[#This Row],[Base Model]:[Base Model]])/ExitPrices[[#This Row],[Base Model]:[Base Model]]</f>
        <v>5.7971014492753652E-2</v>
      </c>
      <c r="J198" s="6">
        <f>(ExitPrices[[#This Row],[Merit Order - Prorated / Supply and Demand - 10% Increase]]-ExitPrices[[#This Row],[Base Model]:[Base Model]])/ExitPrices[[#This Row],[Base Model]:[Base Model]]</f>
        <v>-0.34782608695652178</v>
      </c>
      <c r="K198" s="6">
        <f>(ExitPrices[[#This Row],[Merit Order - Prorated / Supply and Demand - 10% Decrease]]-ExitPrices[[#This Row],[Base Model]:[Base Model]])/ExitPrices[[#This Row],[Base Model]:[Base Model]]</f>
        <v>-0.34782608695652178</v>
      </c>
      <c r="L198" s="6">
        <f>(ExitPrices[[#This Row],[Supply and Demand / Revenue / Capacity Values - 10% Increase]]-ExitPrices[[#This Row],[Base Model]:[Base Model]])/ExitPrices[[#This Row],[Base Model]:[Base Model]]</f>
        <v>6.1594202898550728E-2</v>
      </c>
      <c r="M198" s="6">
        <f>(ExitPrices[[#This Row],[Supply and Demand / Revenue / Capacity Values - 10% Decrease]]-ExitPrices[[#This Row],[Base Model]:[Base Model]])/ExitPrices[[#This Row],[Base Model]:[Base Model]]</f>
        <v>-3.623188405797105E-2</v>
      </c>
    </row>
    <row r="199" spans="1:13" x14ac:dyDescent="0.2">
      <c r="A199" t="s">
        <v>210</v>
      </c>
      <c r="B199" s="6">
        <v>0</v>
      </c>
      <c r="C199" s="6">
        <f>(ExitPrices[[#This Row],[Merit Order - Prorated]]-ExitPrices[[#This Row],[Base Model]:[Base Model]])/ExitPrices[[#This Row],[Base Model]:[Base Model]]</f>
        <v>0.19642857142857148</v>
      </c>
      <c r="D199" s="6">
        <f>(ExitPrices[[#This Row],[Supply and Demand - 10% Increase]]-ExitPrices[[#This Row],[Base Model]:[Base Model]])/ExitPrices[[#This Row],[Base Model]:[Base Model]]</f>
        <v>0.2857142857142857</v>
      </c>
      <c r="E199" s="6">
        <f>(ExitPrices[[#This Row],[Supply and Demand - 10% Decrease]]-ExitPrices[[#This Row],[Base Model]:[Base Model]])/ExitPrices[[#This Row],[Base Model]:[Base Model]]</f>
        <v>-0.3928571428571429</v>
      </c>
      <c r="F199" s="6">
        <f>(ExitPrices[[#This Row],[Revenues - 10% Increase]]-ExitPrices[[#This Row],[Base Model]:[Base Model]])/ExitPrices[[#This Row],[Base Model]:[Base Model]]</f>
        <v>0.25000000000000006</v>
      </c>
      <c r="G199" s="6">
        <f>(ExitPrices[[#This Row],[Revenues - 10% Decrease]]-ExitPrices[[#This Row],[Base Model]:[Base Model]])/ExitPrices[[#This Row],[Base Model]:[Base Model]]</f>
        <v>-0.3035714285714286</v>
      </c>
      <c r="H199" s="6">
        <f>(ExitPrices[[#This Row],[Capacity Values - 10% Increase]]-ExitPrices[[#This Row],[Base Model]:[Base Model]])/ExitPrices[[#This Row],[Base Model]:[Base Model]]</f>
        <v>-0.26785714285714279</v>
      </c>
      <c r="I199" s="6">
        <f>(ExitPrices[[#This Row],[Capacity Values - 10% Decrease]]-ExitPrices[[#This Row],[Base Model]:[Base Model]])/ExitPrices[[#This Row],[Base Model]:[Base Model]]</f>
        <v>0.2857142857142857</v>
      </c>
      <c r="J199" s="6">
        <f>(ExitPrices[[#This Row],[Merit Order - Prorated / Supply and Demand - 10% Increase]]-ExitPrices[[#This Row],[Base Model]:[Base Model]])/ExitPrices[[#This Row],[Base Model]:[Base Model]]</f>
        <v>0.19642857142857148</v>
      </c>
      <c r="K199" s="6">
        <f>(ExitPrices[[#This Row],[Merit Order - Prorated / Supply and Demand - 10% Decrease]]-ExitPrices[[#This Row],[Base Model]:[Base Model]])/ExitPrices[[#This Row],[Base Model]:[Base Model]]</f>
        <v>0.19642857142857148</v>
      </c>
      <c r="L199" s="6">
        <f>(ExitPrices[[#This Row],[Supply and Demand / Revenue / Capacity Values - 10% Increase]]-ExitPrices[[#This Row],[Base Model]:[Base Model]])/ExitPrices[[#This Row],[Base Model]:[Base Model]]</f>
        <v>0.2857142857142857</v>
      </c>
      <c r="M199" s="6">
        <f>(ExitPrices[[#This Row],[Supply and Demand / Revenue / Capacity Values - 10% Decrease]]-ExitPrices[[#This Row],[Base Model]:[Base Model]])/ExitPrices[[#This Row],[Base Model]:[Base Model]]</f>
        <v>-0.3928571428571429</v>
      </c>
    </row>
    <row r="200" spans="1:13" x14ac:dyDescent="0.2">
      <c r="A200" t="s">
        <v>211</v>
      </c>
      <c r="B200" s="6">
        <v>0</v>
      </c>
      <c r="C200" s="6">
        <f>(ExitPrices[[#This Row],[Merit Order - Prorated]]-ExitPrices[[#This Row],[Base Model]:[Base Model]])/ExitPrices[[#This Row],[Base Model]:[Base Model]]</f>
        <v>0.10344827586206909</v>
      </c>
      <c r="D200" s="6">
        <f>(ExitPrices[[#This Row],[Supply and Demand - 10% Increase]]-ExitPrices[[#This Row],[Base Model]:[Base Model]])/ExitPrices[[#This Row],[Base Model]:[Base Model]]</f>
        <v>0.14655172413793105</v>
      </c>
      <c r="E200" s="6">
        <f>(ExitPrices[[#This Row],[Supply and Demand - 10% Decrease]]-ExitPrices[[#This Row],[Base Model]:[Base Model]])/ExitPrices[[#This Row],[Base Model]:[Base Model]]</f>
        <v>-8.6206896551724074E-2</v>
      </c>
      <c r="F200" s="6">
        <f>(ExitPrices[[#This Row],[Revenues - 10% Increase]]-ExitPrices[[#This Row],[Base Model]:[Base Model]])/ExitPrices[[#This Row],[Base Model]:[Base Model]]</f>
        <v>0.12068965517241381</v>
      </c>
      <c r="G200" s="6">
        <f>(ExitPrices[[#This Row],[Revenues - 10% Decrease]]-ExitPrices[[#This Row],[Base Model]:[Base Model]])/ExitPrices[[#This Row],[Base Model]:[Base Model]]</f>
        <v>-0.13793103448275854</v>
      </c>
      <c r="H200" s="6">
        <f>(ExitPrices[[#This Row],[Capacity Values - 10% Increase]]-ExitPrices[[#This Row],[Base Model]:[Base Model]])/ExitPrices[[#This Row],[Base Model]:[Base Model]]</f>
        <v>-0.12931034482758619</v>
      </c>
      <c r="I200" s="6">
        <f>(ExitPrices[[#This Row],[Capacity Values - 10% Decrease]]-ExitPrices[[#This Row],[Base Model]:[Base Model]])/ExitPrices[[#This Row],[Base Model]:[Base Model]]</f>
        <v>0.1379310344827587</v>
      </c>
      <c r="J200" s="6">
        <f>(ExitPrices[[#This Row],[Merit Order - Prorated / Supply and Demand - 10% Increase]]-ExitPrices[[#This Row],[Base Model]:[Base Model]])/ExitPrices[[#This Row],[Base Model]:[Base Model]]</f>
        <v>0.10344827586206909</v>
      </c>
      <c r="K200" s="6">
        <f>(ExitPrices[[#This Row],[Merit Order - Prorated / Supply and Demand - 10% Decrease]]-ExitPrices[[#This Row],[Base Model]:[Base Model]])/ExitPrices[[#This Row],[Base Model]:[Base Model]]</f>
        <v>0.10344827586206909</v>
      </c>
      <c r="L200" s="6">
        <f>(ExitPrices[[#This Row],[Supply and Demand / Revenue / Capacity Values - 10% Increase]]-ExitPrices[[#This Row],[Base Model]:[Base Model]])/ExitPrices[[#This Row],[Base Model]:[Base Model]]</f>
        <v>0.14655172413793105</v>
      </c>
      <c r="M200" s="6">
        <f>(ExitPrices[[#This Row],[Supply and Demand / Revenue / Capacity Values - 10% Decrease]]-ExitPrices[[#This Row],[Base Model]:[Base Model]])/ExitPrices[[#This Row],[Base Model]:[Base Model]]</f>
        <v>-8.6206896551724074E-2</v>
      </c>
    </row>
    <row r="201" spans="1:13" x14ac:dyDescent="0.2">
      <c r="A201" t="s">
        <v>212</v>
      </c>
      <c r="B201" s="6">
        <v>0</v>
      </c>
      <c r="C201" s="6">
        <f>(ExitPrices[[#This Row],[Merit Order - Prorated]]-ExitPrices[[#This Row],[Base Model]:[Base Model]])/ExitPrices[[#This Row],[Base Model]:[Base Model]]</f>
        <v>5.3571428571428555E-2</v>
      </c>
      <c r="D201" s="6">
        <f>(ExitPrices[[#This Row],[Supply and Demand - 10% Increase]]-ExitPrices[[#This Row],[Base Model]:[Base Model]])/ExitPrices[[#This Row],[Base Model]:[Base Model]]</f>
        <v>7.5892857142857151E-2</v>
      </c>
      <c r="E201" s="6">
        <f>(ExitPrices[[#This Row],[Supply and Demand - 10% Decrease]]-ExitPrices[[#This Row],[Base Model]:[Base Model]])/ExitPrices[[#This Row],[Base Model]:[Base Model]]</f>
        <v>-4.4642857142857185E-2</v>
      </c>
      <c r="F201" s="6">
        <f>(ExitPrices[[#This Row],[Revenues - 10% Increase]]-ExitPrices[[#This Row],[Base Model]:[Base Model]])/ExitPrices[[#This Row],[Base Model]:[Base Model]]</f>
        <v>6.2500000000000083E-2</v>
      </c>
      <c r="G201" s="6">
        <f>(ExitPrices[[#This Row],[Revenues - 10% Decrease]]-ExitPrices[[#This Row],[Base Model]:[Base Model]])/ExitPrices[[#This Row],[Base Model]:[Base Model]]</f>
        <v>-7.1428571428571466E-2</v>
      </c>
      <c r="H201" s="6">
        <f>(ExitPrices[[#This Row],[Capacity Values - 10% Increase]]-ExitPrices[[#This Row],[Base Model]:[Base Model]])/ExitPrices[[#This Row],[Base Model]:[Base Model]]</f>
        <v>-6.6964285714285768E-2</v>
      </c>
      <c r="I201" s="6">
        <f>(ExitPrices[[#This Row],[Capacity Values - 10% Decrease]]-ExitPrices[[#This Row],[Base Model]:[Base Model]])/ExitPrices[[#This Row],[Base Model]:[Base Model]]</f>
        <v>7.1428571428571466E-2</v>
      </c>
      <c r="J201" s="6">
        <f>(ExitPrices[[#This Row],[Merit Order - Prorated / Supply and Demand - 10% Increase]]-ExitPrices[[#This Row],[Base Model]:[Base Model]])/ExitPrices[[#This Row],[Base Model]:[Base Model]]</f>
        <v>5.3571428571428555E-2</v>
      </c>
      <c r="K201" s="6">
        <f>(ExitPrices[[#This Row],[Merit Order - Prorated / Supply and Demand - 10% Decrease]]-ExitPrices[[#This Row],[Base Model]:[Base Model]])/ExitPrices[[#This Row],[Base Model]:[Base Model]]</f>
        <v>5.3571428571428555E-2</v>
      </c>
      <c r="L201" s="6">
        <f>(ExitPrices[[#This Row],[Supply and Demand / Revenue / Capacity Values - 10% Increase]]-ExitPrices[[#This Row],[Base Model]:[Base Model]])/ExitPrices[[#This Row],[Base Model]:[Base Model]]</f>
        <v>7.5892857142857151E-2</v>
      </c>
      <c r="M201" s="6">
        <f>(ExitPrices[[#This Row],[Supply and Demand / Revenue / Capacity Values - 10% Decrease]]-ExitPrices[[#This Row],[Base Model]:[Base Model]])/ExitPrices[[#This Row],[Base Model]:[Base Model]]</f>
        <v>-4.4642857142857185E-2</v>
      </c>
    </row>
    <row r="202" spans="1:13" x14ac:dyDescent="0.2">
      <c r="A202" t="s">
        <v>213</v>
      </c>
      <c r="B202" s="6">
        <v>0</v>
      </c>
      <c r="C202" s="6">
        <f>(ExitPrices[[#This Row],[Merit Order - Prorated]]-ExitPrices[[#This Row],[Base Model]:[Base Model]])/ExitPrices[[#This Row],[Base Model]:[Base Model]]</f>
        <v>5.3571428571428555E-2</v>
      </c>
      <c r="D202" s="6">
        <f>(ExitPrices[[#This Row],[Supply and Demand - 10% Increase]]-ExitPrices[[#This Row],[Base Model]:[Base Model]])/ExitPrices[[#This Row],[Base Model]:[Base Model]]</f>
        <v>7.5892857142857151E-2</v>
      </c>
      <c r="E202" s="6">
        <f>(ExitPrices[[#This Row],[Supply and Demand - 10% Decrease]]-ExitPrices[[#This Row],[Base Model]:[Base Model]])/ExitPrices[[#This Row],[Base Model]:[Base Model]]</f>
        <v>-4.4642857142857185E-2</v>
      </c>
      <c r="F202" s="6">
        <f>(ExitPrices[[#This Row],[Revenues - 10% Increase]]-ExitPrices[[#This Row],[Base Model]:[Base Model]])/ExitPrices[[#This Row],[Base Model]:[Base Model]]</f>
        <v>6.2500000000000083E-2</v>
      </c>
      <c r="G202" s="6">
        <f>(ExitPrices[[#This Row],[Revenues - 10% Decrease]]-ExitPrices[[#This Row],[Base Model]:[Base Model]])/ExitPrices[[#This Row],[Base Model]:[Base Model]]</f>
        <v>-7.1428571428571466E-2</v>
      </c>
      <c r="H202" s="6">
        <f>(ExitPrices[[#This Row],[Capacity Values - 10% Increase]]-ExitPrices[[#This Row],[Base Model]:[Base Model]])/ExitPrices[[#This Row],[Base Model]:[Base Model]]</f>
        <v>-6.6964285714285768E-2</v>
      </c>
      <c r="I202" s="6">
        <f>(ExitPrices[[#This Row],[Capacity Values - 10% Decrease]]-ExitPrices[[#This Row],[Base Model]:[Base Model]])/ExitPrices[[#This Row],[Base Model]:[Base Model]]</f>
        <v>7.1428571428571466E-2</v>
      </c>
      <c r="J202" s="6">
        <f>(ExitPrices[[#This Row],[Merit Order - Prorated / Supply and Demand - 10% Increase]]-ExitPrices[[#This Row],[Base Model]:[Base Model]])/ExitPrices[[#This Row],[Base Model]:[Base Model]]</f>
        <v>5.3571428571428555E-2</v>
      </c>
      <c r="K202" s="6">
        <f>(ExitPrices[[#This Row],[Merit Order - Prorated / Supply and Demand - 10% Decrease]]-ExitPrices[[#This Row],[Base Model]:[Base Model]])/ExitPrices[[#This Row],[Base Model]:[Base Model]]</f>
        <v>5.3571428571428555E-2</v>
      </c>
      <c r="L202" s="6">
        <f>(ExitPrices[[#This Row],[Supply and Demand / Revenue / Capacity Values - 10% Increase]]-ExitPrices[[#This Row],[Base Model]:[Base Model]])/ExitPrices[[#This Row],[Base Model]:[Base Model]]</f>
        <v>7.5892857142857151E-2</v>
      </c>
      <c r="M202" s="6">
        <f>(ExitPrices[[#This Row],[Supply and Demand / Revenue / Capacity Values - 10% Decrease]]-ExitPrices[[#This Row],[Base Model]:[Base Model]])/ExitPrices[[#This Row],[Base Model]:[Base Model]]</f>
        <v>-4.4642857142857185E-2</v>
      </c>
    </row>
    <row r="203" spans="1:13" x14ac:dyDescent="0.2">
      <c r="A203" t="s">
        <v>214</v>
      </c>
      <c r="B203" s="6">
        <v>0</v>
      </c>
      <c r="C203" s="6">
        <f>(ExitPrices[[#This Row],[Merit Order - Prorated]]-ExitPrices[[#This Row],[Base Model]:[Base Model]])/ExitPrices[[#This Row],[Base Model]:[Base Model]]</f>
        <v>5.3571428571428555E-2</v>
      </c>
      <c r="D203" s="6">
        <f>(ExitPrices[[#This Row],[Supply and Demand - 10% Increase]]-ExitPrices[[#This Row],[Base Model]:[Base Model]])/ExitPrices[[#This Row],[Base Model]:[Base Model]]</f>
        <v>7.5892857142857151E-2</v>
      </c>
      <c r="E203" s="6">
        <f>(ExitPrices[[#This Row],[Supply and Demand - 10% Decrease]]-ExitPrices[[#This Row],[Base Model]:[Base Model]])/ExitPrices[[#This Row],[Base Model]:[Base Model]]</f>
        <v>-4.4642857142857185E-2</v>
      </c>
      <c r="F203" s="6">
        <f>(ExitPrices[[#This Row],[Revenues - 10% Increase]]-ExitPrices[[#This Row],[Base Model]:[Base Model]])/ExitPrices[[#This Row],[Base Model]:[Base Model]]</f>
        <v>6.2500000000000083E-2</v>
      </c>
      <c r="G203" s="6">
        <f>(ExitPrices[[#This Row],[Revenues - 10% Decrease]]-ExitPrices[[#This Row],[Base Model]:[Base Model]])/ExitPrices[[#This Row],[Base Model]:[Base Model]]</f>
        <v>-7.1428571428571466E-2</v>
      </c>
      <c r="H203" s="6">
        <f>(ExitPrices[[#This Row],[Capacity Values - 10% Increase]]-ExitPrices[[#This Row],[Base Model]:[Base Model]])/ExitPrices[[#This Row],[Base Model]:[Base Model]]</f>
        <v>-6.6964285714285768E-2</v>
      </c>
      <c r="I203" s="6">
        <f>(ExitPrices[[#This Row],[Capacity Values - 10% Decrease]]-ExitPrices[[#This Row],[Base Model]:[Base Model]])/ExitPrices[[#This Row],[Base Model]:[Base Model]]</f>
        <v>7.1428571428571466E-2</v>
      </c>
      <c r="J203" s="6">
        <f>(ExitPrices[[#This Row],[Merit Order - Prorated / Supply and Demand - 10% Increase]]-ExitPrices[[#This Row],[Base Model]:[Base Model]])/ExitPrices[[#This Row],[Base Model]:[Base Model]]</f>
        <v>5.3571428571428555E-2</v>
      </c>
      <c r="K203" s="6">
        <f>(ExitPrices[[#This Row],[Merit Order - Prorated / Supply and Demand - 10% Decrease]]-ExitPrices[[#This Row],[Base Model]:[Base Model]])/ExitPrices[[#This Row],[Base Model]:[Base Model]]</f>
        <v>5.3571428571428555E-2</v>
      </c>
      <c r="L203" s="6">
        <f>(ExitPrices[[#This Row],[Supply and Demand / Revenue / Capacity Values - 10% Increase]]-ExitPrices[[#This Row],[Base Model]:[Base Model]])/ExitPrices[[#This Row],[Base Model]:[Base Model]]</f>
        <v>7.5892857142857151E-2</v>
      </c>
      <c r="M203" s="6">
        <f>(ExitPrices[[#This Row],[Supply and Demand / Revenue / Capacity Values - 10% Decrease]]-ExitPrices[[#This Row],[Base Model]:[Base Model]])/ExitPrices[[#This Row],[Base Model]:[Base Model]]</f>
        <v>-4.4642857142857185E-2</v>
      </c>
    </row>
    <row r="204" spans="1:13" x14ac:dyDescent="0.2">
      <c r="A204" t="s">
        <v>215</v>
      </c>
      <c r="B204" s="6">
        <v>0</v>
      </c>
      <c r="C204" s="6">
        <f>(ExitPrices[[#This Row],[Merit Order - Prorated]]-ExitPrices[[#This Row],[Base Model]:[Base Model]])/ExitPrices[[#This Row],[Base Model]:[Base Model]]</f>
        <v>-0.13609467455621294</v>
      </c>
      <c r="D204" s="6">
        <f>(ExitPrices[[#This Row],[Supply and Demand - 10% Increase]]-ExitPrices[[#This Row],[Base Model]:[Base Model]])/ExitPrices[[#This Row],[Base Model]:[Base Model]]</f>
        <v>9.4674556213017805E-2</v>
      </c>
      <c r="E204" s="6">
        <f>(ExitPrices[[#This Row],[Supply and Demand - 10% Decrease]]-ExitPrices[[#This Row],[Base Model]:[Base Model]])/ExitPrices[[#This Row],[Base Model]:[Base Model]]</f>
        <v>-0.13017751479289935</v>
      </c>
      <c r="F204" s="6">
        <f>(ExitPrices[[#This Row],[Revenues - 10% Increase]]-ExitPrices[[#This Row],[Base Model]:[Base Model]])/ExitPrices[[#This Row],[Base Model]:[Base Model]]</f>
        <v>8.284023668639065E-2</v>
      </c>
      <c r="G204" s="6">
        <f>(ExitPrices[[#This Row],[Revenues - 10% Decrease]]-ExitPrices[[#This Row],[Base Model]:[Base Model]])/ExitPrices[[#This Row],[Base Model]:[Base Model]]</f>
        <v>-0.10059171597633128</v>
      </c>
      <c r="H204" s="6">
        <f>(ExitPrices[[#This Row],[Capacity Values - 10% Increase]]-ExitPrices[[#This Row],[Base Model]:[Base Model]])/ExitPrices[[#This Row],[Base Model]:[Base Model]]</f>
        <v>-8.8757396449704026E-2</v>
      </c>
      <c r="I204" s="6">
        <f>(ExitPrices[[#This Row],[Capacity Values - 10% Decrease]]-ExitPrices[[#This Row],[Base Model]:[Base Model]])/ExitPrices[[#This Row],[Base Model]:[Base Model]]</f>
        <v>9.4674556213017805E-2</v>
      </c>
      <c r="J204" s="6">
        <f>(ExitPrices[[#This Row],[Merit Order - Prorated / Supply and Demand - 10% Increase]]-ExitPrices[[#This Row],[Base Model]:[Base Model]])/ExitPrices[[#This Row],[Base Model]:[Base Model]]</f>
        <v>-0.14201183431952649</v>
      </c>
      <c r="K204" s="6">
        <f>(ExitPrices[[#This Row],[Merit Order - Prorated / Supply and Demand - 10% Decrease]]-ExitPrices[[#This Row],[Base Model]:[Base Model]])/ExitPrices[[#This Row],[Base Model]:[Base Model]]</f>
        <v>-0.14201183431952649</v>
      </c>
      <c r="L204" s="6">
        <f>(ExitPrices[[#This Row],[Supply and Demand / Revenue / Capacity Values - 10% Increase]]-ExitPrices[[#This Row],[Base Model]:[Base Model]])/ExitPrices[[#This Row],[Base Model]:[Base Model]]</f>
        <v>9.4674556213017805E-2</v>
      </c>
      <c r="M204" s="6">
        <f>(ExitPrices[[#This Row],[Supply and Demand / Revenue / Capacity Values - 10% Decrease]]-ExitPrices[[#This Row],[Base Model]:[Base Model]])/ExitPrices[[#This Row],[Base Model]:[Base Model]]</f>
        <v>-0.13017751479289935</v>
      </c>
    </row>
    <row r="205" spans="1:13" x14ac:dyDescent="0.2">
      <c r="A205" t="s">
        <v>216</v>
      </c>
      <c r="B205" s="6">
        <v>0</v>
      </c>
      <c r="C205" s="6">
        <f>(ExitPrices[[#This Row],[Merit Order - Prorated]]-ExitPrices[[#This Row],[Base Model]:[Base Model]])/ExitPrices[[#This Row],[Base Model]:[Base Model]]</f>
        <v>11.999999999999998</v>
      </c>
      <c r="D205" s="6">
        <f>(ExitPrices[[#This Row],[Supply and Demand - 10% Increase]]-ExitPrices[[#This Row],[Base Model]:[Base Model]])/ExitPrices[[#This Row],[Base Model]:[Base Model]]</f>
        <v>17</v>
      </c>
      <c r="E205" s="6">
        <f>(ExitPrices[[#This Row],[Supply and Demand - 10% Decrease]]-ExitPrices[[#This Row],[Base Model]:[Base Model]])/ExitPrices[[#This Row],[Base Model]:[Base Model]]</f>
        <v>0</v>
      </c>
      <c r="F205" s="6">
        <f>(ExitPrices[[#This Row],[Revenues - 10% Increase]]-ExitPrices[[#This Row],[Base Model]:[Base Model]])/ExitPrices[[#This Row],[Base Model]:[Base Model]]</f>
        <v>15</v>
      </c>
      <c r="G205" s="6">
        <f>(ExitPrices[[#This Row],[Revenues - 10% Decrease]]-ExitPrices[[#This Row],[Base Model]:[Base Model]])/ExitPrices[[#This Row],[Base Model]:[Base Model]]</f>
        <v>0</v>
      </c>
      <c r="H205" s="6">
        <f>(ExitPrices[[#This Row],[Capacity Values - 10% Increase]]-ExitPrices[[#This Row],[Base Model]:[Base Model]])/ExitPrices[[#This Row],[Base Model]:[Base Model]]</f>
        <v>0</v>
      </c>
      <c r="I205" s="6">
        <f>(ExitPrices[[#This Row],[Capacity Values - 10% Decrease]]-ExitPrices[[#This Row],[Base Model]:[Base Model]])/ExitPrices[[#This Row],[Base Model]:[Base Model]]</f>
        <v>15.999999999999998</v>
      </c>
      <c r="J205" s="6">
        <f>(ExitPrices[[#This Row],[Merit Order - Prorated / Supply and Demand - 10% Increase]]-ExitPrices[[#This Row],[Base Model]:[Base Model]])/ExitPrices[[#This Row],[Base Model]:[Base Model]]</f>
        <v>11.999999999999998</v>
      </c>
      <c r="K205" s="6">
        <f>(ExitPrices[[#This Row],[Merit Order - Prorated / Supply and Demand - 10% Decrease]]-ExitPrices[[#This Row],[Base Model]:[Base Model]])/ExitPrices[[#This Row],[Base Model]:[Base Model]]</f>
        <v>11.999999999999998</v>
      </c>
      <c r="L205" s="6">
        <f>(ExitPrices[[#This Row],[Supply and Demand / Revenue / Capacity Values - 10% Increase]]-ExitPrices[[#This Row],[Base Model]:[Base Model]])/ExitPrices[[#This Row],[Base Model]:[Base Model]]</f>
        <v>17</v>
      </c>
      <c r="M205" s="6">
        <f>(ExitPrices[[#This Row],[Supply and Demand / Revenue / Capacity Values - 10% Decrease]]-ExitPrices[[#This Row],[Base Model]:[Base Model]])/ExitPrices[[#This Row],[Base Model]:[Base Model]]</f>
        <v>0</v>
      </c>
    </row>
    <row r="206" spans="1:13" x14ac:dyDescent="0.2">
      <c r="A206" t="s">
        <v>217</v>
      </c>
      <c r="B206" s="6">
        <v>0</v>
      </c>
      <c r="C206" s="6">
        <f>(ExitPrices[[#This Row],[Merit Order - Prorated]]-ExitPrices[[#This Row],[Base Model]:[Base Model]])/ExitPrices[[#This Row],[Base Model]:[Base Model]]</f>
        <v>53</v>
      </c>
      <c r="D206" s="6">
        <f>(ExitPrices[[#This Row],[Supply and Demand - 10% Increase]]-ExitPrices[[#This Row],[Base Model]:[Base Model]])/ExitPrices[[#This Row],[Base Model]:[Base Model]]</f>
        <v>12.999999999999998</v>
      </c>
      <c r="E206" s="6">
        <f>(ExitPrices[[#This Row],[Supply and Demand - 10% Decrease]]-ExitPrices[[#This Row],[Base Model]:[Base Model]])/ExitPrices[[#This Row],[Base Model]:[Base Model]]</f>
        <v>0</v>
      </c>
      <c r="F206" s="6">
        <f>(ExitPrices[[#This Row],[Revenues - 10% Increase]]-ExitPrices[[#This Row],[Base Model]:[Base Model]])/ExitPrices[[#This Row],[Base Model]:[Base Model]]</f>
        <v>0</v>
      </c>
      <c r="G206" s="6">
        <f>(ExitPrices[[#This Row],[Revenues - 10% Decrease]]-ExitPrices[[#This Row],[Base Model]:[Base Model]])/ExitPrices[[#This Row],[Base Model]:[Base Model]]</f>
        <v>0</v>
      </c>
      <c r="H206" s="6">
        <f>(ExitPrices[[#This Row],[Capacity Values - 10% Increase]]-ExitPrices[[#This Row],[Base Model]:[Base Model]])/ExitPrices[[#This Row],[Base Model]:[Base Model]]</f>
        <v>0</v>
      </c>
      <c r="I206" s="6">
        <f>(ExitPrices[[#This Row],[Capacity Values - 10% Decrease]]-ExitPrices[[#This Row],[Base Model]:[Base Model]])/ExitPrices[[#This Row],[Base Model]:[Base Model]]</f>
        <v>1.9999999999999998</v>
      </c>
      <c r="J206" s="6">
        <f>(ExitPrices[[#This Row],[Merit Order - Prorated / Supply and Demand - 10% Increase]]-ExitPrices[[#This Row],[Base Model]:[Base Model]])/ExitPrices[[#This Row],[Base Model]:[Base Model]]</f>
        <v>53</v>
      </c>
      <c r="K206" s="6">
        <f>(ExitPrices[[#This Row],[Merit Order - Prorated / Supply and Demand - 10% Decrease]]-ExitPrices[[#This Row],[Base Model]:[Base Model]])/ExitPrices[[#This Row],[Base Model]:[Base Model]]</f>
        <v>53</v>
      </c>
      <c r="L206" s="6">
        <f>(ExitPrices[[#This Row],[Supply and Demand / Revenue / Capacity Values - 10% Increase]]-ExitPrices[[#This Row],[Base Model]:[Base Model]])/ExitPrices[[#This Row],[Base Model]:[Base Model]]</f>
        <v>12.999999999999998</v>
      </c>
      <c r="M206" s="6">
        <f>(ExitPrices[[#This Row],[Supply and Demand / Revenue / Capacity Values - 10% Decrease]]-ExitPrices[[#This Row],[Base Model]:[Base Model]])/ExitPrices[[#This Row],[Base Model]:[Base Model]]</f>
        <v>0</v>
      </c>
    </row>
    <row r="207" spans="1:13" x14ac:dyDescent="0.2">
      <c r="A207" t="s">
        <v>218</v>
      </c>
      <c r="B207" s="6">
        <v>0</v>
      </c>
      <c r="C207" s="6">
        <f>(ExitPrices[[#This Row],[Merit Order - Prorated]]-ExitPrices[[#This Row],[Base Model]:[Base Model]])/ExitPrices[[#This Row],[Base Model]:[Base Model]]</f>
        <v>-4.4270833333333162E-2</v>
      </c>
      <c r="D207" s="6">
        <f>(ExitPrices[[#This Row],[Supply and Demand - 10% Increase]]-ExitPrices[[#This Row],[Base Model]:[Base Model]])/ExitPrices[[#This Row],[Base Model]:[Base Model]]</f>
        <v>-0.23437499999999994</v>
      </c>
      <c r="E207" s="6">
        <f>(ExitPrices[[#This Row],[Supply and Demand - 10% Decrease]]-ExitPrices[[#This Row],[Base Model]:[Base Model]])/ExitPrices[[#This Row],[Base Model]:[Base Model]]</f>
        <v>-2.6041666666666512E-2</v>
      </c>
      <c r="F207" s="6">
        <f>(ExitPrices[[#This Row],[Revenues - 10% Increase]]-ExitPrices[[#This Row],[Base Model]:[Base Model]])/ExitPrices[[#This Row],[Base Model]:[Base Model]]</f>
        <v>3.6458333333333474E-2</v>
      </c>
      <c r="G207" s="6">
        <f>(ExitPrices[[#This Row],[Revenues - 10% Decrease]]-ExitPrices[[#This Row],[Base Model]:[Base Model]])/ExitPrices[[#This Row],[Base Model]:[Base Model]]</f>
        <v>-4.1666666666666602E-2</v>
      </c>
      <c r="H207" s="6">
        <f>(ExitPrices[[#This Row],[Capacity Values - 10% Increase]]-ExitPrices[[#This Row],[Base Model]:[Base Model]])/ExitPrices[[#This Row],[Base Model]:[Base Model]]</f>
        <v>-3.9062499999999854E-2</v>
      </c>
      <c r="I207" s="6">
        <f>(ExitPrices[[#This Row],[Capacity Values - 10% Decrease]]-ExitPrices[[#This Row],[Base Model]:[Base Model]])/ExitPrices[[#This Row],[Base Model]:[Base Model]]</f>
        <v>4.1666666666666782E-2</v>
      </c>
      <c r="J207" s="6">
        <f>(ExitPrices[[#This Row],[Merit Order - Prorated / Supply and Demand - 10% Increase]]-ExitPrices[[#This Row],[Base Model]:[Base Model]])/ExitPrices[[#This Row],[Base Model]:[Base Model]]</f>
        <v>-4.4270833333333162E-2</v>
      </c>
      <c r="K207" s="6">
        <f>(ExitPrices[[#This Row],[Merit Order - Prorated / Supply and Demand - 10% Decrease]]-ExitPrices[[#This Row],[Base Model]:[Base Model]])/ExitPrices[[#This Row],[Base Model]:[Base Model]]</f>
        <v>-4.4270833333333162E-2</v>
      </c>
      <c r="L207" s="6">
        <f>(ExitPrices[[#This Row],[Supply and Demand / Revenue / Capacity Values - 10% Increase]]-ExitPrices[[#This Row],[Base Model]:[Base Model]])/ExitPrices[[#This Row],[Base Model]:[Base Model]]</f>
        <v>-0.23437499999999994</v>
      </c>
      <c r="M207" s="6">
        <f>(ExitPrices[[#This Row],[Supply and Demand / Revenue / Capacity Values - 10% Decrease]]-ExitPrices[[#This Row],[Base Model]:[Base Model]])/ExitPrices[[#This Row],[Base Model]:[Base Model]]</f>
        <v>-2.6041666666666512E-2</v>
      </c>
    </row>
    <row r="208" spans="1:13" x14ac:dyDescent="0.2">
      <c r="A208" t="s">
        <v>219</v>
      </c>
      <c r="B208" s="6">
        <v>0</v>
      </c>
      <c r="C208" s="6">
        <f>(ExitPrices[[#This Row],[Merit Order - Prorated]]-ExitPrices[[#This Row],[Base Model]:[Base Model]])/ExitPrices[[#This Row],[Base Model]:[Base Model]]</f>
        <v>-4.0572792362768499E-2</v>
      </c>
      <c r="D208" s="6">
        <f>(ExitPrices[[#This Row],[Supply and Demand - 10% Increase]]-ExitPrices[[#This Row],[Base Model]:[Base Model]])/ExitPrices[[#This Row],[Base Model]:[Base Model]]</f>
        <v>-0.21479713603818618</v>
      </c>
      <c r="E208" s="6">
        <f>(ExitPrices[[#This Row],[Supply and Demand - 10% Decrease]]-ExitPrices[[#This Row],[Base Model]:[Base Model]])/ExitPrices[[#This Row],[Base Model]:[Base Model]]</f>
        <v>-2.3866348448687371E-2</v>
      </c>
      <c r="F208" s="6">
        <f>(ExitPrices[[#This Row],[Revenues - 10% Increase]]-ExitPrices[[#This Row],[Base Model]:[Base Model]])/ExitPrices[[#This Row],[Base Model]:[Base Model]]</f>
        <v>3.3412887828162256E-2</v>
      </c>
      <c r="G208" s="6">
        <f>(ExitPrices[[#This Row],[Revenues - 10% Decrease]]-ExitPrices[[#This Row],[Base Model]:[Base Model]])/ExitPrices[[#This Row],[Base Model]:[Base Model]]</f>
        <v>-3.8186157517899694E-2</v>
      </c>
      <c r="H208" s="6">
        <f>(ExitPrices[[#This Row],[Capacity Values - 10% Increase]]-ExitPrices[[#This Row],[Base Model]:[Base Model]])/ExitPrices[[#This Row],[Base Model]:[Base Model]]</f>
        <v>-3.5799522673031062E-2</v>
      </c>
      <c r="I208" s="6">
        <f>(ExitPrices[[#This Row],[Capacity Values - 10% Decrease]]-ExitPrices[[#This Row],[Base Model]:[Base Model]])/ExitPrices[[#This Row],[Base Model]:[Base Model]]</f>
        <v>3.8186157517899694E-2</v>
      </c>
      <c r="J208" s="6">
        <f>(ExitPrices[[#This Row],[Merit Order - Prorated / Supply and Demand - 10% Increase]]-ExitPrices[[#This Row],[Base Model]:[Base Model]])/ExitPrices[[#This Row],[Base Model]:[Base Model]]</f>
        <v>-4.0572792362768499E-2</v>
      </c>
      <c r="K208" s="6">
        <f>(ExitPrices[[#This Row],[Merit Order - Prorated / Supply and Demand - 10% Decrease]]-ExitPrices[[#This Row],[Base Model]:[Base Model]])/ExitPrices[[#This Row],[Base Model]:[Base Model]]</f>
        <v>-4.0572792362768499E-2</v>
      </c>
      <c r="L208" s="6">
        <f>(ExitPrices[[#This Row],[Supply and Demand / Revenue / Capacity Values - 10% Increase]]-ExitPrices[[#This Row],[Base Model]:[Base Model]])/ExitPrices[[#This Row],[Base Model]:[Base Model]]</f>
        <v>-0.21479713603818618</v>
      </c>
      <c r="M208" s="6">
        <f>(ExitPrices[[#This Row],[Supply and Demand / Revenue / Capacity Values - 10% Decrease]]-ExitPrices[[#This Row],[Base Model]:[Base Model]])/ExitPrices[[#This Row],[Base Model]:[Base Model]]</f>
        <v>-2.3866348448687371E-2</v>
      </c>
    </row>
    <row r="209" spans="1:13" x14ac:dyDescent="0.2">
      <c r="A209" t="s">
        <v>220</v>
      </c>
      <c r="B209" s="6">
        <v>0</v>
      </c>
      <c r="C209" s="6">
        <f>(ExitPrices[[#This Row],[Merit Order - Prorated]]-ExitPrices[[#This Row],[Base Model]:[Base Model]])/ExitPrices[[#This Row],[Base Model]:[Base Model]]</f>
        <v>0.33333333333333326</v>
      </c>
      <c r="D209" s="6">
        <f>(ExitPrices[[#This Row],[Supply and Demand - 10% Increase]]-ExitPrices[[#This Row],[Base Model]:[Base Model]])/ExitPrices[[#This Row],[Base Model]:[Base Model]]</f>
        <v>0.44444444444444442</v>
      </c>
      <c r="E209" s="6">
        <f>(ExitPrices[[#This Row],[Supply and Demand - 10% Decrease]]-ExitPrices[[#This Row],[Base Model]:[Base Model]])/ExitPrices[[#This Row],[Base Model]:[Base Model]]</f>
        <v>-0.27777777777777779</v>
      </c>
      <c r="F209" s="6">
        <f>(ExitPrices[[#This Row],[Revenues - 10% Increase]]-ExitPrices[[#This Row],[Base Model]:[Base Model]])/ExitPrices[[#This Row],[Base Model]:[Base Model]]</f>
        <v>0.38888888888888895</v>
      </c>
      <c r="G209" s="6">
        <f>(ExitPrices[[#This Row],[Revenues - 10% Decrease]]-ExitPrices[[#This Row],[Base Model]:[Base Model]])/ExitPrices[[#This Row],[Base Model]:[Base Model]]</f>
        <v>-0.44444444444444442</v>
      </c>
      <c r="H209" s="6">
        <f>(ExitPrices[[#This Row],[Capacity Values - 10% Increase]]-ExitPrices[[#This Row],[Base Model]:[Base Model]])/ExitPrices[[#This Row],[Base Model]:[Base Model]]</f>
        <v>-0.41666666666666669</v>
      </c>
      <c r="I209" s="6">
        <f>(ExitPrices[[#This Row],[Capacity Values - 10% Decrease]]-ExitPrices[[#This Row],[Base Model]:[Base Model]])/ExitPrices[[#This Row],[Base Model]:[Base Model]]</f>
        <v>0.44444444444444442</v>
      </c>
      <c r="J209" s="6">
        <f>(ExitPrices[[#This Row],[Merit Order - Prorated / Supply and Demand - 10% Increase]]-ExitPrices[[#This Row],[Base Model]:[Base Model]])/ExitPrices[[#This Row],[Base Model]:[Base Model]]</f>
        <v>0.33333333333333326</v>
      </c>
      <c r="K209" s="6">
        <f>(ExitPrices[[#This Row],[Merit Order - Prorated / Supply and Demand - 10% Decrease]]-ExitPrices[[#This Row],[Base Model]:[Base Model]])/ExitPrices[[#This Row],[Base Model]:[Base Model]]</f>
        <v>0.33333333333333326</v>
      </c>
      <c r="L209" s="6">
        <f>(ExitPrices[[#This Row],[Supply and Demand / Revenue / Capacity Values - 10% Increase]]-ExitPrices[[#This Row],[Base Model]:[Base Model]])/ExitPrices[[#This Row],[Base Model]:[Base Model]]</f>
        <v>0.44444444444444442</v>
      </c>
      <c r="M209" s="6">
        <f>(ExitPrices[[#This Row],[Supply and Demand / Revenue / Capacity Values - 10% Decrease]]-ExitPrices[[#This Row],[Base Model]:[Base Model]])/ExitPrices[[#This Row],[Base Model]:[Base Model]]</f>
        <v>-0.27777777777777779</v>
      </c>
    </row>
    <row r="210" spans="1:13" x14ac:dyDescent="0.2">
      <c r="A210" t="s">
        <v>221</v>
      </c>
      <c r="B210" s="6">
        <v>0</v>
      </c>
      <c r="C210" s="6">
        <f>(ExitPrices[[#This Row],[Merit Order - Prorated]]-ExitPrices[[#This Row],[Base Model]:[Base Model]])/ExitPrices[[#This Row],[Base Model]:[Base Model]]</f>
        <v>0.74999999999999989</v>
      </c>
      <c r="D210" s="6">
        <f>(ExitPrices[[#This Row],[Supply and Demand - 10% Increase]]-ExitPrices[[#This Row],[Base Model]:[Base Model]])/ExitPrices[[#This Row],[Base Model]:[Base Model]]</f>
        <v>1.0625</v>
      </c>
      <c r="E210" s="6">
        <f>(ExitPrices[[#This Row],[Supply and Demand - 10% Decrease]]-ExitPrices[[#This Row],[Base Model]:[Base Model]])/ExitPrices[[#This Row],[Base Model]:[Base Model]]</f>
        <v>-0.625</v>
      </c>
      <c r="F210" s="6">
        <f>(ExitPrices[[#This Row],[Revenues - 10% Increase]]-ExitPrices[[#This Row],[Base Model]:[Base Model]])/ExitPrices[[#This Row],[Base Model]:[Base Model]]</f>
        <v>0.93749999999999989</v>
      </c>
      <c r="G210" s="6">
        <f>(ExitPrices[[#This Row],[Revenues - 10% Decrease]]-ExitPrices[[#This Row],[Base Model]:[Base Model]])/ExitPrices[[#This Row],[Base Model]:[Base Model]]</f>
        <v>-0.9375</v>
      </c>
      <c r="H210" s="6">
        <f>(ExitPrices[[#This Row],[Capacity Values - 10% Increase]]-ExitPrices[[#This Row],[Base Model]:[Base Model]])/ExitPrices[[#This Row],[Base Model]:[Base Model]]</f>
        <v>-0.875</v>
      </c>
      <c r="I210" s="6">
        <f>(ExitPrices[[#This Row],[Capacity Values - 10% Decrease]]-ExitPrices[[#This Row],[Base Model]:[Base Model]])/ExitPrices[[#This Row],[Base Model]:[Base Model]]</f>
        <v>1</v>
      </c>
      <c r="J210" s="6">
        <f>(ExitPrices[[#This Row],[Merit Order - Prorated / Supply and Demand - 10% Increase]]-ExitPrices[[#This Row],[Base Model]:[Base Model]])/ExitPrices[[#This Row],[Base Model]:[Base Model]]</f>
        <v>0.74999999999999989</v>
      </c>
      <c r="K210" s="6">
        <f>(ExitPrices[[#This Row],[Merit Order - Prorated / Supply and Demand - 10% Decrease]]-ExitPrices[[#This Row],[Base Model]:[Base Model]])/ExitPrices[[#This Row],[Base Model]:[Base Model]]</f>
        <v>0.74999999999999989</v>
      </c>
      <c r="L210" s="6">
        <f>(ExitPrices[[#This Row],[Supply and Demand / Revenue / Capacity Values - 10% Increase]]-ExitPrices[[#This Row],[Base Model]:[Base Model]])/ExitPrices[[#This Row],[Base Model]:[Base Model]]</f>
        <v>1.0625</v>
      </c>
      <c r="M210" s="6">
        <f>(ExitPrices[[#This Row],[Supply and Demand / Revenue / Capacity Values - 10% Decrease]]-ExitPrices[[#This Row],[Base Model]:[Base Model]])/ExitPrices[[#This Row],[Base Model]:[Base Model]]</f>
        <v>-0.625</v>
      </c>
    </row>
    <row r="211" spans="1:13" x14ac:dyDescent="0.2">
      <c r="A211" t="s">
        <v>222</v>
      </c>
      <c r="B211" s="6">
        <v>0</v>
      </c>
      <c r="C211" s="6">
        <f>(ExitPrices[[#This Row],[Merit Order - Prorated]]-ExitPrices[[#This Row],[Base Model]:[Base Model]])/ExitPrices[[#This Row],[Base Model]:[Base Model]]</f>
        <v>-0.32142857142857145</v>
      </c>
      <c r="D211" s="6">
        <f>(ExitPrices[[#This Row],[Supply and Demand - 10% Increase]]-ExitPrices[[#This Row],[Base Model]:[Base Model]])/ExitPrices[[#This Row],[Base Model]:[Base Model]]</f>
        <v>8.1632653061224525E-2</v>
      </c>
      <c r="E211" s="6">
        <f>(ExitPrices[[#This Row],[Supply and Demand - 10% Decrease]]-ExitPrices[[#This Row],[Base Model]:[Base Model]])/ExitPrices[[#This Row],[Base Model]:[Base Model]]</f>
        <v>-0.1122448979591837</v>
      </c>
      <c r="F211" s="6">
        <f>(ExitPrices[[#This Row],[Revenues - 10% Increase]]-ExitPrices[[#This Row],[Base Model]:[Base Model]])/ExitPrices[[#This Row],[Base Model]:[Base Model]]</f>
        <v>7.1428571428571536E-2</v>
      </c>
      <c r="G211" s="6">
        <f>(ExitPrices[[#This Row],[Revenues - 10% Decrease]]-ExitPrices[[#This Row],[Base Model]:[Base Model]])/ExitPrices[[#This Row],[Base Model]:[Base Model]]</f>
        <v>-8.1632653061224525E-2</v>
      </c>
      <c r="H211" s="6">
        <f>(ExitPrices[[#This Row],[Capacity Values - 10% Increase]]-ExitPrices[[#This Row],[Base Model]:[Base Model]])/ExitPrices[[#This Row],[Base Model]:[Base Model]]</f>
        <v>-7.653061224489785E-2</v>
      </c>
      <c r="I211" s="6">
        <f>(ExitPrices[[#This Row],[Capacity Values - 10% Decrease]]-ExitPrices[[#This Row],[Base Model]:[Base Model]])/ExitPrices[[#This Row],[Base Model]:[Base Model]]</f>
        <v>8.1632653061224525E-2</v>
      </c>
      <c r="J211" s="6">
        <f>(ExitPrices[[#This Row],[Merit Order - Prorated / Supply and Demand - 10% Increase]]-ExitPrices[[#This Row],[Base Model]:[Base Model]])/ExitPrices[[#This Row],[Base Model]:[Base Model]]</f>
        <v>-0.32142857142857145</v>
      </c>
      <c r="K211" s="6">
        <f>(ExitPrices[[#This Row],[Merit Order - Prorated / Supply and Demand - 10% Decrease]]-ExitPrices[[#This Row],[Base Model]:[Base Model]])/ExitPrices[[#This Row],[Base Model]:[Base Model]]</f>
        <v>-0.32142857142857145</v>
      </c>
      <c r="L211" s="6">
        <f>(ExitPrices[[#This Row],[Supply and Demand / Revenue / Capacity Values - 10% Increase]]-ExitPrices[[#This Row],[Base Model]:[Base Model]])/ExitPrices[[#This Row],[Base Model]:[Base Model]]</f>
        <v>8.1632653061224525E-2</v>
      </c>
      <c r="M211" s="6">
        <f>(ExitPrices[[#This Row],[Supply and Demand / Revenue / Capacity Values - 10% Decrease]]-ExitPrices[[#This Row],[Base Model]:[Base Model]])/ExitPrices[[#This Row],[Base Model]:[Base Model]]</f>
        <v>-0.1122448979591837</v>
      </c>
    </row>
    <row r="212" spans="1:13" x14ac:dyDescent="0.2">
      <c r="A212" t="s">
        <v>223</v>
      </c>
      <c r="B212" s="6">
        <v>0</v>
      </c>
      <c r="C212" s="6">
        <f>(ExitPrices[[#This Row],[Merit Order - Prorated]]-ExitPrices[[#This Row],[Base Model]:[Base Model]])/ExitPrices[[#This Row],[Base Model]:[Base Model]]</f>
        <v>-6.2043795620437957E-2</v>
      </c>
      <c r="D212" s="6">
        <f>(ExitPrices[[#This Row],[Supply and Demand - 10% Increase]]-ExitPrices[[#This Row],[Base Model]:[Base Model]])/ExitPrices[[#This Row],[Base Model]:[Base Model]]</f>
        <v>-0.32846715328467158</v>
      </c>
      <c r="E212" s="6">
        <f>(ExitPrices[[#This Row],[Supply and Demand - 10% Decrease]]-ExitPrices[[#This Row],[Base Model]:[Base Model]])/ExitPrices[[#This Row],[Base Model]:[Base Model]]</f>
        <v>-3.6496350364963535E-2</v>
      </c>
      <c r="F212" s="6">
        <f>(ExitPrices[[#This Row],[Revenues - 10% Increase]]-ExitPrices[[#This Row],[Base Model]:[Base Model]])/ExitPrices[[#This Row],[Base Model]:[Base Model]]</f>
        <v>5.109489051094885E-2</v>
      </c>
      <c r="G212" s="6">
        <f>(ExitPrices[[#This Row],[Revenues - 10% Decrease]]-ExitPrices[[#This Row],[Base Model]:[Base Model]])/ExitPrices[[#This Row],[Base Model]:[Base Model]]</f>
        <v>-5.8394160583941632E-2</v>
      </c>
      <c r="H212" s="6">
        <f>(ExitPrices[[#This Row],[Capacity Values - 10% Increase]]-ExitPrices[[#This Row],[Base Model]:[Base Model]])/ExitPrices[[#This Row],[Base Model]:[Base Model]]</f>
        <v>-5.47445255474453E-2</v>
      </c>
      <c r="I212" s="6">
        <f>(ExitPrices[[#This Row],[Capacity Values - 10% Decrease]]-ExitPrices[[#This Row],[Base Model]:[Base Model]])/ExitPrices[[#This Row],[Base Model]:[Base Model]]</f>
        <v>5.8394160583941632E-2</v>
      </c>
      <c r="J212" s="6">
        <f>(ExitPrices[[#This Row],[Merit Order - Prorated / Supply and Demand - 10% Increase]]-ExitPrices[[#This Row],[Base Model]:[Base Model]])/ExitPrices[[#This Row],[Base Model]:[Base Model]]</f>
        <v>-6.2043795620437957E-2</v>
      </c>
      <c r="K212" s="6">
        <f>(ExitPrices[[#This Row],[Merit Order - Prorated / Supply and Demand - 10% Decrease]]-ExitPrices[[#This Row],[Base Model]:[Base Model]])/ExitPrices[[#This Row],[Base Model]:[Base Model]]</f>
        <v>-6.2043795620437957E-2</v>
      </c>
      <c r="L212" s="6">
        <f>(ExitPrices[[#This Row],[Supply and Demand / Revenue / Capacity Values - 10% Increase]]-ExitPrices[[#This Row],[Base Model]:[Base Model]])/ExitPrices[[#This Row],[Base Model]:[Base Model]]</f>
        <v>-0.32846715328467158</v>
      </c>
      <c r="M212" s="6">
        <f>(ExitPrices[[#This Row],[Supply and Demand / Revenue / Capacity Values - 10% Decrease]]-ExitPrices[[#This Row],[Base Model]:[Base Model]])/ExitPrices[[#This Row],[Base Model]:[Base Model]]</f>
        <v>-3.6496350364963535E-2</v>
      </c>
    </row>
    <row r="213" spans="1:13" x14ac:dyDescent="0.2">
      <c r="A213" t="s">
        <v>224</v>
      </c>
      <c r="B213" s="6">
        <v>0</v>
      </c>
      <c r="C213" s="6">
        <f>(ExitPrices[[#This Row],[Merit Order - Prorated]]-ExitPrices[[#This Row],[Base Model]:[Base Model]])/ExitPrices[[#This Row],[Base Model]:[Base Model]]</f>
        <v>0</v>
      </c>
      <c r="D213" s="6">
        <f>(ExitPrices[[#This Row],[Supply and Demand - 10% Increase]]-ExitPrices[[#This Row],[Base Model]:[Base Model]])/ExitPrices[[#This Row],[Base Model]:[Base Model]]</f>
        <v>0</v>
      </c>
      <c r="E213" s="6">
        <f>(ExitPrices[[#This Row],[Supply and Demand - 10% Decrease]]-ExitPrices[[#This Row],[Base Model]:[Base Model]])/ExitPrices[[#This Row],[Base Model]:[Base Model]]</f>
        <v>0</v>
      </c>
      <c r="F213" s="6">
        <f>(ExitPrices[[#This Row],[Revenues - 10% Increase]]-ExitPrices[[#This Row],[Base Model]:[Base Model]])/ExitPrices[[#This Row],[Base Model]:[Base Model]]</f>
        <v>0</v>
      </c>
      <c r="G213" s="6">
        <f>(ExitPrices[[#This Row],[Revenues - 10% Decrease]]-ExitPrices[[#This Row],[Base Model]:[Base Model]])/ExitPrices[[#This Row],[Base Model]:[Base Model]]</f>
        <v>0</v>
      </c>
      <c r="H213" s="6">
        <f>(ExitPrices[[#This Row],[Capacity Values - 10% Increase]]-ExitPrices[[#This Row],[Base Model]:[Base Model]])/ExitPrices[[#This Row],[Base Model]:[Base Model]]</f>
        <v>0</v>
      </c>
      <c r="I213" s="6">
        <f>(ExitPrices[[#This Row],[Capacity Values - 10% Decrease]]-ExitPrices[[#This Row],[Base Model]:[Base Model]])/ExitPrices[[#This Row],[Base Model]:[Base Model]]</f>
        <v>0</v>
      </c>
      <c r="J213" s="6">
        <f>(ExitPrices[[#This Row],[Merit Order - Prorated / Supply and Demand - 10% Increase]]-ExitPrices[[#This Row],[Base Model]:[Base Model]])/ExitPrices[[#This Row],[Base Model]:[Base Model]]</f>
        <v>0</v>
      </c>
      <c r="K213" s="6">
        <f>(ExitPrices[[#This Row],[Merit Order - Prorated / Supply and Demand - 10% Decrease]]-ExitPrices[[#This Row],[Base Model]:[Base Model]])/ExitPrices[[#This Row],[Base Model]:[Base Model]]</f>
        <v>0</v>
      </c>
      <c r="L213" s="6">
        <f>(ExitPrices[[#This Row],[Supply and Demand / Revenue / Capacity Values - 10% Increase]]-ExitPrices[[#This Row],[Base Model]:[Base Model]])/ExitPrices[[#This Row],[Base Model]:[Base Model]]</f>
        <v>0</v>
      </c>
      <c r="M213" s="6">
        <f>(ExitPrices[[#This Row],[Supply and Demand / Revenue / Capacity Values - 10% Decrease]]-ExitPrices[[#This Row],[Base Model]:[Base Model]])/ExitPrices[[#This Row],[Base Model]:[Base Model]]</f>
        <v>0</v>
      </c>
    </row>
    <row r="214" spans="1:13" x14ac:dyDescent="0.2">
      <c r="A214" t="s">
        <v>225</v>
      </c>
      <c r="B214" s="6">
        <v>0</v>
      </c>
      <c r="C214" s="6">
        <f>(ExitPrices[[#This Row],[Merit Order - Prorated]]-ExitPrices[[#This Row],[Base Model]:[Base Model]])/ExitPrices[[#This Row],[Base Model]:[Base Model]]</f>
        <v>4.0322580645161331E-2</v>
      </c>
      <c r="D214" s="6">
        <f>(ExitPrices[[#This Row],[Supply and Demand - 10% Increase]]-ExitPrices[[#This Row],[Base Model]:[Base Model]])/ExitPrices[[#This Row],[Base Model]:[Base Model]]</f>
        <v>-0.22580645161290328</v>
      </c>
      <c r="E214" s="6">
        <f>(ExitPrices[[#This Row],[Supply and Demand - 10% Decrease]]-ExitPrices[[#This Row],[Base Model]:[Base Model]])/ExitPrices[[#This Row],[Base Model]:[Base Model]]</f>
        <v>-8.0645161290322093E-3</v>
      </c>
      <c r="F214" s="6">
        <f>(ExitPrices[[#This Row],[Revenues - 10% Increase]]-ExitPrices[[#This Row],[Base Model]:[Base Model]])/ExitPrices[[#This Row],[Base Model]:[Base Model]]</f>
        <v>0.12096774193548385</v>
      </c>
      <c r="G214" s="6">
        <f>(ExitPrices[[#This Row],[Revenues - 10% Decrease]]-ExitPrices[[#This Row],[Base Model]:[Base Model]])/ExitPrices[[#This Row],[Base Model]:[Base Model]]</f>
        <v>-0.12903225806451604</v>
      </c>
      <c r="H214" s="6">
        <f>(ExitPrices[[#This Row],[Capacity Values - 10% Increase]]-ExitPrices[[#This Row],[Base Model]:[Base Model]])/ExitPrices[[#This Row],[Base Model]:[Base Model]]</f>
        <v>-0.11290322580645164</v>
      </c>
      <c r="I214" s="6">
        <f>(ExitPrices[[#This Row],[Capacity Values - 10% Decrease]]-ExitPrices[[#This Row],[Base Model]:[Base Model]])/ExitPrices[[#This Row],[Base Model]:[Base Model]]</f>
        <v>0.12903225806451618</v>
      </c>
      <c r="J214" s="6">
        <f>(ExitPrices[[#This Row],[Merit Order - Prorated / Supply and Demand - 10% Increase]]-ExitPrices[[#This Row],[Base Model]:[Base Model]])/ExitPrices[[#This Row],[Base Model]:[Base Model]]</f>
        <v>4.0322580645161331E-2</v>
      </c>
      <c r="K214" s="6">
        <f>(ExitPrices[[#This Row],[Merit Order - Prorated / Supply and Demand - 10% Decrease]]-ExitPrices[[#This Row],[Base Model]:[Base Model]])/ExitPrices[[#This Row],[Base Model]:[Base Model]]</f>
        <v>4.0322580645161331E-2</v>
      </c>
      <c r="L214" s="6">
        <f>(ExitPrices[[#This Row],[Supply and Demand / Revenue / Capacity Values - 10% Increase]]-ExitPrices[[#This Row],[Base Model]:[Base Model]])/ExitPrices[[#This Row],[Base Model]:[Base Model]]</f>
        <v>-0.22580645161290328</v>
      </c>
      <c r="M214" s="6">
        <f>(ExitPrices[[#This Row],[Supply and Demand / Revenue / Capacity Values - 10% Decrease]]-ExitPrices[[#This Row],[Base Model]:[Base Model]])/ExitPrices[[#This Row],[Base Model]:[Base Model]]</f>
        <v>-8.0645161290322093E-3</v>
      </c>
    </row>
    <row r="215" spans="1:13" x14ac:dyDescent="0.2">
      <c r="A215" t="s">
        <v>226</v>
      </c>
      <c r="B215" s="6">
        <v>0</v>
      </c>
      <c r="C215" s="6">
        <f>(ExitPrices[[#This Row],[Merit Order - Prorated]]-ExitPrices[[#This Row],[Base Model]:[Base Model]])/ExitPrices[[#This Row],[Base Model]:[Base Model]]</f>
        <v>0</v>
      </c>
      <c r="D215" s="6">
        <f>(ExitPrices[[#This Row],[Supply and Demand - 10% Increase]]-ExitPrices[[#This Row],[Base Model]:[Base Model]])/ExitPrices[[#This Row],[Base Model]:[Base Model]]</f>
        <v>0</v>
      </c>
      <c r="E215" s="6">
        <f>(ExitPrices[[#This Row],[Supply and Demand - 10% Decrease]]-ExitPrices[[#This Row],[Base Model]:[Base Model]])/ExitPrices[[#This Row],[Base Model]:[Base Model]]</f>
        <v>0</v>
      </c>
      <c r="F215" s="6">
        <f>(ExitPrices[[#This Row],[Revenues - 10% Increase]]-ExitPrices[[#This Row],[Base Model]:[Base Model]])/ExitPrices[[#This Row],[Base Model]:[Base Model]]</f>
        <v>0</v>
      </c>
      <c r="G215" s="6">
        <f>(ExitPrices[[#This Row],[Revenues - 10% Decrease]]-ExitPrices[[#This Row],[Base Model]:[Base Model]])/ExitPrices[[#This Row],[Base Model]:[Base Model]]</f>
        <v>0</v>
      </c>
      <c r="H215" s="6">
        <f>(ExitPrices[[#This Row],[Capacity Values - 10% Increase]]-ExitPrices[[#This Row],[Base Model]:[Base Model]])/ExitPrices[[#This Row],[Base Model]:[Base Model]]</f>
        <v>0</v>
      </c>
      <c r="I215" s="6">
        <f>(ExitPrices[[#This Row],[Capacity Values - 10% Decrease]]-ExitPrices[[#This Row],[Base Model]:[Base Model]])/ExitPrices[[#This Row],[Base Model]:[Base Model]]</f>
        <v>0</v>
      </c>
      <c r="J215" s="6">
        <f>(ExitPrices[[#This Row],[Merit Order - Prorated / Supply and Demand - 10% Increase]]-ExitPrices[[#This Row],[Base Model]:[Base Model]])/ExitPrices[[#This Row],[Base Model]:[Base Model]]</f>
        <v>0</v>
      </c>
      <c r="K215" s="6">
        <f>(ExitPrices[[#This Row],[Merit Order - Prorated / Supply and Demand - 10% Decrease]]-ExitPrices[[#This Row],[Base Model]:[Base Model]])/ExitPrices[[#This Row],[Base Model]:[Base Model]]</f>
        <v>0</v>
      </c>
      <c r="L215" s="6">
        <f>(ExitPrices[[#This Row],[Supply and Demand / Revenue / Capacity Values - 10% Increase]]-ExitPrices[[#This Row],[Base Model]:[Base Model]])/ExitPrices[[#This Row],[Base Model]:[Base Model]]</f>
        <v>0</v>
      </c>
      <c r="M215" s="6">
        <f>(ExitPrices[[#This Row],[Supply and Demand / Revenue / Capacity Values - 10% Decrease]]-ExitPrices[[#This Row],[Base Model]:[Base Model]])/ExitPrices[[#This Row],[Base Model]:[Base Model]]</f>
        <v>0</v>
      </c>
    </row>
    <row r="216" spans="1:13" x14ac:dyDescent="0.2">
      <c r="A216" t="s">
        <v>227</v>
      </c>
      <c r="B216" s="6">
        <v>0</v>
      </c>
      <c r="C216" s="6">
        <f>(ExitPrices[[#This Row],[Merit Order - Prorated]]-ExitPrices[[#This Row],[Base Model]:[Base Model]])/ExitPrices[[#This Row],[Base Model]:[Base Model]]</f>
        <v>0</v>
      </c>
      <c r="D216" s="6">
        <f>(ExitPrices[[#This Row],[Supply and Demand - 10% Increase]]-ExitPrices[[#This Row],[Base Model]:[Base Model]])/ExitPrices[[#This Row],[Base Model]:[Base Model]]</f>
        <v>0</v>
      </c>
      <c r="E216" s="6">
        <f>(ExitPrices[[#This Row],[Supply and Demand - 10% Decrease]]-ExitPrices[[#This Row],[Base Model]:[Base Model]])/ExitPrices[[#This Row],[Base Model]:[Base Model]]</f>
        <v>0</v>
      </c>
      <c r="F216" s="6">
        <f>(ExitPrices[[#This Row],[Revenues - 10% Increase]]-ExitPrices[[#This Row],[Base Model]:[Base Model]])/ExitPrices[[#This Row],[Base Model]:[Base Model]]</f>
        <v>0</v>
      </c>
      <c r="G216" s="6">
        <f>(ExitPrices[[#This Row],[Revenues - 10% Decrease]]-ExitPrices[[#This Row],[Base Model]:[Base Model]])/ExitPrices[[#This Row],[Base Model]:[Base Model]]</f>
        <v>0</v>
      </c>
      <c r="H216" s="6">
        <f>(ExitPrices[[#This Row],[Capacity Values - 10% Increase]]-ExitPrices[[#This Row],[Base Model]:[Base Model]])/ExitPrices[[#This Row],[Base Model]:[Base Model]]</f>
        <v>0</v>
      </c>
      <c r="I216" s="6">
        <f>(ExitPrices[[#This Row],[Capacity Values - 10% Decrease]]-ExitPrices[[#This Row],[Base Model]:[Base Model]])/ExitPrices[[#This Row],[Base Model]:[Base Model]]</f>
        <v>0</v>
      </c>
      <c r="J216" s="6">
        <f>(ExitPrices[[#This Row],[Merit Order - Prorated / Supply and Demand - 10% Increase]]-ExitPrices[[#This Row],[Base Model]:[Base Model]])/ExitPrices[[#This Row],[Base Model]:[Base Model]]</f>
        <v>0</v>
      </c>
      <c r="K216" s="6">
        <f>(ExitPrices[[#This Row],[Merit Order - Prorated / Supply and Demand - 10% Decrease]]-ExitPrices[[#This Row],[Base Model]:[Base Model]])/ExitPrices[[#This Row],[Base Model]:[Base Model]]</f>
        <v>0</v>
      </c>
      <c r="L216" s="6">
        <f>(ExitPrices[[#This Row],[Supply and Demand / Revenue / Capacity Values - 10% Increase]]-ExitPrices[[#This Row],[Base Model]:[Base Model]])/ExitPrices[[#This Row],[Base Model]:[Base Model]]</f>
        <v>0</v>
      </c>
      <c r="M216" s="6">
        <f>(ExitPrices[[#This Row],[Supply and Demand / Revenue / Capacity Values - 10% Decrease]]-ExitPrices[[#This Row],[Base Model]:[Base Model]])/ExitPrices[[#This Row],[Base Model]:[Base Model]]</f>
        <v>0</v>
      </c>
    </row>
    <row r="217" spans="1:13" x14ac:dyDescent="0.2">
      <c r="A217" t="s">
        <v>228</v>
      </c>
      <c r="B217" s="6">
        <v>0</v>
      </c>
      <c r="C217" s="6">
        <f>(ExitPrices[[#This Row],[Merit Order - Prorated]]-ExitPrices[[#This Row],[Base Model]:[Base Model]])/ExitPrices[[#This Row],[Base Model]:[Base Model]]</f>
        <v>-0.40416666666666667</v>
      </c>
      <c r="D217" s="6">
        <f>(ExitPrices[[#This Row],[Supply and Demand - 10% Increase]]-ExitPrices[[#This Row],[Base Model]:[Base Model]])/ExitPrices[[#This Row],[Base Model]:[Base Model]]</f>
        <v>7.0833333333333331E-2</v>
      </c>
      <c r="E217" s="6">
        <f>(ExitPrices[[#This Row],[Supply and Demand - 10% Decrease]]-ExitPrices[[#This Row],[Base Model]:[Base Model]])/ExitPrices[[#This Row],[Base Model]:[Base Model]]</f>
        <v>-4.1666666666666706E-2</v>
      </c>
      <c r="F217" s="6">
        <f>(ExitPrices[[#This Row],[Revenues - 10% Increase]]-ExitPrices[[#This Row],[Base Model]:[Base Model]])/ExitPrices[[#This Row],[Base Model]:[Base Model]]</f>
        <v>6.249999999999991E-2</v>
      </c>
      <c r="G217" s="6">
        <f>(ExitPrices[[#This Row],[Revenues - 10% Decrease]]-ExitPrices[[#This Row],[Base Model]:[Base Model]])/ExitPrices[[#This Row],[Base Model]:[Base Model]]</f>
        <v>-6.6666666666666693E-2</v>
      </c>
      <c r="H217" s="6">
        <f>(ExitPrices[[#This Row],[Capacity Values - 10% Increase]]-ExitPrices[[#This Row],[Base Model]:[Base Model]])/ExitPrices[[#This Row],[Base Model]:[Base Model]]</f>
        <v>-6.2500000000000056E-2</v>
      </c>
      <c r="I217" s="6">
        <f>(ExitPrices[[#This Row],[Capacity Values - 10% Decrease]]-ExitPrices[[#This Row],[Base Model]:[Base Model]])/ExitPrices[[#This Row],[Base Model]:[Base Model]]</f>
        <v>6.6666666666666693E-2</v>
      </c>
      <c r="J217" s="6">
        <f>(ExitPrices[[#This Row],[Merit Order - Prorated / Supply and Demand - 10% Increase]]-ExitPrices[[#This Row],[Base Model]:[Base Model]])/ExitPrices[[#This Row],[Base Model]:[Base Model]]</f>
        <v>-0.40416666666666667</v>
      </c>
      <c r="K217" s="6">
        <f>(ExitPrices[[#This Row],[Merit Order - Prorated / Supply and Demand - 10% Decrease]]-ExitPrices[[#This Row],[Base Model]:[Base Model]])/ExitPrices[[#This Row],[Base Model]:[Base Model]]</f>
        <v>-0.40416666666666667</v>
      </c>
      <c r="L217" s="6">
        <f>(ExitPrices[[#This Row],[Supply and Demand / Revenue / Capacity Values - 10% Increase]]-ExitPrices[[#This Row],[Base Model]:[Base Model]])/ExitPrices[[#This Row],[Base Model]:[Base Model]]</f>
        <v>7.0833333333333331E-2</v>
      </c>
      <c r="M217" s="6">
        <f>(ExitPrices[[#This Row],[Supply and Demand / Revenue / Capacity Values - 10% Decrease]]-ExitPrices[[#This Row],[Base Model]:[Base Model]])/ExitPrices[[#This Row],[Base Model]:[Base Model]]</f>
        <v>-4.1666666666666706E-2</v>
      </c>
    </row>
    <row r="218" spans="1:13" x14ac:dyDescent="0.2">
      <c r="A218" t="s">
        <v>229</v>
      </c>
      <c r="B218" s="6">
        <v>0</v>
      </c>
      <c r="C218" s="6">
        <f>(ExitPrices[[#This Row],[Merit Order - Prorated]]-ExitPrices[[#This Row],[Base Model]:[Base Model]])/ExitPrices[[#This Row],[Base Model]:[Base Model]]</f>
        <v>6.521739130434781E-2</v>
      </c>
      <c r="D218" s="6">
        <f>(ExitPrices[[#This Row],[Supply and Demand - 10% Increase]]-ExitPrices[[#This Row],[Base Model]:[Base Model]])/ExitPrices[[#This Row],[Base Model]:[Base Model]]</f>
        <v>9.2391304347826095E-2</v>
      </c>
      <c r="E218" s="6">
        <f>(ExitPrices[[#This Row],[Supply and Demand - 10% Decrease]]-ExitPrices[[#This Row],[Base Model]:[Base Model]])/ExitPrices[[#This Row],[Base Model]:[Base Model]]</f>
        <v>-5.4347826086956569E-2</v>
      </c>
      <c r="F218" s="6">
        <f>(ExitPrices[[#This Row],[Revenues - 10% Increase]]-ExitPrices[[#This Row],[Base Model]:[Base Model]])/ExitPrices[[#This Row],[Base Model]:[Base Model]]</f>
        <v>8.1521739130434853E-2</v>
      </c>
      <c r="G218" s="6">
        <f>(ExitPrices[[#This Row],[Revenues - 10% Decrease]]-ExitPrices[[#This Row],[Base Model]:[Base Model]])/ExitPrices[[#This Row],[Base Model]:[Base Model]]</f>
        <v>-8.6956521739130474E-2</v>
      </c>
      <c r="H218" s="6">
        <f>(ExitPrices[[#This Row],[Capacity Values - 10% Increase]]-ExitPrices[[#This Row],[Base Model]:[Base Model]])/ExitPrices[[#This Row],[Base Model]:[Base Model]]</f>
        <v>-7.6086956521739052E-2</v>
      </c>
      <c r="I218" s="6">
        <f>(ExitPrices[[#This Row],[Capacity Values - 10% Decrease]]-ExitPrices[[#This Row],[Base Model]:[Base Model]])/ExitPrices[[#This Row],[Base Model]:[Base Model]]</f>
        <v>8.6956521739130474E-2</v>
      </c>
      <c r="J218" s="6">
        <f>(ExitPrices[[#This Row],[Merit Order - Prorated / Supply and Demand - 10% Increase]]-ExitPrices[[#This Row],[Base Model]:[Base Model]])/ExitPrices[[#This Row],[Base Model]:[Base Model]]</f>
        <v>6.521739130434781E-2</v>
      </c>
      <c r="K218" s="6">
        <f>(ExitPrices[[#This Row],[Merit Order - Prorated / Supply and Demand - 10% Decrease]]-ExitPrices[[#This Row],[Base Model]:[Base Model]])/ExitPrices[[#This Row],[Base Model]:[Base Model]]</f>
        <v>6.521739130434781E-2</v>
      </c>
      <c r="L218" s="6">
        <f>(ExitPrices[[#This Row],[Supply and Demand / Revenue / Capacity Values - 10% Increase]]-ExitPrices[[#This Row],[Base Model]:[Base Model]])/ExitPrices[[#This Row],[Base Model]:[Base Model]]</f>
        <v>9.2391304347826095E-2</v>
      </c>
      <c r="M218" s="6">
        <f>(ExitPrices[[#This Row],[Supply and Demand / Revenue / Capacity Values - 10% Decrease]]-ExitPrices[[#This Row],[Base Model]:[Base Model]])/ExitPrices[[#This Row],[Base Model]:[Base Model]]</f>
        <v>-5.4347826086956569E-2</v>
      </c>
    </row>
    <row r="219" spans="1:13" x14ac:dyDescent="0.2">
      <c r="A219" t="s">
        <v>230</v>
      </c>
      <c r="B219" s="6">
        <v>0</v>
      </c>
      <c r="C219" s="6">
        <f>(ExitPrices[[#This Row],[Merit Order - Prorated]]-ExitPrices[[#This Row],[Base Model]:[Base Model]])/ExitPrices[[#This Row],[Base Model]:[Base Model]]</f>
        <v>0</v>
      </c>
      <c r="D219" s="6">
        <f>(ExitPrices[[#This Row],[Supply and Demand - 10% Increase]]-ExitPrices[[#This Row],[Base Model]:[Base Model]])/ExitPrices[[#This Row],[Base Model]:[Base Model]]</f>
        <v>0</v>
      </c>
      <c r="E219" s="6">
        <f>(ExitPrices[[#This Row],[Supply and Demand - 10% Decrease]]-ExitPrices[[#This Row],[Base Model]:[Base Model]])/ExitPrices[[#This Row],[Base Model]:[Base Model]]</f>
        <v>0</v>
      </c>
      <c r="F219" s="6">
        <f>(ExitPrices[[#This Row],[Revenues - 10% Increase]]-ExitPrices[[#This Row],[Base Model]:[Base Model]])/ExitPrices[[#This Row],[Base Model]:[Base Model]]</f>
        <v>0</v>
      </c>
      <c r="G219" s="6">
        <f>(ExitPrices[[#This Row],[Revenues - 10% Decrease]]-ExitPrices[[#This Row],[Base Model]:[Base Model]])/ExitPrices[[#This Row],[Base Model]:[Base Model]]</f>
        <v>0</v>
      </c>
      <c r="H219" s="6" t="s">
        <v>253</v>
      </c>
      <c r="I219" s="6">
        <f>(ExitPrices[[#This Row],[Capacity Values - 10% Decrease]]-ExitPrices[[#This Row],[Base Model]:[Base Model]])/ExitPrices[[#This Row],[Base Model]:[Base Model]]</f>
        <v>0</v>
      </c>
      <c r="J219" s="6">
        <f>(ExitPrices[[#This Row],[Merit Order - Prorated / Supply and Demand - 10% Increase]]-ExitPrices[[#This Row],[Base Model]:[Base Model]])/ExitPrices[[#This Row],[Base Model]:[Base Model]]</f>
        <v>0</v>
      </c>
      <c r="K219" s="6">
        <f>(ExitPrices[[#This Row],[Merit Order - Prorated / Supply and Demand - 10% Decrease]]-ExitPrices[[#This Row],[Base Model]:[Base Model]])/ExitPrices[[#This Row],[Base Model]:[Base Model]]</f>
        <v>0</v>
      </c>
      <c r="L219" s="6">
        <f>(ExitPrices[[#This Row],[Supply and Demand / Revenue / Capacity Values - 10% Increase]]-ExitPrices[[#This Row],[Base Model]:[Base Model]])/ExitPrices[[#This Row],[Base Model]:[Base Model]]</f>
        <v>0</v>
      </c>
      <c r="M219" s="6">
        <f>(ExitPrices[[#This Row],[Supply and Demand / Revenue / Capacity Values - 10% Decrease]]-ExitPrices[[#This Row],[Base Model]:[Base Model]])/ExitPrices[[#This Row],[Base Model]:[Base Model]]</f>
        <v>0</v>
      </c>
    </row>
    <row r="220" spans="1:13" x14ac:dyDescent="0.2">
      <c r="A220" t="s">
        <v>231</v>
      </c>
      <c r="B220" s="6">
        <v>0</v>
      </c>
      <c r="C220" s="6">
        <f>(ExitPrices[[#This Row],[Merit Order - Prorated]]-ExitPrices[[#This Row],[Base Model]:[Base Model]])/ExitPrices[[#This Row],[Base Model]:[Base Model]]</f>
        <v>-0.3114035087719299</v>
      </c>
      <c r="D220" s="6">
        <f>(ExitPrices[[#This Row],[Supply and Demand - 10% Increase]]-ExitPrices[[#This Row],[Base Model]:[Base Model]])/ExitPrices[[#This Row],[Base Model]:[Base Model]]</f>
        <v>7.0175438596491252E-2</v>
      </c>
      <c r="E220" s="6">
        <f>(ExitPrices[[#This Row],[Supply and Demand - 10% Decrease]]-ExitPrices[[#This Row],[Base Model]:[Base Model]])/ExitPrices[[#This Row],[Base Model]:[Base Model]]</f>
        <v>-9.6491228070175461E-2</v>
      </c>
      <c r="F220" s="6">
        <f>(ExitPrices[[#This Row],[Revenues - 10% Increase]]-ExitPrices[[#This Row],[Base Model]:[Base Model]])/ExitPrices[[#This Row],[Base Model]:[Base Model]]</f>
        <v>6.1403508771929752E-2</v>
      </c>
      <c r="G220" s="6">
        <f>(ExitPrices[[#This Row],[Revenues - 10% Decrease]]-ExitPrices[[#This Row],[Base Model]:[Base Model]])/ExitPrices[[#This Row],[Base Model]:[Base Model]]</f>
        <v>-7.4561403508771926E-2</v>
      </c>
      <c r="H220" s="6">
        <f>(ExitPrices[[#This Row],[Capacity Values - 10% Increase]]-ExitPrices[[#This Row],[Base Model]:[Base Model]])/ExitPrices[[#This Row],[Base Model]:[Base Model]]</f>
        <v>-6.5789473684210578E-2</v>
      </c>
      <c r="I220" s="6">
        <f>(ExitPrices[[#This Row],[Capacity Values - 10% Decrease]]-ExitPrices[[#This Row],[Base Model]:[Base Model]])/ExitPrices[[#This Row],[Base Model]:[Base Model]]</f>
        <v>7.0175438596491252E-2</v>
      </c>
      <c r="J220" s="6">
        <f>(ExitPrices[[#This Row],[Merit Order - Prorated / Supply and Demand - 10% Increase]]-ExitPrices[[#This Row],[Base Model]:[Base Model]])/ExitPrices[[#This Row],[Base Model]:[Base Model]]</f>
        <v>-0.3114035087719299</v>
      </c>
      <c r="K220" s="6">
        <f>(ExitPrices[[#This Row],[Merit Order - Prorated / Supply and Demand - 10% Decrease]]-ExitPrices[[#This Row],[Base Model]:[Base Model]])/ExitPrices[[#This Row],[Base Model]:[Base Model]]</f>
        <v>-0.3114035087719299</v>
      </c>
      <c r="L220" s="6">
        <f>(ExitPrices[[#This Row],[Supply and Demand / Revenue / Capacity Values - 10% Increase]]-ExitPrices[[#This Row],[Base Model]:[Base Model]])/ExitPrices[[#This Row],[Base Model]:[Base Model]]</f>
        <v>7.0175438596491252E-2</v>
      </c>
      <c r="M220" s="6">
        <f>(ExitPrices[[#This Row],[Supply and Demand / Revenue / Capacity Values - 10% Decrease]]-ExitPrices[[#This Row],[Base Model]:[Base Model]])/ExitPrices[[#This Row],[Base Model]:[Base Model]]</f>
        <v>-9.6491228070175461E-2</v>
      </c>
    </row>
    <row r="221" spans="1:13" x14ac:dyDescent="0.2">
      <c r="A221" t="s">
        <v>232</v>
      </c>
      <c r="B221" s="6">
        <v>0</v>
      </c>
      <c r="C221" s="6">
        <f>(ExitPrices[[#This Row],[Merit Order - Prorated]]-ExitPrices[[#This Row],[Base Model]:[Base Model]])/ExitPrices[[#This Row],[Base Model]:[Base Model]]</f>
        <v>0</v>
      </c>
      <c r="D221" s="6">
        <f>(ExitPrices[[#This Row],[Supply and Demand - 10% Increase]]-ExitPrices[[#This Row],[Base Model]:[Base Model]])/ExitPrices[[#This Row],[Base Model]:[Base Model]]</f>
        <v>0</v>
      </c>
      <c r="E221" s="6">
        <f>(ExitPrices[[#This Row],[Supply and Demand - 10% Decrease]]-ExitPrices[[#This Row],[Base Model]:[Base Model]])/ExitPrices[[#This Row],[Base Model]:[Base Model]]</f>
        <v>0</v>
      </c>
      <c r="F221" s="6">
        <f>(ExitPrices[[#This Row],[Revenues - 10% Increase]]-ExitPrices[[#This Row],[Base Model]:[Base Model]])/ExitPrices[[#This Row],[Base Model]:[Base Model]]</f>
        <v>0</v>
      </c>
      <c r="G221" s="6">
        <f>(ExitPrices[[#This Row],[Revenues - 10% Decrease]]-ExitPrices[[#This Row],[Base Model]:[Base Model]])/ExitPrices[[#This Row],[Base Model]:[Base Model]]</f>
        <v>0</v>
      </c>
      <c r="H221" s="6">
        <f>(ExitPrices[[#This Row],[Capacity Values - 10% Increase]]-ExitPrices[[#This Row],[Base Model]:[Base Model]])/ExitPrices[[#This Row],[Base Model]:[Base Model]]</f>
        <v>0</v>
      </c>
      <c r="I221" s="6">
        <f>(ExitPrices[[#This Row],[Capacity Values - 10% Decrease]]-ExitPrices[[#This Row],[Base Model]:[Base Model]])/ExitPrices[[#This Row],[Base Model]:[Base Model]]</f>
        <v>0</v>
      </c>
      <c r="J221" s="6">
        <f>(ExitPrices[[#This Row],[Merit Order - Prorated / Supply and Demand - 10% Increase]]-ExitPrices[[#This Row],[Base Model]:[Base Model]])/ExitPrices[[#This Row],[Base Model]:[Base Model]]</f>
        <v>0</v>
      </c>
      <c r="K221" s="6">
        <f>(ExitPrices[[#This Row],[Merit Order - Prorated / Supply and Demand - 10% Decrease]]-ExitPrices[[#This Row],[Base Model]:[Base Model]])/ExitPrices[[#This Row],[Base Model]:[Base Model]]</f>
        <v>0</v>
      </c>
      <c r="L221" s="6">
        <f>(ExitPrices[[#This Row],[Supply and Demand / Revenue / Capacity Values - 10% Increase]]-ExitPrices[[#This Row],[Base Model]:[Base Model]])/ExitPrices[[#This Row],[Base Model]:[Base Model]]</f>
        <v>0</v>
      </c>
      <c r="M221" s="6">
        <f>(ExitPrices[[#This Row],[Supply and Demand / Revenue / Capacity Values - 10% Decrease]]-ExitPrices[[#This Row],[Base Model]:[Base Model]])/ExitPrices[[#This Row],[Base Model]:[Base Model]]</f>
        <v>0</v>
      </c>
    </row>
    <row r="222" spans="1:13" x14ac:dyDescent="0.2">
      <c r="A222" t="s">
        <v>233</v>
      </c>
      <c r="B222" s="6">
        <v>0</v>
      </c>
      <c r="C222" s="6">
        <f>(ExitPrices[[#This Row],[Merit Order - Prorated]]-ExitPrices[[#This Row],[Base Model]:[Base Model]])/ExitPrices[[#This Row],[Base Model]:[Base Model]]</f>
        <v>44.999999999999993</v>
      </c>
      <c r="D222" s="6">
        <f>(ExitPrices[[#This Row],[Supply and Demand - 10% Increase]]-ExitPrices[[#This Row],[Base Model]:[Base Model]])/ExitPrices[[#This Row],[Base Model]:[Base Model]]</f>
        <v>4.9999999999999991</v>
      </c>
      <c r="E222" s="6">
        <f>(ExitPrices[[#This Row],[Supply and Demand - 10% Decrease]]-ExitPrices[[#This Row],[Base Model]:[Base Model]])/ExitPrices[[#This Row],[Base Model]:[Base Model]]</f>
        <v>0</v>
      </c>
      <c r="F222" s="6">
        <f>(ExitPrices[[#This Row],[Revenues - 10% Increase]]-ExitPrices[[#This Row],[Base Model]:[Base Model]])/ExitPrices[[#This Row],[Base Model]:[Base Model]]</f>
        <v>0</v>
      </c>
      <c r="G222" s="6">
        <f>(ExitPrices[[#This Row],[Revenues - 10% Decrease]]-ExitPrices[[#This Row],[Base Model]:[Base Model]])/ExitPrices[[#This Row],[Base Model]:[Base Model]]</f>
        <v>0</v>
      </c>
      <c r="H222" s="6">
        <f>(ExitPrices[[#This Row],[Capacity Values - 10% Increase]]-ExitPrices[[#This Row],[Base Model]:[Base Model]])/ExitPrices[[#This Row],[Base Model]:[Base Model]]</f>
        <v>0</v>
      </c>
      <c r="I222" s="6">
        <f>(ExitPrices[[#This Row],[Capacity Values - 10% Decrease]]-ExitPrices[[#This Row],[Base Model]:[Base Model]])/ExitPrices[[#This Row],[Base Model]:[Base Model]]</f>
        <v>0</v>
      </c>
      <c r="J222" s="6">
        <f>(ExitPrices[[#This Row],[Merit Order - Prorated / Supply and Demand - 10% Increase]]-ExitPrices[[#This Row],[Base Model]:[Base Model]])/ExitPrices[[#This Row],[Base Model]:[Base Model]]</f>
        <v>44.999999999999993</v>
      </c>
      <c r="K222" s="6">
        <f>(ExitPrices[[#This Row],[Merit Order - Prorated / Supply and Demand - 10% Decrease]]-ExitPrices[[#This Row],[Base Model]:[Base Model]])/ExitPrices[[#This Row],[Base Model]:[Base Model]]</f>
        <v>44.999999999999993</v>
      </c>
      <c r="L222" s="6">
        <f>(ExitPrices[[#This Row],[Supply and Demand / Revenue / Capacity Values - 10% Increase]]-ExitPrices[[#This Row],[Base Model]:[Base Model]])/ExitPrices[[#This Row],[Base Model]:[Base Model]]</f>
        <v>4.9999999999999991</v>
      </c>
      <c r="M222" s="6">
        <f>(ExitPrices[[#This Row],[Supply and Demand / Revenue / Capacity Values - 10% Decrease]]-ExitPrices[[#This Row],[Base Model]:[Base Model]])/ExitPrices[[#This Row],[Base Model]:[Base Model]]</f>
        <v>0</v>
      </c>
    </row>
    <row r="223" spans="1:13" x14ac:dyDescent="0.2">
      <c r="A223" t="s">
        <v>234</v>
      </c>
      <c r="B223" s="6">
        <v>0</v>
      </c>
      <c r="C223" s="6">
        <f>(ExitPrices[[#This Row],[Merit Order - Prorated]]-ExitPrices[[#This Row],[Base Model]:[Base Model]])/ExitPrices[[#This Row],[Base Model]:[Base Model]]</f>
        <v>0</v>
      </c>
      <c r="D223" s="6">
        <f>(ExitPrices[[#This Row],[Supply and Demand - 10% Increase]]-ExitPrices[[#This Row],[Base Model]:[Base Model]])/ExitPrices[[#This Row],[Base Model]:[Base Model]]</f>
        <v>0</v>
      </c>
      <c r="E223" s="6">
        <f>(ExitPrices[[#This Row],[Supply and Demand - 10% Decrease]]-ExitPrices[[#This Row],[Base Model]:[Base Model]])/ExitPrices[[#This Row],[Base Model]:[Base Model]]</f>
        <v>0</v>
      </c>
      <c r="F223" s="6">
        <f>(ExitPrices[[#This Row],[Revenues - 10% Increase]]-ExitPrices[[#This Row],[Base Model]:[Base Model]])/ExitPrices[[#This Row],[Base Model]:[Base Model]]</f>
        <v>0</v>
      </c>
      <c r="G223" s="6">
        <f>(ExitPrices[[#This Row],[Revenues - 10% Decrease]]-ExitPrices[[#This Row],[Base Model]:[Base Model]])/ExitPrices[[#This Row],[Base Model]:[Base Model]]</f>
        <v>0</v>
      </c>
      <c r="H223" s="6">
        <f>(ExitPrices[[#This Row],[Capacity Values - 10% Increase]]-ExitPrices[[#This Row],[Base Model]:[Base Model]])/ExitPrices[[#This Row],[Base Model]:[Base Model]]</f>
        <v>0</v>
      </c>
      <c r="I223" s="6">
        <f>(ExitPrices[[#This Row],[Capacity Values - 10% Decrease]]-ExitPrices[[#This Row],[Base Model]:[Base Model]])/ExitPrices[[#This Row],[Base Model]:[Base Model]]</f>
        <v>0</v>
      </c>
      <c r="J223" s="6">
        <f>(ExitPrices[[#This Row],[Merit Order - Prorated / Supply and Demand - 10% Increase]]-ExitPrices[[#This Row],[Base Model]:[Base Model]])/ExitPrices[[#This Row],[Base Model]:[Base Model]]</f>
        <v>0</v>
      </c>
      <c r="K223" s="6">
        <f>(ExitPrices[[#This Row],[Merit Order - Prorated / Supply and Demand - 10% Decrease]]-ExitPrices[[#This Row],[Base Model]:[Base Model]])/ExitPrices[[#This Row],[Base Model]:[Base Model]]</f>
        <v>0</v>
      </c>
      <c r="L223" s="6">
        <f>(ExitPrices[[#This Row],[Supply and Demand / Revenue / Capacity Values - 10% Increase]]-ExitPrices[[#This Row],[Base Model]:[Base Model]])/ExitPrices[[#This Row],[Base Model]:[Base Model]]</f>
        <v>0</v>
      </c>
      <c r="M223" s="6">
        <f>(ExitPrices[[#This Row],[Supply and Demand / Revenue / Capacity Values - 10% Decrease]]-ExitPrices[[#This Row],[Base Model]:[Base Model]])/ExitPrices[[#This Row],[Base Model]:[Base Model]]</f>
        <v>0</v>
      </c>
    </row>
    <row r="224" spans="1:13" x14ac:dyDescent="0.2">
      <c r="A224" t="s">
        <v>235</v>
      </c>
      <c r="B224" s="6">
        <v>0</v>
      </c>
      <c r="C224" s="6">
        <f>(ExitPrices[[#This Row],[Merit Order - Prorated]]-ExitPrices[[#This Row],[Base Model]:[Base Model]])/ExitPrices[[#This Row],[Base Model]:[Base Model]]</f>
        <v>46</v>
      </c>
      <c r="D224" s="6">
        <f>(ExitPrices[[#This Row],[Supply and Demand - 10% Increase]]-ExitPrices[[#This Row],[Base Model]:[Base Model]])/ExitPrices[[#This Row],[Base Model]:[Base Model]]</f>
        <v>4.9999999999999991</v>
      </c>
      <c r="E224" s="6">
        <f>(ExitPrices[[#This Row],[Supply and Demand - 10% Decrease]]-ExitPrices[[#This Row],[Base Model]:[Base Model]])/ExitPrices[[#This Row],[Base Model]:[Base Model]]</f>
        <v>0</v>
      </c>
      <c r="F224" s="6">
        <f>(ExitPrices[[#This Row],[Revenues - 10% Increase]]-ExitPrices[[#This Row],[Base Model]:[Base Model]])/ExitPrices[[#This Row],[Base Model]:[Base Model]]</f>
        <v>0</v>
      </c>
      <c r="G224" s="6">
        <f>(ExitPrices[[#This Row],[Revenues - 10% Decrease]]-ExitPrices[[#This Row],[Base Model]:[Base Model]])/ExitPrices[[#This Row],[Base Model]:[Base Model]]</f>
        <v>0</v>
      </c>
      <c r="H224" s="6">
        <f>(ExitPrices[[#This Row],[Capacity Values - 10% Increase]]-ExitPrices[[#This Row],[Base Model]:[Base Model]])/ExitPrices[[#This Row],[Base Model]:[Base Model]]</f>
        <v>0</v>
      </c>
      <c r="I224" s="6">
        <f>(ExitPrices[[#This Row],[Capacity Values - 10% Decrease]]-ExitPrices[[#This Row],[Base Model]:[Base Model]])/ExitPrices[[#This Row],[Base Model]:[Base Model]]</f>
        <v>0</v>
      </c>
      <c r="J224" s="6">
        <f>(ExitPrices[[#This Row],[Merit Order - Prorated / Supply and Demand - 10% Increase]]-ExitPrices[[#This Row],[Base Model]:[Base Model]])/ExitPrices[[#This Row],[Base Model]:[Base Model]]</f>
        <v>46</v>
      </c>
      <c r="K224" s="6">
        <f>(ExitPrices[[#This Row],[Merit Order - Prorated / Supply and Demand - 10% Decrease]]-ExitPrices[[#This Row],[Base Model]:[Base Model]])/ExitPrices[[#This Row],[Base Model]:[Base Model]]</f>
        <v>46</v>
      </c>
      <c r="L224" s="6">
        <f>(ExitPrices[[#This Row],[Supply and Demand / Revenue / Capacity Values - 10% Increase]]-ExitPrices[[#This Row],[Base Model]:[Base Model]])/ExitPrices[[#This Row],[Base Model]:[Base Model]]</f>
        <v>4.9999999999999991</v>
      </c>
      <c r="M224" s="6">
        <f>(ExitPrices[[#This Row],[Supply and Demand / Revenue / Capacity Values - 10% Decrease]]-ExitPrices[[#This Row],[Base Model]:[Base Model]])/ExitPrices[[#This Row],[Base Model]:[Base Model]]</f>
        <v>0</v>
      </c>
    </row>
    <row r="225" spans="1:13" x14ac:dyDescent="0.2">
      <c r="A225" t="s">
        <v>236</v>
      </c>
      <c r="B225" s="6">
        <v>0</v>
      </c>
      <c r="C225" s="6">
        <f>(ExitPrices[[#This Row],[Merit Order - Prorated]]-ExitPrices[[#This Row],[Base Model]:[Base Model]])/ExitPrices[[#This Row],[Base Model]:[Base Model]]</f>
        <v>0.34285714285714286</v>
      </c>
      <c r="D225" s="6">
        <f>(ExitPrices[[#This Row],[Supply and Demand - 10% Increase]]-ExitPrices[[#This Row],[Base Model]:[Base Model]])/ExitPrices[[#This Row],[Base Model]:[Base Model]]</f>
        <v>0.4857142857142856</v>
      </c>
      <c r="E225" s="6">
        <f>(ExitPrices[[#This Row],[Supply and Demand - 10% Decrease]]-ExitPrices[[#This Row],[Base Model]:[Base Model]])/ExitPrices[[#This Row],[Base Model]:[Base Model]]</f>
        <v>-0.2857142857142857</v>
      </c>
      <c r="F225" s="6">
        <f>(ExitPrices[[#This Row],[Revenues - 10% Increase]]-ExitPrices[[#This Row],[Base Model]:[Base Model]])/ExitPrices[[#This Row],[Base Model]:[Base Model]]</f>
        <v>0.39999999999999991</v>
      </c>
      <c r="G225" s="6">
        <f>(ExitPrices[[#This Row],[Revenues - 10% Decrease]]-ExitPrices[[#This Row],[Base Model]:[Base Model]])/ExitPrices[[#This Row],[Base Model]:[Base Model]]</f>
        <v>-0.45714285714285713</v>
      </c>
      <c r="H225" s="6">
        <f>(ExitPrices[[#This Row],[Capacity Values - 10% Increase]]-ExitPrices[[#This Row],[Base Model]:[Base Model]])/ExitPrices[[#This Row],[Base Model]:[Base Model]]</f>
        <v>-0.42857142857142855</v>
      </c>
      <c r="I225" s="6">
        <f>(ExitPrices[[#This Row],[Capacity Values - 10% Decrease]]-ExitPrices[[#This Row],[Base Model]:[Base Model]])/ExitPrices[[#This Row],[Base Model]:[Base Model]]</f>
        <v>0.45714285714285724</v>
      </c>
      <c r="J225" s="6">
        <f>(ExitPrices[[#This Row],[Merit Order - Prorated / Supply and Demand - 10% Increase]]-ExitPrices[[#This Row],[Base Model]:[Base Model]])/ExitPrices[[#This Row],[Base Model]:[Base Model]]</f>
        <v>0.34285714285714286</v>
      </c>
      <c r="K225" s="6">
        <f>(ExitPrices[[#This Row],[Merit Order - Prorated / Supply and Demand - 10% Decrease]]-ExitPrices[[#This Row],[Base Model]:[Base Model]])/ExitPrices[[#This Row],[Base Model]:[Base Model]]</f>
        <v>0.34285714285714286</v>
      </c>
      <c r="L225" s="6">
        <f>(ExitPrices[[#This Row],[Supply and Demand / Revenue / Capacity Values - 10% Increase]]-ExitPrices[[#This Row],[Base Model]:[Base Model]])/ExitPrices[[#This Row],[Base Model]:[Base Model]]</f>
        <v>0.4857142857142856</v>
      </c>
      <c r="M225" s="6">
        <f>(ExitPrices[[#This Row],[Supply and Demand / Revenue / Capacity Values - 10% Decrease]]-ExitPrices[[#This Row],[Base Model]:[Base Model]])/ExitPrices[[#This Row],[Base Model]:[Base Model]]</f>
        <v>-0.2857142857142857</v>
      </c>
    </row>
    <row r="226" spans="1:13" x14ac:dyDescent="0.2">
      <c r="A226" t="s">
        <v>237</v>
      </c>
      <c r="B226" s="6">
        <v>0</v>
      </c>
      <c r="C226" s="6">
        <f>(ExitPrices[[#This Row],[Merit Order - Prorated]]-ExitPrices[[#This Row],[Base Model]:[Base Model]])/ExitPrices[[#This Row],[Base Model]:[Base Model]]</f>
        <v>0</v>
      </c>
      <c r="D226" s="6">
        <f>(ExitPrices[[#This Row],[Supply and Demand - 10% Increase]]-ExitPrices[[#This Row],[Base Model]:[Base Model]])/ExitPrices[[#This Row],[Base Model]:[Base Model]]</f>
        <v>0</v>
      </c>
      <c r="E226" s="6">
        <f>(ExitPrices[[#This Row],[Supply and Demand - 10% Decrease]]-ExitPrices[[#This Row],[Base Model]:[Base Model]])/ExitPrices[[#This Row],[Base Model]:[Base Model]]</f>
        <v>0</v>
      </c>
      <c r="F226" s="6">
        <f>(ExitPrices[[#This Row],[Revenues - 10% Increase]]-ExitPrices[[#This Row],[Base Model]:[Base Model]])/ExitPrices[[#This Row],[Base Model]:[Base Model]]</f>
        <v>0</v>
      </c>
      <c r="G226" s="6">
        <f>(ExitPrices[[#This Row],[Revenues - 10% Decrease]]-ExitPrices[[#This Row],[Base Model]:[Base Model]])/ExitPrices[[#This Row],[Base Model]:[Base Model]]</f>
        <v>0</v>
      </c>
      <c r="H226" s="6">
        <f>(ExitPrices[[#This Row],[Capacity Values - 10% Increase]]-ExitPrices[[#This Row],[Base Model]:[Base Model]])/ExitPrices[[#This Row],[Base Model]:[Base Model]]</f>
        <v>0</v>
      </c>
      <c r="I226" s="6">
        <f>(ExitPrices[[#This Row],[Capacity Values - 10% Decrease]]-ExitPrices[[#This Row],[Base Model]:[Base Model]])/ExitPrices[[#This Row],[Base Model]:[Base Model]]</f>
        <v>0</v>
      </c>
      <c r="J226" s="6">
        <f>(ExitPrices[[#This Row],[Merit Order - Prorated / Supply and Demand - 10% Increase]]-ExitPrices[[#This Row],[Base Model]:[Base Model]])/ExitPrices[[#This Row],[Base Model]:[Base Model]]</f>
        <v>0</v>
      </c>
      <c r="K226" s="6">
        <f>(ExitPrices[[#This Row],[Merit Order - Prorated / Supply and Demand - 10% Decrease]]-ExitPrices[[#This Row],[Base Model]:[Base Model]])/ExitPrices[[#This Row],[Base Model]:[Base Model]]</f>
        <v>0</v>
      </c>
      <c r="L226" s="6">
        <f>(ExitPrices[[#This Row],[Supply and Demand / Revenue / Capacity Values - 10% Increase]]-ExitPrices[[#This Row],[Base Model]:[Base Model]])/ExitPrices[[#This Row],[Base Model]:[Base Model]]</f>
        <v>0</v>
      </c>
      <c r="M226" s="6">
        <f>(ExitPrices[[#This Row],[Supply and Demand / Revenue / Capacity Values - 10% Decrease]]-ExitPrices[[#This Row],[Base Model]:[Base Model]])/ExitPrices[[#This Row],[Base Model]:[Base Model]]</f>
        <v>0</v>
      </c>
    </row>
    <row r="227" spans="1:13" x14ac:dyDescent="0.2">
      <c r="A227" t="s">
        <v>238</v>
      </c>
      <c r="B227" s="6">
        <v>0</v>
      </c>
      <c r="C227" s="6">
        <f>(ExitPrices[[#This Row],[Merit Order - Prorated]]-ExitPrices[[#This Row],[Base Model]:[Base Model]])/ExitPrices[[#This Row],[Base Model]:[Base Model]]</f>
        <v>0</v>
      </c>
      <c r="D227" s="6">
        <f>(ExitPrices[[#This Row],[Supply and Demand - 10% Increase]]-ExitPrices[[#This Row],[Base Model]:[Base Model]])/ExitPrices[[#This Row],[Base Model]:[Base Model]]</f>
        <v>0</v>
      </c>
      <c r="E227" s="6">
        <f>(ExitPrices[[#This Row],[Supply and Demand - 10% Decrease]]-ExitPrices[[#This Row],[Base Model]:[Base Model]])/ExitPrices[[#This Row],[Base Model]:[Base Model]]</f>
        <v>0</v>
      </c>
      <c r="F227" s="6">
        <f>(ExitPrices[[#This Row],[Revenues - 10% Increase]]-ExitPrices[[#This Row],[Base Model]:[Base Model]])/ExitPrices[[#This Row],[Base Model]:[Base Model]]</f>
        <v>0</v>
      </c>
      <c r="G227" s="6">
        <f>(ExitPrices[[#This Row],[Revenues - 10% Decrease]]-ExitPrices[[#This Row],[Base Model]:[Base Model]])/ExitPrices[[#This Row],[Base Model]:[Base Model]]</f>
        <v>0</v>
      </c>
      <c r="H227" s="6">
        <f>(ExitPrices[[#This Row],[Capacity Values - 10% Increase]]-ExitPrices[[#This Row],[Base Model]:[Base Model]])/ExitPrices[[#This Row],[Base Model]:[Base Model]]</f>
        <v>0</v>
      </c>
      <c r="I227" s="6">
        <f>(ExitPrices[[#This Row],[Capacity Values - 10% Decrease]]-ExitPrices[[#This Row],[Base Model]:[Base Model]])/ExitPrices[[#This Row],[Base Model]:[Base Model]]</f>
        <v>0</v>
      </c>
      <c r="J227" s="6">
        <f>(ExitPrices[[#This Row],[Merit Order - Prorated / Supply and Demand - 10% Increase]]-ExitPrices[[#This Row],[Base Model]:[Base Model]])/ExitPrices[[#This Row],[Base Model]:[Base Model]]</f>
        <v>0</v>
      </c>
      <c r="K227" s="6">
        <f>(ExitPrices[[#This Row],[Merit Order - Prorated / Supply and Demand - 10% Decrease]]-ExitPrices[[#This Row],[Base Model]:[Base Model]])/ExitPrices[[#This Row],[Base Model]:[Base Model]]</f>
        <v>0</v>
      </c>
      <c r="L227" s="6">
        <f>(ExitPrices[[#This Row],[Supply and Demand / Revenue / Capacity Values - 10% Increase]]-ExitPrices[[#This Row],[Base Model]:[Base Model]])/ExitPrices[[#This Row],[Base Model]:[Base Model]]</f>
        <v>0</v>
      </c>
      <c r="M227" s="6">
        <f>(ExitPrices[[#This Row],[Supply and Demand / Revenue / Capacity Values - 10% Decrease]]-ExitPrices[[#This Row],[Base Model]:[Base Model]])/ExitPrices[[#This Row],[Base Model]:[Base Model]]</f>
        <v>0</v>
      </c>
    </row>
    <row r="228" spans="1:13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</sheetData>
  <conditionalFormatting sqref="B2:M22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Entry Prices 1718</vt:lpstr>
      <vt:lpstr>Entry Prices Differences</vt:lpstr>
      <vt:lpstr>Exit Price 1718</vt:lpstr>
      <vt:lpstr>Exit Prices Difference</vt:lpstr>
      <vt:lpstr>ExitDif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Helen Bennett</cp:lastModifiedBy>
  <dcterms:created xsi:type="dcterms:W3CDTF">2018-04-16T10:48:45Z</dcterms:created>
  <dcterms:modified xsi:type="dcterms:W3CDTF">2018-04-19T08:36:40Z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1013248886</vt:i4>
  </property>
  <property fmtid="{D5CDD505-2E9C-101B-9397-08002B2CF9AE}" pid="3" name="_NewReviewCycle">
    <vt:lpwstr/>
  </property>
  <property fmtid="{D5CDD505-2E9C-101B-9397-08002B2CF9AE}" pid="4" name="_EmailSubject">
    <vt:lpwstr>0621 Analysis for Upload and Friday WG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</Properties>
</file>