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 Notifications/WM - West Mids/WM026 - Lower Drayton Farm/"/>
    </mc:Choice>
  </mc:AlternateContent>
  <xr:revisionPtr revIDLastSave="0" documentId="8_{04312C16-25DD-4A29-9622-45F4E8BB2AB2}" xr6:coauthVersionLast="47" xr6:coauthVersionMax="47" xr10:uidLastSave="{00000000-0000-0000-0000-000000000000}"/>
  <bookViews>
    <workbookView xWindow="30510" yWindow="600" windowWidth="18840" windowHeight="1560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Data'!$E$265:$E$273</definedName>
    <definedName name="EstimatedSignificance">'Offtake Look Up Data'!$C$265:$C$267</definedName>
    <definedName name="OfftakeRange">'Offtake Look Up Data'!$A$5:$G$245</definedName>
    <definedName name="Offtakes">'Offtake Look Up Data'!$A$5:$A$245</definedName>
    <definedName name="OverUnder">'Offtake Look Up Data'!$B$265:$B$266</definedName>
    <definedName name="SignificanceRange">'Offtake Look Up Data'!$C$265:$D$267</definedName>
    <definedName name="YesNo">'Offtake Look Up Data'!$A$265:$A$266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K2" i="3"/>
  <c r="D26" i="1"/>
  <c r="E2" i="3" s="1"/>
  <c r="D25" i="1"/>
  <c r="E31" i="1"/>
  <c r="N2" i="3"/>
  <c r="D24" i="1"/>
  <c r="F2" i="3" s="1"/>
  <c r="D2" i="3"/>
  <c r="C2" i="3"/>
  <c r="B2" i="3"/>
  <c r="A2" i="3"/>
  <c r="G2" i="3"/>
  <c r="H2" i="3"/>
  <c r="J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<sst xmlns="http://schemas.openxmlformats.org/spreadsheetml/2006/main" count="1959" uniqueCount="564">
  <si>
    <t>Measurement Error Notification</t>
  </si>
  <si>
    <t>Unique Reference Number (Allocated by Joint Office)</t>
  </si>
  <si>
    <t>Joint Office use only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</si>
  <si>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</si>
  <si>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</si>
  <si>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</si>
  <si>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</si>
  <si>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</si>
  <si>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</si>
  <si>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</si>
  <si>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</si>
  <si>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</si>
  <si>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</si>
  <si>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</si>
  <si>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</si>
  <si>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</si>
  <si>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</si>
  <si>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</si>
  <si>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</si>
  <si>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</si>
  <si>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</si>
  <si>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</si>
  <si>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</si>
  <si>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</si>
  <si>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</si>
  <si>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</si>
  <si>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</si>
  <si>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</si>
  <si>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</si>
  <si>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</si>
  <si>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</si>
  <si>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</si>
  <si>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</si>
  <si>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</si>
  <si>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</si>
  <si>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</si>
  <si>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</si>
  <si>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</si>
  <si>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</si>
  <si>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</si>
  <si>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</si>
  <si>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</si>
  <si>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</si>
  <si>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</si>
  <si>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</si>
  <si>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</si>
  <si>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</si>
  <si>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</si>
  <si>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</si>
  <si>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</si>
  <si>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</si>
  <si>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</si>
  <si>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</si>
  <si>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</si>
  <si>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</si>
  <si>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</si>
  <si>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</si>
  <si>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</si>
  <si>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</si>
  <si>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</si>
  <si>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</si>
  <si>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</si>
  <si>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</si>
  <si>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</si>
  <si>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</si>
  <si>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</si>
  <si>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</si>
  <si>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</si>
  <si>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</si>
  <si>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</si>
  <si>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</si>
  <si>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</si>
  <si>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</si>
  <si>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</si>
  <si>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</si>
  <si>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</si>
  <si>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</si>
  <si>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</si>
  <si>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</si>
  <si>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</si>
  <si>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</si>
  <si>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</si>
  <si>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</si>
  <si>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</si>
  <si>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</si>
  <si>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</si>
  <si>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</si>
  <si>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</si>
  <si>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</si>
  <si>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</si>
  <si>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</si>
  <si>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</si>
  <si>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</si>
  <si>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</si>
  <si>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</si>
  <si>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</si>
  <si>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</si>
  <si>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</si>
  <si>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</si>
  <si>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</si>
  <si>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</si>
  <si>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</si>
  <si>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</si>
  <si>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</si>
  <si>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</si>
  <si>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</si>
  <si>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</si>
  <si>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</si>
  <si>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</si>
  <si>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</si>
  <si>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</si>
  <si>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</si>
  <si>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</si>
  <si>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</si>
  <si>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</si>
  <si>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</si>
  <si>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</si>
  <si>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</si>
  <si>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</si>
  <si>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</si>
  <si>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</si>
  <si>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</si>
  <si>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</si>
  <si>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</si>
  <si>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</si>
  <si>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</si>
  <si>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</si>
  <si>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</si>
  <si>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</si>
  <si>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</si>
  <si>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</si>
  <si>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</si>
  <si>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</si>
  <si>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</si>
  <si>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</si>
  <si>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</si>
  <si>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</si>
  <si>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</si>
  <si>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</si>
  <si>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</si>
  <si>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</si>
  <si>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</si>
  <si>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</si>
  <si>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</si>
  <si>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</si>
  <si>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</si>
  <si>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</si>
  <si>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</si>
  <si>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</si>
  <si>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</si>
  <si>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</si>
  <si>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</si>
  <si>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</si>
  <si>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</si>
  <si>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</si>
  <si>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</si>
  <si>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</si>
  <si>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</si>
  <si>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</si>
  <si>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</si>
  <si>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</si>
  <si>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</si>
  <si>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</si>
  <si>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</si>
  <si>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</si>
  <si>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</si>
  <si>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</si>
  <si>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</si>
  <si>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</si>
  <si>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</si>
  <si>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</si>
  <si>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</si>
  <si>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</si>
  <si>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</si>
  <si>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</si>
  <si>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</si>
  <si>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</si>
  <si>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</si>
  <si>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</si>
  <si>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</si>
  <si>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</si>
  <si>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</si>
  <si>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</si>
  <si>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</si>
  <si>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</si>
  <si>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</si>
  <si>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</si>
  <si>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</si>
  <si>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</si>
  <si>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</si>
  <si>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</si>
  <si>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</si>
  <si>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</si>
  <si>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</si>
  <si>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</si>
  <si>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</si>
  <si>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</si>
  <si>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</si>
  <si>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</si>
  <si>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</si>
  <si>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</si>
  <si>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</si>
  <si>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</si>
  <si>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</si>
  <si>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</si>
  <si>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</si>
  <si>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</si>
  <si>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</si>
  <si>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</si>
  <si>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</si>
  <si>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</si>
  <si>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</si>
  <si>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</si>
  <si>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</si>
  <si>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</si>
  <si>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</si>
  <si>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</si>
  <si>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</si>
  <si>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</si>
  <si>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</si>
  <si>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</si>
  <si>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</si>
  <si>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</si>
  <si>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</si>
  <si>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</si>
  <si>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</si>
  <si>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</si>
  <si>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</si>
  <si>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</si>
  <si>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</si>
  <si>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</si>
  <si>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</si>
  <si>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</si>
  <si>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</si>
  <si>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</si>
  <si>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</si>
  <si>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</si>
  <si>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</si>
  <si>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</si>
  <si>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</si>
  <si>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</si>
  <si>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</si>
  <si>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</si>
  <si>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</si>
  <si>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</si>
  <si>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</si>
  <si>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</si>
  <si>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</si>
  <si>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</si>
  <si>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</si>
  <si>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</si>
  <si>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</si>
  <si>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</si>
  <si>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</si>
  <si>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</si>
  <si>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</si>
  <si>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</si>
  <si>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</si>
  <si>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</si>
  <si>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</si>
  <si>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</si>
  <si>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</si>
  <si>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</si>
  <si>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</si>
  <si>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</si>
  <si>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</si>
  <si>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</si>
  <si>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</si>
  <si>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</si>
  <si>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</si>
  <si>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</si>
  <si>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</si>
  <si>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</si>
  <si>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</si>
  <si>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</si>
  <si>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</si>
  <si>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</si>
  <si>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</si>
  <si>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</si>
  <si>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</si>
  <si>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</si>
  <si>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</si>
  <si>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</si>
  <si>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</si>
  <si>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</si>
  <si>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</si>
  <si>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</si>
  <si>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</si>
  <si>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</si>
  <si>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</si>
  <si>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</si>
  <si>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</si>
  <si>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</si>
  <si>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</si>
  <si>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</si>
  <si>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</si>
  <si>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</si>
  <si>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</si>
  <si>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</si>
  <si>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</si>
  <si>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</si>
  <si>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</si>
  <si>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</si>
  <si>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</si>
  <si>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</si>
  <si>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</si>
  <si>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</si>
  <si>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</si>
  <si>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</si>
  <si>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</si>
  <si>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</si>
  <si>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</si>
  <si>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</si>
  <si>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</si>
  <si>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</si>
  <si>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</si>
  <si>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</si>
  <si>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</si>
  <si>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</si>
  <si>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</si>
  <si>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</si>
  <si>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</si>
  <si>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</si>
  <si>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</si>
  <si>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</si>
  <si>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</si>
  <si>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</si>
  <si>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</si>
  <si>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</si>
  <si>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</si>
  <si>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</si>
  <si>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</si>
  <si>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</si>
  <si>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</si>
  <si>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</si>
  <si>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</si>
  <si>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</si>
  <si>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</si>
  <si>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</si>
  <si>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</si>
  <si>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</si>
  <si>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</si>
  <si>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</si>
  <si>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</si>
  <si>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</si>
  <si>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</si>
  <si>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</si>
  <si>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</si>
  <si>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</si>
  <si>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</si>
  <si>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</si>
  <si>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</si>
  <si>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</si>
  <si>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</si>
  <si>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</si>
  <si>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</si>
  <si>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</si>
  <si>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</si>
  <si>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</si>
  <si>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</si>
  <si>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</si>
  <si>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</si>
  <si>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</si>
  <si>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</si>
  <si>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</si>
  <si>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</si>
  <si>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</si>
  <si>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</si>
  <si>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</si>
  <si>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</si>
  <si>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</si>
  <si>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</si>
  <si>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</si>
  <si>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</si>
  <si>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</si>
  <si>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</si>
  <si>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</si>
  <si>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</si>
  <si>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</si>
  <si>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</si>
  <si>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</si>
  <si>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</si>
  <si>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</si>
  <si>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</si>
  <si>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</si>
  <si>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</si>
  <si>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</si>
  <si>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</si>
  <si>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</si>
  <si>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</si>
  <si>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</si>
  <si>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</si>
  <si>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</si>
  <si>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</si>
  <si>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</si>
  <si>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</si>
  <si>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</si>
  <si>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</si>
  <si>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</si>
  <si>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</si>
  <si>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</si>
  <si>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</si>
  <si>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</si>
  <si>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</si>
  <si>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</si>
  <si>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</si>
  <si>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</si>
  <si>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</si>
  <si>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</si>
  <si>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</si>
  <si>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</si>
  <si>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</si>
  <si>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</si>
  <si>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</si>
  <si>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</si>
  <si>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</si>
  <si>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</si>
  <si>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</si>
  <si>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</si>
  <si>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</si>
  <si>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</si>
  <si>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</si>
  <si>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</si>
  <si>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</si>
  <si>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</si>
  <si>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</si>
  <si>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</si>
  <si>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</si>
  <si>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</si>
  <si>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</si>
  <si>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</si>
  <si>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</si>
  <si>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</si>
  <si>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</si>
  <si>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</si>
  <si>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</si>
  <si>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</si>
  <si>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</si>
  <si>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</si>
  <si>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</si>
  <si>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</si>
  <si>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</si>
  <si>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</si>
  <si>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</si>
  <si>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</si>
  <si>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</si>
  <si>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</si>
  <si>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</si>
  <si>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</si>
  <si>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</si>
  <si>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</si>
  <si>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</si>
  <si>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</si>
  <si>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</si>
  <si>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</si>
  <si>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</si>
  <si>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</si>
  <si>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</si>
  <si>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</si>
  <si>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</si>
  <si>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</si>
  <si>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</si>
  <si>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</si>
  <si>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</si>
  <si>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</si>
  <si>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</si>
  <si>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</si>
  <si>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</si>
  <si>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</si>
  <si>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</si>
  <si>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</si>
  <si>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</si>
  <si>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</si>
  <si>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</si>
  <si>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</si>
  <si>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</si>
  <si>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</si>
  <si>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</si>
  <si>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</si>
  <si>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</si>
  <si>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</si>
  <si>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</si>
  <si>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</si>
  <si>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</si>
  <si>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</si>
  <si>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</si>
  <si>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</si>
  <si>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</si>
  <si>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</si>
  <si>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</si>
  <si>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</si>
  <si>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</si>
  <si>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</si>
  <si>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</si>
  <si>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</si>
  <si>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</si>
  <si>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</si>
  <si>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</si>
  <si>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</si>
  <si>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</si>
  <si>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</si>
  <si>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</si>
  <si>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</si>
  <si>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</si>
  <si>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</si>
  <si>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</si>
  <si>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</si>
  <si>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</si>
  <si>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</si>
  <si>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</si>
  <si>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</si>
  <si>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</si>
  <si>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</si>
  <si>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</si>
  <si>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</si>
  <si>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</si>
  <si>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</si>
  <si>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</si>
  <si>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</si>
  <si>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</si>
  <si>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</si>
  <si>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</si>
  <si>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</si>
  <si>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</si>
  <si>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</si>
  <si>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</si>
  <si>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</si>
  <si>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</si>
  <si>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</si>
  <si>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</si>
  <si>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</si>
  <si>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</si>
  <si>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</si>
  <si>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</si>
  <si>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</si>
  <si>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</si>
  <si>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</si>
  <si>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</si>
  <si>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</si>
  <si>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</si>
  <si>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</si>
  <si>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</si>
  <si>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</si>
  <si>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</si>
  <si>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</si>
  <si>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</si>
  <si>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</si>
  <si>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</si>
  <si>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</si>
  <si>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</si>
  <si>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</si>
  <si>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</si>
  <si>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</si>
  <si>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</si>
  <si>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</si>
  <si>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</si>
  <si>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</si>
  <si>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</si>
  <si>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</si>
  <si>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</si>
  <si>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MER/CAD/214/22</t>
  </si>
  <si>
    <t>Intermittent flow on USM</t>
  </si>
  <si>
    <t>Notified by ECC after flow was registered whilst V01 was closed</t>
  </si>
  <si>
    <t>03/31/2022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</si>
</sst>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15" fillId="0" borderId="9" xfId="0" applyFont="1" applyBorder="1" applyAlignment="1">
      <alignment horizontal="left" vertical="top" wrapText="1"/>
    </xf>
    <xf numFmtId="14" fontId="15" fillId="0" borderId="9" xfId="0" applyNumberFormat="1" applyFont="1" applyBorder="1" applyAlignment="1">
      <alignment horizontal="left" vertical="top" wrapText="1"/>
    </xf>
    <xf numFmtId="14" fontId="0" fillId="0" borderId="9" xfId="0" applyNumberFormat="1" applyBorder="1" applyAlignment="1">
      <alignment vertical="top"/>
    </xf>
    <xf numFmtId="14" fontId="0" fillId="0" borderId="9" xfId="0" applyNumberForma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5" sqref="C5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8" t="s">
        <v>0</v>
      </c>
      <c r="C2" s="78"/>
      <c r="D2" s="78"/>
      <c r="E2" s="78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82" t="s">
        <v>1</v>
      </c>
      <c r="C4" s="82"/>
      <c r="D4" s="22" t="s">
        <v>2</v>
      </c>
      <c r="F4" s="10"/>
    </row>
    <row r="5" spans="1:6" ht="17.149999999999999" customHeight="1" thickBot="1" x14ac:dyDescent="0.35">
      <c r="A5" s="10"/>
      <c r="B5" s="23" t="s">
        <v>3</v>
      </c>
      <c r="C5" s="65" t="s">
        <v>560</v>
      </c>
      <c r="F5" s="10"/>
    </row>
    <row r="6" spans="1:6" ht="17.149999999999999" customHeight="1" thickBot="1" x14ac:dyDescent="0.35">
      <c r="A6" s="10"/>
      <c r="B6" s="1" t="s">
        <v>4</v>
      </c>
      <c r="C6" s="11" t="s">
        <v>548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9" t="s">
        <v>5</v>
      </c>
      <c r="C8" s="72" t="s">
        <v>561</v>
      </c>
      <c r="D8" s="73"/>
      <c r="E8" s="74"/>
      <c r="F8" s="10"/>
    </row>
    <row r="9" spans="1:6" ht="25.5" customHeight="1" thickBot="1" x14ac:dyDescent="0.3">
      <c r="A9" s="10"/>
      <c r="B9" s="69"/>
      <c r="C9" s="75"/>
      <c r="D9" s="76"/>
      <c r="E9" s="77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6</v>
      </c>
      <c r="C11" s="79" t="s">
        <v>562</v>
      </c>
      <c r="D11" s="80"/>
      <c r="E11" s="81"/>
      <c r="F11" s="10"/>
    </row>
    <row r="12" spans="1:6" ht="7" customHeight="1" x14ac:dyDescent="0.25">
      <c r="A12" s="10"/>
      <c r="B12" s="10"/>
      <c r="C12" s="10"/>
      <c r="D12" s="10"/>
      <c r="E12" s="10"/>
      <c r="F12" s="10"/>
    </row>
    <row r="13" spans="1:6" ht="13" x14ac:dyDescent="0.3">
      <c r="A13" s="10"/>
      <c r="B13" s="69" t="s">
        <v>7</v>
      </c>
      <c r="C13" s="1" t="s">
        <v>8</v>
      </c>
      <c r="D13" s="66">
        <v>45250</v>
      </c>
      <c r="E13" s="4" t="s">
        <v>9</v>
      </c>
      <c r="F13" s="10"/>
    </row>
    <row r="14" spans="1:6" ht="13" x14ac:dyDescent="0.3">
      <c r="A14" s="10"/>
      <c r="B14" s="69"/>
      <c r="C14" s="1" t="s">
        <v>10</v>
      </c>
      <c r="D14" s="67">
        <v>44715</v>
      </c>
      <c r="E14" s="4" t="s">
        <v>9</v>
      </c>
      <c r="F14" s="10"/>
    </row>
    <row r="15" spans="1:6" ht="8.15" customHeight="1" x14ac:dyDescent="0.25">
      <c r="A15" s="10"/>
      <c r="B15" s="10"/>
      <c r="C15" s="10"/>
      <c r="D15" s="10"/>
      <c r="E15" s="10"/>
      <c r="F15" s="10"/>
    </row>
    <row r="16" spans="1:6" ht="13" x14ac:dyDescent="0.3">
      <c r="A16" s="10"/>
      <c r="B16" s="69" t="s">
        <v>11</v>
      </c>
      <c r="C16" s="1" t="s">
        <v>12</v>
      </c>
      <c r="D16" s="67" t="s">
        <v>563</v>
      </c>
      <c r="E16" s="4" t="s">
        <v>9</v>
      </c>
      <c r="F16" s="10"/>
    </row>
    <row r="17" spans="1:6" ht="13" x14ac:dyDescent="0.3">
      <c r="A17" s="10"/>
      <c r="B17" s="69"/>
      <c r="C17" s="1" t="s">
        <v>13</v>
      </c>
      <c r="D17" s="67" t="s">
        <v>563</v>
      </c>
      <c r="E17" s="4" t="s">
        <v>9</v>
      </c>
      <c r="F17" s="10"/>
    </row>
    <row r="18" spans="1:6" ht="15.5" thickBot="1" x14ac:dyDescent="0.35">
      <c r="A18" s="10"/>
      <c r="B18" s="69"/>
      <c r="C18" s="1" t="s">
        <v>14</v>
      </c>
      <c r="D18" s="68">
        <v>44628</v>
      </c>
      <c r="E18" s="4" t="s">
        <v>9</v>
      </c>
      <c r="F18" s="10"/>
    </row>
    <row r="19" spans="1:6" ht="15.5" thickBot="1" x14ac:dyDescent="0.35">
      <c r="A19" s="10"/>
      <c r="B19" s="69"/>
      <c r="C19" s="21" t="s">
        <v>15</v>
      </c>
      <c r="D19" s="12"/>
      <c r="E19" s="4" t="s">
        <v>9</v>
      </c>
      <c r="F19" s="10"/>
    </row>
    <row r="20" spans="1:6" ht="13" x14ac:dyDescent="0.3">
      <c r="A20" s="10"/>
      <c r="B20" s="69"/>
      <c r="C20" s="1" t="s">
        <v>16</v>
      </c>
      <c r="D20" s="68">
        <v>44628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1" t="s">
        <v>334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19</v>
      </c>
      <c r="C23" s="1" t="s">
        <v>20</v>
      </c>
      <c r="D23" t="str">
        <f>VLOOKUP($D$22,OfftakeRange,4)</f>
        <v>Thornfield 017 Limited</v>
      </c>
      <c r="F23" s="10"/>
    </row>
    <row r="24" spans="1:6" ht="15" customHeight="1" x14ac:dyDescent="0.3">
      <c r="A24" s="10"/>
      <c r="B24" s="1"/>
      <c r="C24" s="1" t="s">
        <v>21</v>
      </c>
      <c r="D24" t="str">
        <f>VLOOKUP($D$22,OfftakeRange,5)</f>
        <v>Cadent Gas Limited – DN (WM)</v>
      </c>
      <c r="F24" s="10"/>
    </row>
    <row r="25" spans="1:6" ht="15" customHeight="1" x14ac:dyDescent="0.3">
      <c r="A25" s="10"/>
      <c r="B25" s="1" t="s">
        <v>22</v>
      </c>
      <c r="C25" s="1"/>
      <c r="D25" t="str">
        <f>VLOOKUP($D$22,OfftakeRange,7)</f>
        <v>USM</v>
      </c>
      <c r="F25" s="10"/>
    </row>
    <row r="26" spans="1:6" ht="15" customHeight="1" x14ac:dyDescent="0.3">
      <c r="A26" s="10"/>
      <c r="B26" s="1" t="s">
        <v>23</v>
      </c>
      <c r="C26" s="1"/>
      <c r="D26" s="19" t="str">
        <f>VLOOKUP($D$22,OfftakeRange,6)</f>
        <v>WM</v>
      </c>
      <c r="F26" s="10"/>
    </row>
    <row r="27" spans="1:6" ht="7" customHeight="1" x14ac:dyDescent="0.25">
      <c r="A27" s="10"/>
      <c r="B27" s="10"/>
      <c r="C27" s="10"/>
      <c r="D27" s="10"/>
      <c r="E27" s="10"/>
      <c r="F27" s="10"/>
    </row>
    <row r="28" spans="1:6" ht="16.5" customHeight="1" x14ac:dyDescent="0.25">
      <c r="A28" s="10"/>
      <c r="B28" s="70" t="s">
        <v>24</v>
      </c>
      <c r="C28" s="71"/>
      <c r="D28" s="65">
        <v>0.25519999999999998</v>
      </c>
      <c r="E28" s="4" t="s">
        <v>25</v>
      </c>
      <c r="F28" s="10"/>
    </row>
    <row r="29" spans="1:6" ht="15" customHeight="1" x14ac:dyDescent="0.3">
      <c r="A29" s="10"/>
      <c r="B29" s="1" t="s">
        <v>26</v>
      </c>
      <c r="C29" s="1"/>
      <c r="D29" s="65">
        <v>2.1999999999999999E-5</v>
      </c>
      <c r="E29" s="4" t="s">
        <v>27</v>
      </c>
      <c r="F29" s="10"/>
    </row>
    <row r="30" spans="1:6" ht="15" customHeight="1" thickBot="1" x14ac:dyDescent="0.35">
      <c r="A30" s="10"/>
      <c r="B30" s="1" t="s">
        <v>28</v>
      </c>
      <c r="C30" s="1"/>
      <c r="D30" s="65">
        <v>2.0000000000000001E-4</v>
      </c>
      <c r="E30" s="4" t="s">
        <v>29</v>
      </c>
      <c r="F30" s="10"/>
    </row>
    <row r="31" spans="1:6" ht="15" customHeight="1" thickBot="1" x14ac:dyDescent="0.35">
      <c r="A31" s="10"/>
      <c r="B31" s="1" t="s">
        <v>30</v>
      </c>
      <c r="C31" s="1"/>
      <c r="D31" s="11" t="s">
        <v>31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32</v>
      </c>
      <c r="C33" s="1"/>
      <c r="D33" s="11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33</v>
      </c>
      <c r="C36" s="1"/>
    </row>
    <row r="37" spans="1:6" ht="13" x14ac:dyDescent="0.3">
      <c r="B37" s="18" t="s">
        <v>34</v>
      </c>
      <c r="C37" s="1"/>
    </row>
    <row r="38" spans="1:6" x14ac:dyDescent="0.25">
      <c r="B38" s="18" t="s">
        <v>35</v>
      </c>
    </row>
    <row r="39" spans="1:6" x14ac:dyDescent="0.25">
      <c r="B39" s="18" t="s">
        <v>36</v>
      </c>
    </row>
    <row r="40" spans="1:6" x14ac:dyDescent="0.25">
      <c r="B40" s="18" t="s">
        <v>37</v>
      </c>
    </row>
    <row r="41" spans="1:6" x14ac:dyDescent="0.25">
      <c r="B41" s="18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conditionalFormatting sqref="C5">
    <cfRule type="containsText" dxfId="4" priority="10" operator="containsText" text="TBC">
      <formula>NOT(ISERROR(SEARCH("TBC",C5)))</formula>
    </cfRule>
  </conditionalFormatting>
  <conditionalFormatting sqref="D13:D14">
    <cfRule type="containsText" dxfId="3" priority="8" operator="containsText" text="TBC">
      <formula>NOT(ISERROR(SEARCH("TBC",D13)))</formula>
    </cfRule>
  </conditionalFormatting>
  <conditionalFormatting sqref="D16:D18">
    <cfRule type="containsText" dxfId="2" priority="5" operator="containsText" text="TBC">
      <formula>NOT(ISERROR(SEARCH("TBC",D16)))</formula>
    </cfRule>
  </conditionalFormatting>
  <conditionalFormatting sqref="D20">
    <cfRule type="containsText" dxfId="1" priority="4" operator="containsText" text="TBC">
      <formula>NOT(ISERROR(SEARCH("TBC",D20)))</formula>
    </cfRule>
  </conditionalFormatting>
  <conditionalFormatting sqref="D28:D30">
    <cfRule type="containsText" dxfId="0" priority="1" operator="containsText" text="TBC">
      <formula>NOT(ISERROR(SEARCH("TBC",D28)))</formula>
    </cfRule>
  </conditionalFormatting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zoomScaleNormal="100" workbookViewId="0">
      <selection activeCell="G203" sqref="G203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39</v>
      </c>
      <c r="B1" s="19"/>
      <c r="C1" s="19"/>
      <c r="D1" s="19"/>
      <c r="E1" s="19"/>
      <c r="F1" s="19"/>
      <c r="G1" s="19"/>
    </row>
    <row r="2" spans="1:8" x14ac:dyDescent="0.25">
      <c r="A2" s="19"/>
      <c r="B2" s="19"/>
      <c r="C2" s="19"/>
      <c r="D2" s="19"/>
      <c r="E2" s="19"/>
      <c r="F2" s="19"/>
      <c r="G2" s="19"/>
    </row>
    <row r="3" spans="1:8" ht="17.149999999999999" customHeight="1" x14ac:dyDescent="0.3">
      <c r="A3" s="85" t="s">
        <v>17</v>
      </c>
      <c r="B3" s="87" t="s">
        <v>40</v>
      </c>
      <c r="C3" s="24" t="s">
        <v>41</v>
      </c>
      <c r="D3" s="87" t="s">
        <v>42</v>
      </c>
      <c r="E3" s="87" t="s">
        <v>43</v>
      </c>
      <c r="F3" s="87" t="s">
        <v>44</v>
      </c>
      <c r="G3" s="83" t="s">
        <v>22</v>
      </c>
      <c r="H3" s="1"/>
    </row>
    <row r="4" spans="1:8" ht="13" x14ac:dyDescent="0.3">
      <c r="A4" s="86"/>
      <c r="B4" s="88"/>
      <c r="C4" s="25" t="s">
        <v>45</v>
      </c>
      <c r="D4" s="88"/>
      <c r="E4" s="88"/>
      <c r="F4" s="88"/>
      <c r="G4" s="84"/>
      <c r="H4" s="1"/>
    </row>
    <row r="5" spans="1:8" x14ac:dyDescent="0.25">
      <c r="A5" s="26" t="s">
        <v>18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  <c r="H5" s="63"/>
    </row>
    <row r="6" spans="1:8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  <c r="H6" s="63"/>
    </row>
    <row r="7" spans="1:8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  <c r="H7" s="63"/>
    </row>
    <row r="8" spans="1:8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8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8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8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8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8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8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8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8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3" t="s">
        <v>107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3" t="s">
        <v>107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107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107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58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58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19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19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4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536</v>
      </c>
      <c r="F272" s="49"/>
      <c r="G272" s="49"/>
    </row>
    <row r="273" spans="1:7" ht="14.5" x14ac:dyDescent="0.35">
      <c r="A273" s="55" t="s">
        <v>416</v>
      </c>
      <c r="B273" s="59" t="s">
        <v>537</v>
      </c>
      <c r="C273" s="57" t="s">
        <v>31</v>
      </c>
      <c r="D273" s="56" t="s">
        <v>538</v>
      </c>
      <c r="E273" s="58" t="s">
        <v>539</v>
      </c>
      <c r="F273" s="49"/>
      <c r="G273" s="49"/>
    </row>
    <row r="274" spans="1:7" ht="14.5" x14ac:dyDescent="0.35">
      <c r="A274" s="49"/>
      <c r="B274" s="49"/>
      <c r="C274" s="60" t="s">
        <v>540</v>
      </c>
      <c r="D274" s="59" t="s">
        <v>541</v>
      </c>
      <c r="E274" s="58" t="s">
        <v>542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543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544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545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546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547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548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9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I2" sqref="I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x14ac:dyDescent="0.25">
      <c r="A1" s="8" t="s">
        <v>549</v>
      </c>
      <c r="B1" s="9" t="s">
        <v>3</v>
      </c>
      <c r="C1" s="2" t="s">
        <v>550</v>
      </c>
      <c r="D1" s="2" t="s">
        <v>46</v>
      </c>
      <c r="E1" s="5" t="s">
        <v>23</v>
      </c>
      <c r="F1" s="5" t="s">
        <v>43</v>
      </c>
      <c r="G1" s="3" t="s">
        <v>551</v>
      </c>
      <c r="H1" s="3" t="s">
        <v>552</v>
      </c>
      <c r="I1" s="3" t="s">
        <v>32</v>
      </c>
      <c r="J1" s="3" t="s">
        <v>553</v>
      </c>
      <c r="K1" s="6" t="s">
        <v>12</v>
      </c>
      <c r="L1" s="3" t="s">
        <v>554</v>
      </c>
      <c r="M1" s="20" t="s">
        <v>555</v>
      </c>
      <c r="N1" s="20" t="s">
        <v>556</v>
      </c>
      <c r="O1" s="3" t="s">
        <v>16</v>
      </c>
      <c r="P1" s="3" t="s">
        <v>8</v>
      </c>
      <c r="Q1" s="5" t="s">
        <v>557</v>
      </c>
      <c r="R1" s="7" t="s">
        <v>558</v>
      </c>
      <c r="S1" s="64" t="s">
        <v>559</v>
      </c>
    </row>
    <row r="2" spans="1:19" ht="25" x14ac:dyDescent="0.25">
      <c r="A2" s="13" t="str">
        <f>'Notification Sheet'!$D$4</f>
        <v>Joint Office use only</v>
      </c>
      <c r="B2" s="14" t="str">
        <f>'Notification Sheet'!$C$5</f>
        <v>MER/CAD/214/22</v>
      </c>
      <c r="C2" s="14" t="str">
        <f>'Notification Sheet'!$C$8</f>
        <v>Intermittent flow on USM</v>
      </c>
      <c r="D2" s="14" t="str">
        <f>'Notification Sheet'!$D$22</f>
        <v>Lower Drayton Farm</v>
      </c>
      <c r="E2" s="14" t="str">
        <f>'Notification Sheet'!$D$26</f>
        <v>WM</v>
      </c>
      <c r="F2" s="14" t="str">
        <f>'Notification Sheet'!$D$24</f>
        <v>Cadent Gas Limited – DN (WM)</v>
      </c>
      <c r="G2" s="14" t="str">
        <f>'Notification Sheet'!$D$31</f>
        <v>Low</v>
      </c>
      <c r="H2" s="14">
        <f>'Notification Sheet'!$D$29</f>
        <v>2.1999999999999999E-5</v>
      </c>
      <c r="I2" s="14">
        <v>0</v>
      </c>
      <c r="J2" s="14">
        <f>'Notification Sheet'!$D$30</f>
        <v>2.0000000000000001E-4</v>
      </c>
      <c r="K2" s="15" t="str">
        <f>'Notification Sheet'!$D$16</f>
        <v>03/31/2022</v>
      </c>
      <c r="L2" s="15" t="str">
        <f>'Notification Sheet'!$D$17</f>
        <v>03/31/2022</v>
      </c>
      <c r="M2" s="16">
        <f>'Notification Sheet'!$D$18</f>
        <v>44628</v>
      </c>
      <c r="N2" s="16">
        <f>'Notification Sheet'!$D19</f>
        <v>0</v>
      </c>
      <c r="O2" s="16">
        <f>'Notification Sheet'!$D$20</f>
        <v>44628</v>
      </c>
      <c r="P2" s="16">
        <f>'Notification Sheet'!$D$13</f>
        <v>45250</v>
      </c>
      <c r="Q2" s="14" t="str">
        <f>'Notification Sheet'!$C$6</f>
        <v>Closed / No Rec Required</v>
      </c>
      <c r="R2" s="17" t="str">
        <f>IF(AND(Q2&lt;&gt;"Closed / No Rec Required",Q2&lt;&gt;"Invoiced"),"Live","Closed")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1</cp:lastModifiedBy>
  <cp:revision/>
  <dcterms:created xsi:type="dcterms:W3CDTF">2008-07-29T09:04:52Z</dcterms:created>
  <dcterms:modified xsi:type="dcterms:W3CDTF">2023-11-22T11:42:59Z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